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rge\Documents\BootCamp\HomeWorks\PREWORK_NJ\excel-challenge\"/>
    </mc:Choice>
  </mc:AlternateContent>
  <xr:revisionPtr revIDLastSave="0" documentId="13_ncr:1_{2BFF291F-9E52-44A9-8B31-237D10C9C84C}" xr6:coauthVersionLast="47" xr6:coauthVersionMax="47" xr10:uidLastSave="{00000000-0000-0000-0000-000000000000}"/>
  <bookViews>
    <workbookView xWindow="28680" yWindow="-120" windowWidth="29040" windowHeight="15840" activeTab="5" xr2:uid="{00000000-000D-0000-FFFF-FFFF00000000}"/>
  </bookViews>
  <sheets>
    <sheet name="Sheet1" sheetId="1" r:id="rId1"/>
    <sheet name="Sheet2" sheetId="7" r:id="rId2"/>
    <sheet name="Sheet3" sheetId="9" r:id="rId3"/>
    <sheet name="Sheet4" sheetId="10" r:id="rId4"/>
    <sheet name="Sheet5" sheetId="11" r:id="rId5"/>
    <sheet name="Sheet6" sheetId="18" r:id="rId6"/>
  </sheets>
  <definedNames>
    <definedName name="_xlnm._FilterDatabase" localSheetId="0" hidden="1">Sheet1!$A$1:$T$4115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" i="18" l="1" a="1"/>
  <c r="J2" i="18" s="1"/>
  <c r="A2" i="18" a="1"/>
  <c r="A2" i="18" s="1"/>
  <c r="O45" i="1"/>
  <c r="O162" i="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2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T5" i="18" l="1"/>
  <c r="T6" i="18"/>
  <c r="T7" i="18"/>
  <c r="T8" i="18"/>
  <c r="T9" i="18"/>
  <c r="T10" i="18"/>
  <c r="U5" i="18"/>
  <c r="U6" i="18"/>
  <c r="U7" i="18"/>
  <c r="U8" i="18"/>
  <c r="U9" i="18"/>
  <c r="U10" i="18"/>
  <c r="E9" i="11"/>
  <c r="G9" i="11" s="1"/>
  <c r="E7" i="11"/>
  <c r="G7" i="11" s="1"/>
  <c r="E8" i="11"/>
  <c r="G8" i="11" s="1"/>
  <c r="E2" i="11"/>
  <c r="G2" i="11" s="1"/>
  <c r="E6" i="11"/>
  <c r="H6" i="11" s="1"/>
  <c r="E13" i="11"/>
  <c r="G13" i="11" s="1"/>
  <c r="E5" i="11"/>
  <c r="G5" i="11" s="1"/>
  <c r="E12" i="11"/>
  <c r="H12" i="11" s="1"/>
  <c r="E4" i="11"/>
  <c r="H4" i="11" s="1"/>
  <c r="E11" i="11"/>
  <c r="F11" i="11" s="1"/>
  <c r="E3" i="11"/>
  <c r="F3" i="11" s="1"/>
  <c r="E10" i="11"/>
  <c r="H10" i="11" s="1"/>
  <c r="F2" i="11" l="1"/>
  <c r="H9" i="11"/>
  <c r="H7" i="11"/>
  <c r="F9" i="11"/>
  <c r="G6" i="11"/>
  <c r="F7" i="11"/>
  <c r="H8" i="11"/>
  <c r="F10" i="11"/>
  <c r="H5" i="11"/>
  <c r="F8" i="11"/>
  <c r="F6" i="11"/>
  <c r="F12" i="11"/>
  <c r="H11" i="11"/>
  <c r="H3" i="11"/>
  <c r="G12" i="11"/>
  <c r="H13" i="11"/>
  <c r="H2" i="11"/>
  <c r="G11" i="11"/>
  <c r="F4" i="11"/>
  <c r="F13" i="11"/>
  <c r="G4" i="11"/>
  <c r="G3" i="11"/>
  <c r="F5" i="11"/>
  <c r="G10" i="1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<sst xmlns="http://schemas.openxmlformats.org/spreadsheetml/2006/main" count="24845" uniqueCount="8416">
  <si>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</si>
  <si>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</si>
  <si>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</si>
  <si>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</si>
  <si>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</si>
  <si>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</si>
  <si>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</si>
  <si>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</si>
  <si>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</si>
  <si>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</si>
  <si>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</si>
  <si>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</si>
  <si>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</si>
  <si>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</si>
  <si>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</si>
  <si>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</si>
  <si>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</si>
  <si>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</si>
  <si>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</si>
  <si>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</si>
  <si>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</si>
  <si>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</si>
  <si>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</si>
  <si>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</si>
  <si>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</si>
  <si>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</si>
  <si>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</si>
  <si>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</si>
  <si>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</si>
  <si>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</si>
  <si>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</si>
  <si>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</si>
  <si>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</si>
  <si>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</si>
  <si>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</si>
  <si>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</si>
  <si>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</si>
  <si>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</si>
  <si>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</si>
  <si>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</si>
  <si>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</si>
  <si>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</si>
  <si>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</si>
  <si>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</si>
  <si>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</si>
  <si>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</si>
  <si>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</si>
  <si>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</si>
  <si>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</si>
  <si>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</si>
  <si>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</si>
  <si>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</si>
  <si>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</si>
  <si>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</si>
  <si>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</si>
  <si>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</si>
  <si>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</si>
  <si>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</si>
  <si>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</si>
  <si>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</si>
  <si>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</si>
  <si>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</si>
  <si>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</si>
  <si>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</si>
  <si>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</si>
  <si>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</si>
  <si>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</si>
  <si>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</si>
  <si>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</si>
  <si>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</si>
  <si>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</si>
  <si>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</si>
  <si>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</si>
  <si>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</si>
  <si>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</si>
  <si>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</si>
  <si>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</si>
  <si>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</si>
  <si>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</si>
  <si>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</si>
  <si>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</si>
  <si>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</si>
  <si>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</si>
  <si>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</si>
  <si>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</si>
  <si>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</si>
  <si>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</si>
  <si>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</si>
  <si>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</si>
  <si>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</si>
  <si>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</si>
  <si>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</si>
  <si>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</si>
  <si>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</si>
  <si>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</si>
  <si>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</si>
  <si>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</si>
  <si>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</si>
  <si>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</si>
  <si>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</si>
  <si>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</si>
  <si>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</si>
  <si>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</si>
  <si>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</si>
  <si>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</si>
  <si>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</si>
  <si>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</si>
  <si>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</si>
  <si>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</si>
  <si>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</si>
  <si>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</si>
  <si>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</si>
  <si>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</si>
  <si>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</si>
  <si>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</si>
  <si>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</si>
  <si>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</si>
  <si>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</si>
  <si>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</si>
  <si>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</si>
  <si>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</si>
  <si>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</si>
  <si>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</si>
  <si>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</si>
  <si>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</si>
  <si>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</si>
  <si>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</si>
  <si>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</si>
  <si>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</si>
  <si>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</si>
  <si>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</si>
  <si>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</si>
  <si>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</si>
  <si>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</si>
  <si>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</si>
  <si>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</si>
  <si>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</si>
  <si>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</si>
  <si>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</si>
  <si>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</si>
  <si>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</si>
  <si>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</si>
  <si>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</si>
  <si>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</si>
  <si>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</si>
  <si>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</si>
  <si>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</si>
  <si>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</si>
  <si>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</si>
  <si>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</si>
  <si>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</si>
  <si>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</si>
  <si>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</si>
  <si>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</si>
  <si>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</si>
  <si>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</si>
  <si>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</si>
  <si>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</si>
  <si>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</si>
  <si>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</si>
  <si>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</si>
  <si>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</si>
  <si>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</si>
  <si>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</si>
  <si>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</si>
  <si>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</si>
  <si>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</si>
  <si>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</si>
  <si>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</si>
  <si>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</si>
  <si>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</si>
  <si>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</si>
  <si>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</si>
  <si>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</si>
  <si>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</si>
  <si>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</si>
  <si>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</si>
  <si>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</si>
  <si>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</si>
  <si>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</si>
  <si>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</si>
  <si>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</si>
  <si>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</si>
  <si>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</si>
  <si>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</si>
  <si>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</si>
  <si>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</si>
  <si>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</si>
  <si>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</si>
  <si>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</si>
  <si>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</si>
  <si>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</si>
  <si>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</si>
  <si>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</si>
  <si>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</si>
  <si>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</si>
  <si>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</si>
  <si>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</si>
  <si>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</si>
  <si>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</si>
  <si>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</si>
  <si>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</si>
  <si>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</si>
  <si>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</si>
  <si>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</si>
  <si>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</si>
  <si>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</si>
  <si>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</si>
  <si>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</si>
  <si>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</si>
  <si>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</si>
  <si>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</si>
  <si>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</si>
  <si>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</si>
  <si>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</si>
  <si>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</si>
  <si>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</si>
  <si>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</si>
  <si>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</si>
  <si>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</si>
  <si>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</si>
  <si>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</si>
  <si>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</si>
  <si>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</si>
  <si>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</si>
  <si>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</si>
  <si>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</si>
  <si>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</si>
  <si>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</si>
  <si>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</si>
  <si>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</si>
  <si>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</si>
  <si>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</si>
  <si>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</si>
  <si>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</si>
  <si>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</si>
  <si>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</si>
  <si>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</si>
  <si>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</si>
  <si>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</si>
  <si>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</si>
  <si>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</si>
  <si>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</si>
  <si>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</si>
  <si>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</si>
  <si>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</si>
  <si>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</si>
  <si>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</si>
  <si>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</si>
  <si>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</si>
  <si>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</si>
  <si>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</si>
  <si>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</si>
  <si>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</si>
  <si>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</si>
  <si>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</si>
  <si>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</si>
  <si>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</si>
  <si>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</si>
  <si>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</si>
  <si>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</si>
  <si>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</si>
  <si>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</si>
  <si>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</si>
  <si>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</si>
  <si>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</si>
  <si>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</si>
  <si>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</si>
  <si>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</si>
  <si>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</si>
  <si>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</si>
  <si>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</si>
  <si>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</si>
  <si>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</si>
  <si>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</si>
  <si>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</si>
  <si>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</si>
  <si>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</si>
  <si>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</si>
  <si>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</si>
  <si>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</si>
  <si>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</si>
  <si>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</si>
  <si>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</si>
  <si>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</si>
  <si>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</si>
  <si>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</si>
  <si>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</si>
  <si>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</si>
  <si>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</si>
  <si>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</si>
  <si>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</si>
  <si>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</si>
  <si>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</si>
  <si>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</si>
  <si>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</si>
  <si>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</si>
  <si>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</si>
  <si>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</si>
  <si>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</si>
  <si>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</si>
  <si>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</si>
  <si>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</si>
  <si>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</si>
  <si>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</si>
  <si>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</si>
  <si>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</si>
  <si>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</si>
  <si>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</si>
  <si>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</si>
  <si>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</si>
  <si>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</si>
  <si>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</si>
  <si>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</si>
  <si>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</si>
  <si>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</si>
  <si>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</si>
  <si>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</si>
  <si>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</si>
  <si>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</si>
  <si>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</si>
  <si>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</si>
  <si>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</si>
  <si>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</si>
  <si>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</si>
  <si>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</si>
  <si>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</si>
  <si>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</si>
  <si>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</si>
  <si>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</si>
  <si>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</si>
  <si>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</si>
  <si>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</si>
  <si>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</si>
  <si>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</si>
  <si>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</si>
  <si>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</si>
  <si>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</si>
  <si>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</si>
  <si>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</si>
  <si>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</si>
  <si>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</si>
  <si>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</si>
  <si>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</si>
  <si>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</si>
  <si>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</si>
  <si>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</si>
  <si>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</si>
  <si>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</si>
  <si>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</si>
  <si>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</si>
  <si>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</si>
  <si>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</si>
  <si>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</si>
  <si>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</si>
  <si>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</si>
  <si>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</si>
  <si>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</si>
  <si>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</si>
  <si>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</si>
  <si>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</si>
  <si>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</si>
  <si>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</si>
  <si>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</si>
  <si>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</si>
  <si>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</si>
  <si>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</si>
  <si>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</si>
  <si>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</si>
  <si>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</si>
  <si>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</si>
  <si>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</si>
  <si>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</si>
  <si>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</si>
  <si>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</si>
  <si>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</si>
  <si>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</si>
  <si>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</si>
  <si>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</si>
  <si>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</si>
  <si>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</si>
  <si>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</si>
  <si>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</si>
  <si>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</si>
  <si>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</si>
  <si>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</si>
  <si>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</si>
  <si>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</si>
  <si>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</si>
  <si>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</si>
  <si>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</si>
  <si>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</si>
  <si>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</si>
  <si>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</si>
  <si>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</si>
  <si>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</si>
  <si>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</si>
  <si>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</si>
  <si>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</si>
  <si>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</si>
  <si>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</si>
  <si>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</si>
  <si>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</si>
  <si>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</si>
  <si>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</si>
  <si>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</si>
  <si>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</si>
  <si>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</si>
  <si>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</si>
  <si>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</si>
  <si>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</si>
  <si>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</si>
  <si>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</si>
  <si>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</si>
  <si>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</si>
  <si>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</si>
  <si>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</si>
  <si>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</si>
  <si>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</si>
  <si>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</si>
  <si>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</si>
  <si>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</si>
  <si>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</si>
  <si>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</si>
  <si>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</si>
  <si>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</si>
  <si>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</si>
  <si>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</si>
  <si>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</si>
  <si>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</si>
  <si>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</si>
  <si>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</si>
  <si>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</si>
  <si>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</si>
  <si>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</si>
  <si>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</si>
  <si>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</si>
  <si>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</si>
  <si>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</si>
  <si>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</si>
  <si>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</si>
  <si>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</si>
  <si>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</si>
  <si>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</si>
  <si>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</si>
  <si>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</si>
  <si>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</si>
  <si>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</si>
  <si>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</si>
  <si>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</si>
  <si>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</si>
  <si>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</si>
  <si>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</si>
  <si>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</si>
  <si>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</si>
  <si>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</si>
  <si>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</si>
  <si>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</si>
  <si>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</si>
  <si>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</si>
  <si>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</si>
  <si>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</si>
  <si>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</si>
  <si>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</si>
  <si>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</si>
  <si>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</si>
  <si>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</si>
  <si>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</si>
  <si>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</si>
  <si>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</si>
  <si>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</si>
  <si>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</si>
  <si>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</si>
  <si>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</si>
  <si>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</si>
  <si>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</si>
  <si>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</si>
  <si>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</si>
  <si>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</si>
  <si>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</si>
  <si>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</si>
  <si>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</si>
  <si>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</si>
  <si>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</si>
  <si>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</si>
  <si>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</si>
  <si>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</si>
  <si>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</si>
  <si>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</si>
  <si>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</si>
  <si>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</si>
  <si>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</si>
  <si>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</si>
  <si>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</si>
  <si>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</si>
  <si>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</si>
  <si>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</si>
  <si>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</si>
  <si>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</si>
  <si>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</si>
  <si>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</si>
  <si>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</si>
  <si>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</si>
  <si>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</si>
  <si>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</si>
  <si>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</si>
  <si>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</si>
  <si>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</si>
  <si>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</si>
  <si>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</si>
  <si>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</si>
  <si>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</si>
  <si>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</si>
  <si>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</si>
  <si>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</si>
  <si>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</si>
  <si>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</si>
  <si>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</si>
  <si>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</si>
  <si>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</si>
  <si>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</si>
  <si>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</si>
  <si>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</si>
  <si>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</si>
  <si>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</si>
  <si>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</si>
  <si>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</si>
  <si>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</si>
  <si>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</si>
  <si>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</si>
  <si>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</si>
  <si>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</si>
  <si>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</si>
  <si>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</si>
  <si>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</si>
  <si>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</si>
  <si>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</si>
  <si>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</si>
  <si>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</si>
  <si>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</si>
  <si>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</si>
  <si>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</si>
  <si>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</si>
  <si>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</si>
  <si>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</si>
  <si>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</si>
  <si>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</si>
  <si>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</si>
  <si>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</si>
  <si>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</si>
  <si>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</si>
  <si>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</si>
  <si>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</si>
  <si>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</si>
  <si>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</si>
  <si>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</si>
  <si>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</si>
  <si>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</si>
  <si>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</si>
  <si>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</si>
  <si>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</si>
  <si>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</si>
  <si>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</si>
  <si>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</si>
  <si>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</si>
  <si>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</si>
  <si>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</si>
  <si>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</si>
  <si>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</si>
  <si>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</si>
  <si>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</si>
  <si>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</si>
  <si>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</si>
  <si>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</si>
  <si>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</si>
  <si>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</si>
  <si>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</si>
  <si>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</si>
  <si>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</si>
  <si>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</si>
  <si>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</si>
  <si>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</si>
  <si>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</si>
  <si>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</si>
  <si>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</si>
  <si>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</si>
  <si>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</si>
  <si>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</si>
  <si>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</si>
  <si>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</si>
  <si>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</si>
  <si>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</si>
  <si>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</si>
  <si>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</si>
  <si>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</si>
  <si>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</si>
  <si>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</si>
  <si>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</si>
  <si>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</si>
  <si>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</si>
  <si>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</si>
  <si>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</si>
  <si>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</si>
  <si>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</si>
  <si>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</si>
  <si>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</si>
  <si>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</si>
  <si>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</si>
  <si>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</si>
  <si>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</si>
  <si>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</si>
  <si>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</si>
  <si>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</si>
  <si>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</si>
  <si>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</si>
  <si>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</si>
  <si>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</si>
  <si>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</si>
  <si>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</si>
  <si>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</si>
  <si>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</si>
  <si>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</si>
  <si>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</si>
  <si>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</si>
  <si>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</si>
  <si>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</si>
  <si>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</si>
  <si>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</si>
  <si>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</si>
  <si>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</si>
  <si>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</si>
  <si>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</si>
  <si>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</si>
  <si>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</si>
  <si>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</si>
  <si>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</si>
  <si>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</si>
  <si>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</si>
  <si>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</si>
  <si>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</si>
  <si>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</si>
  <si>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</si>
  <si>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</si>
  <si>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</si>
  <si>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</si>
  <si>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</si>
  <si>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</si>
  <si>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</si>
  <si>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</si>
  <si>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</si>
  <si>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</si>
  <si>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</si>
  <si>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</si>
  <si>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</si>
  <si>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</si>
  <si>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</si>
  <si>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</si>
  <si>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</si>
  <si>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</si>
  <si>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</si>
  <si>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</si>
  <si>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</si>
  <si>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</si>
  <si>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</si>
  <si>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</si>
  <si>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</si>
  <si>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</si>
  <si>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</si>
  <si>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</si>
  <si>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</si>
  <si>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</si>
  <si>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</si>
  <si>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</si>
  <si>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</si>
  <si>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</si>
  <si>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</si>
  <si>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</si>
  <si>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</si>
  <si>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</si>
  <si>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</si>
  <si>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</si>
  <si>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</si>
  <si>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</si>
  <si>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</si>
  <si>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</si>
  <si>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</si>
  <si>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</si>
  <si>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</si>
  <si>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</si>
  <si>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</si>
  <si>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</si>
  <si>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</si>
  <si>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</si>
  <si>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</si>
  <si>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</si>
  <si>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</si>
  <si>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</si>
  <si>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</si>
  <si>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</si>
  <si>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</si>
  <si>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</si>
  <si>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</si>
  <si>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</si>
  <si>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</si>
  <si>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</si>
  <si>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</si>
  <si>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</si>
  <si>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</si>
  <si>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</si>
  <si>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</si>
  <si>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</si>
  <si>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</si>
  <si>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</si>
  <si>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</si>
  <si>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</si>
  <si>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</si>
  <si>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</si>
  <si>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</si>
  <si>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</si>
  <si>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</si>
  <si>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</si>
  <si>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</si>
  <si>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</si>
  <si>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</si>
  <si>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</si>
  <si>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</si>
  <si>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</si>
  <si>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</si>
  <si>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</si>
  <si>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</si>
  <si>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</si>
  <si>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</si>
  <si>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</si>
  <si>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</si>
  <si>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</si>
  <si>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</si>
  <si>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</si>
  <si>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</si>
  <si>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</si>
  <si>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</si>
  <si>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</si>
  <si>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</si>
  <si>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</si>
  <si>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</si>
  <si>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</si>
  <si>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</si>
  <si>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</si>
  <si>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</si>
  <si>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</si>
  <si>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</si>
  <si>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</si>
  <si>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</si>
  <si>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</si>
  <si>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</si>
  <si>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</si>
  <si>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</si>
  <si>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</si>
  <si>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</si>
  <si>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</si>
  <si>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</si>
  <si>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</si>
  <si>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</si>
  <si>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</si>
  <si>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</si>
  <si>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</si>
  <si>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</si>
  <si>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</si>
  <si>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</si>
  <si>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</si>
  <si>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</si>
  <si>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</si>
  <si>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</si>
  <si>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</si>
  <si>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</si>
  <si>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</si>
  <si>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</si>
  <si>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</si>
  <si>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</si>
  <si>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</si>
  <si>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</si>
  <si>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</si>
  <si>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</si>
  <si>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</si>
  <si>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</si>
  <si>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</si>
  <si>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</si>
  <si>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</si>
  <si>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</si>
  <si>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</si>
  <si>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</si>
  <si>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</si>
  <si>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</si>
  <si>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</si>
  <si>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</si>
  <si>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</si>
  <si>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</si>
  <si>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</si>
  <si>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</si>
  <si>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</si>
  <si>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</si>
  <si>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</si>
  <si>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</si>
  <si>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</si>
  <si>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</si>
  <si>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</si>
  <si>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</si>
  <si>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</si>
  <si>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</si>
  <si>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</si>
  <si>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</si>
  <si>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</si>
  <si>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</si>
  <si>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</si>
  <si>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</si>
  <si>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</si>
  <si>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</si>
  <si>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</si>
  <si>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</si>
  <si>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</si>
  <si>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</si>
  <si>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</si>
  <si>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</si>
  <si>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</si>
  <si>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</si>
  <si>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</si>
  <si>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</si>
  <si>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</si>
  <si>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</si>
  <si>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</si>
  <si>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</si>
  <si>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</si>
  <si>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</si>
  <si>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</si>
  <si>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</si>
  <si>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</si>
  <si>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</si>
  <si>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</si>
  <si>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</si>
  <si>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</si>
  <si>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</si>
  <si>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</si>
  <si>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</si>
  <si>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</si>
  <si>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</si>
  <si>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</si>
  <si>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</si>
  <si>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</si>
  <si>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</si>
  <si>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</si>
  <si>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</si>
  <si>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</si>
  <si>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</si>
  <si>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</si>
  <si>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</si>
  <si>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</si>
  <si>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</si>
  <si>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</si>
  <si>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</si>
  <si>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</si>
  <si>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</si>
  <si>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</si>
  <si>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</si>
  <si>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</si>
  <si>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</si>
  <si>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</si>
  <si>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</si>
  <si>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</si>
  <si>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</si>
  <si>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</si>
  <si>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</si>
  <si>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</si>
  <si>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</si>
  <si>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</si>
  <si>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</si>
  <si>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</si>
  <si>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</si>
  <si>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</si>
  <si>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</si>
  <si>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</si>
  <si>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</si>
  <si>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</si>
  <si>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</si>
  <si>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</si>
  <si>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</si>
  <si>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</si>
  <si>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</si>
  <si>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</si>
  <si>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</si>
  <si>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</si>
  <si>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</si>
  <si>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</si>
  <si>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</si>
  <si>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</si>
  <si>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</si>
  <si>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</si>
  <si>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</si>
  <si>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</si>
  <si>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</si>
  <si>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</si>
  <si>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</si>
  <si>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</si>
  <si>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</si>
  <si>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</si>
  <si>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</si>
  <si>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</si>
  <si>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</si>
  <si>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</si>
  <si>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</si>
  <si>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</si>
  <si>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</si>
  <si>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</si>
  <si>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</si>
  <si>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</si>
  <si>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</si>
  <si>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</si>
  <si>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</si>
  <si>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</si>
  <si>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</si>
  <si>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</si>
  <si>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</si>
  <si>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</si>
  <si>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</si>
  <si>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</si>
  <si>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</si>
  <si>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</si>
  <si>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</si>
  <si>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</si>
  <si>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</si>
  <si>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</si>
  <si>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</si>
  <si>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</si>
  <si>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</si>
  <si>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</si>
  <si>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</si>
  <si>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</si>
  <si>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</si>
  <si>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</si>
  <si>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</si>
  <si>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</si>
  <si>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</si>
  <si>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</si>
  <si>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</si>
  <si>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</si>
  <si>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</si>
  <si>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</si>
  <si>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</si>
  <si>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</si>
  <si>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</si>
  <si>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</si>
  <si>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</si>
  <si>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</si>
  <si>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</si>
  <si>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</si>
  <si>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</si>
  <si>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</si>
  <si>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</si>
  <si>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</si>
  <si>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</si>
  <si>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</si>
  <si>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</si>
  <si>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</si>
  <si>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</si>
  <si>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</si>
  <si>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</si>
  <si>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</si>
  <si>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</si>
  <si>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</si>
  <si>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</si>
  <si>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</si>
  <si>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</si>
  <si>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</si>
  <si>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</si>
  <si>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</si>
  <si>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</si>
  <si>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</si>
  <si>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</si>
  <si>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</si>
  <si>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</si>
  <si>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</si>
  <si>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</si>
  <si>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</si>
  <si>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</si>
  <si>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</si>
  <si>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</si>
  <si>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</si>
  <si>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</si>
  <si>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</si>
  <si>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</si>
  <si>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</si>
  <si>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</si>
  <si>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</si>
  <si>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</si>
  <si>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</si>
  <si>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</si>
  <si>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</si>
  <si>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</si>
  <si>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</si>
  <si>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</si>
  <si>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</si>
  <si>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</si>
  <si>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</si>
  <si>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</si>
  <si>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</si>
  <si>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</si>
  <si>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</si>
  <si>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</si>
  <si>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</si>
  <si>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</si>
  <si>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</si>
  <si>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</si>
  <si>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</si>
  <si>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</si>
  <si>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</si>
  <si>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</si>
  <si>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</si>
  <si>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</si>
  <si>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</si>
  <si>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</si>
  <si>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</si>
  <si>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</si>
  <si>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</si>
  <si>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</si>
  <si>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</si>
  <si>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</si>
  <si>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</si>
  <si>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</si>
  <si>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</si>
  <si>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</si>
  <si>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</si>
  <si>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</si>
  <si>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</si>
  <si>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</si>
  <si>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</si>
  <si>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</si>
  <si>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</si>
  <si>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</si>
  <si>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</si>
  <si>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</si>
  <si>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</si>
  <si>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</si>
  <si>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</si>
  <si>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</si>
  <si>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</si>
  <si>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</si>
  <si>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</si>
  <si>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</si>
  <si>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</si>
  <si>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</si>
  <si>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</si>
  <si>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</si>
  <si>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</si>
  <si>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</si>
  <si>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</si>
  <si>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</si>
  <si>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</si>
  <si>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</si>
  <si>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</si>
  <si>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</si>
  <si>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</si>
  <si>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</si>
  <si>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</si>
  <si>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</si>
  <si>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</si>
  <si>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</si>
  <si>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</si>
  <si>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</si>
  <si>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</si>
  <si>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</si>
  <si>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</si>
  <si>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</si>
  <si>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</si>
  <si>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</si>
  <si>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</si>
  <si>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</si>
  <si>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</si>
  <si>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</si>
  <si>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</si>
  <si>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</si>
  <si>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</si>
  <si>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</si>
  <si>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</si>
  <si>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</si>
  <si>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</si>
  <si>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</si>
  <si>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</si>
  <si>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</si>
  <si>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</si>
  <si>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</si>
  <si>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</si>
  <si>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</si>
  <si>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</si>
  <si>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</si>
  <si>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</si>
  <si>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</si>
  <si>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</si>
  <si>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</si>
  <si>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</si>
  <si>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</si>
  <si>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</si>
  <si>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</si>
  <si>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</si>
  <si>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</si>
  <si>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</si>
  <si>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</si>
  <si>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</si>
  <si>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</si>
  <si>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</si>
  <si>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</si>
  <si>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</si>
  <si>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</si>
  <si>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</si>
  <si>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</si>
  <si>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</si>
  <si>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</si>
  <si>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</si>
  <si>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</si>
  <si>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</si>
  <si>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</si>
  <si>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</si>
  <si>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</si>
  <si>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</si>
  <si>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</si>
  <si>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</si>
  <si>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</si>
  <si>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</si>
  <si>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</si>
  <si>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</si>
  <si>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</si>
  <si>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</si>
  <si>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</si>
  <si>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</si>
  <si>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</si>
  <si>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</si>
  <si>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</si>
  <si>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</si>
  <si>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</si>
  <si>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</si>
  <si>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</si>
  <si>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</si>
  <si>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</si>
  <si>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</si>
  <si>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</si>
  <si>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</si>
  <si>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</si>
  <si>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</si>
  <si>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</si>
  <si>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</si>
  <si>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</si>
  <si>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</si>
  <si>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</si>
  <si>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</si>
  <si>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</si>
  <si>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</si>
  <si>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</si>
  <si>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</si>
  <si>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</si>
  <si>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</si>
  <si>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</si>
  <si>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</si>
  <si>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</si>
  <si>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</si>
  <si>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</si>
  <si>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</si>
  <si>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</si>
  <si>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</si>
  <si>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</si>
  <si>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</si>
  <si>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</si>
  <si>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</si>
  <si>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</si>
  <si>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</si>
  <si>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</si>
  <si>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</si>
  <si>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</si>
  <si>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</si>
  <si>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</si>
  <si>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</si>
  <si>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</si>
  <si>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</si>
  <si>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</si>
  <si>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</si>
  <si>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</si>
  <si>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</si>
  <si>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</si>
  <si>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</si>
  <si>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</si>
  <si>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</si>
  <si>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</si>
  <si>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</si>
  <si>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</si>
  <si>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</si>
  <si>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</si>
  <si>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</si>
  <si>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</si>
  <si>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</si>
  <si>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</si>
  <si>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</si>
  <si>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</si>
  <si>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</si>
  <si>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</si>
  <si>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</si>
  <si>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</si>
  <si>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</si>
  <si>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</si>
  <si>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</si>
  <si>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</si>
  <si>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</si>
  <si>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</si>
  <si>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</si>
  <si>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</si>
  <si>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</si>
  <si>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</si>
  <si>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</si>
  <si>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</si>
  <si>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</si>
  <si>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</si>
  <si>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</si>
  <si>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</si>
  <si>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</si>
  <si>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</si>
  <si>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</si>
  <si>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</si>
  <si>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</si>
  <si>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</si>
  <si>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</si>
  <si>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</si>
  <si>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</si>
  <si>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</si>
  <si>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</si>
  <si>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</si>
  <si>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</si>
  <si>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</si>
  <si>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</si>
  <si>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</si>
  <si>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</si>
  <si>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</si>
  <si>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</si>
  <si>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</si>
  <si>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</si>
  <si>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</si>
  <si>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</si>
  <si>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</si>
  <si>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</si>
  <si>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</si>
  <si>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</si>
  <si>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</si>
  <si>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</si>
  <si>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</si>
  <si>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</si>
  <si>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</si>
  <si>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</si>
  <si>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</si>
  <si>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</si>
  <si>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</si>
  <si>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</si>
  <si>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</si>
  <si>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</si>
  <si>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</si>
  <si>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</si>
  <si>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</si>
  <si>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</si>
  <si>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</si>
  <si>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</si>
  <si>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</si>
  <si>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</si>
  <si>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</si>
  <si>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</si>
  <si>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</si>
  <si>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</si>
  <si>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</si>
  <si>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</si>
  <si>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</si>
  <si>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</si>
  <si>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</si>
  <si>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</si>
  <si>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</si>
  <si>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</si>
  <si>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</si>
  <si>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</si>
  <si>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</si>
  <si>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</si>
  <si>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</si>
  <si>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</si>
  <si>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</si>
  <si>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</si>
  <si>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</si>
  <si>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</si>
  <si>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</si>
  <si>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</si>
  <si>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</si>
  <si>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</si>
  <si>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</si>
  <si>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</si>
  <si>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</si>
  <si>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</si>
  <si>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</si>
  <si>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</si>
  <si>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</si>
  <si>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</si>
  <si>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</si>
  <si>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</si>
  <si>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</si>
  <si>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</si>
  <si>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</si>
  <si>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</si>
  <si>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</si>
  <si>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</si>
  <si>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</si>
  <si>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</si>
  <si>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</si>
  <si>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</si>
  <si>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</si>
  <si>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</si>
  <si>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</si>
  <si>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</si>
  <si>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</si>
  <si>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</si>
  <si>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</si>
  <si>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</si>
  <si>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</si>
  <si>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</si>
  <si>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</si>
  <si>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</si>
  <si>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</si>
  <si>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</si>
  <si>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</si>
  <si>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</si>
  <si>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</si>
  <si>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</si>
  <si>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</si>
  <si>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</si>
  <si>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</si>
  <si>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</si>
  <si>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</si>
  <si>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</si>
  <si>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</si>
  <si>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</si>
  <si>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</si>
  <si>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</si>
  <si>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</si>
  <si>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</si>
  <si>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</si>
  <si>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</si>
  <si>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</si>
  <si>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</si>
  <si>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</si>
  <si>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</si>
  <si>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</si>
  <si>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</si>
  <si>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</si>
  <si>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</si>
  <si>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</si>
  <si>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</si>
  <si>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</si>
  <si>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</si>
  <si>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</si>
  <si>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</si>
  <si>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</si>
  <si>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</si>
  <si>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</si>
  <si>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</si>
  <si>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</si>
  <si>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</si>
  <si>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</si>
  <si>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</si>
  <si>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</si>
  <si>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</si>
  <si>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</si>
  <si>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</si>
  <si>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</si>
  <si>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</si>
  <si>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</si>
  <si>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</si>
  <si>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</si>
  <si>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</si>
  <si>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</si>
  <si>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</si>
  <si>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</si>
  <si>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</si>
  <si>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</si>
  <si>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</si>
  <si>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</si>
  <si>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</si>
  <si>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</si>
  <si>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</si>
  <si>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</si>
  <si>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</si>
  <si>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</si>
  <si>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</si>
  <si>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</si>
  <si>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</si>
  <si>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</si>
  <si>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</si>
  <si>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</si>
  <si>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</si>
  <si>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</si>
  <si>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</si>
  <si>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</si>
  <si>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</si>
  <si>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</si>
  <si>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</si>
  <si>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</si>
  <si>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</si>
  <si>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</si>
  <si>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</si>
  <si>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</si>
  <si>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</si>
  <si>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</si>
  <si>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</si>
  <si>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</si>
  <si>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</si>
  <si>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</si>
  <si>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</si>
  <si>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</si>
  <si>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</si>
  <si>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</si>
  <si>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</si>
  <si>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</si>
  <si>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</si>
  <si>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</si>
  <si>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</si>
  <si>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</si>
  <si>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</si>
  <si>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</si>
  <si>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</si>
  <si>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</si>
  <si>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</si>
  <si>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</si>
  <si>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</si>
  <si>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</si>
  <si>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</si>
  <si>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</si>
  <si>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</si>
  <si>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</si>
  <si>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</si>
  <si>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</si>
  <si>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</si>
  <si>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</si>
  <si>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</si>
  <si>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</si>
  <si>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</si>
  <si>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</si>
  <si>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</si>
  <si>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</si>
  <si>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</si>
  <si>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</si>
  <si>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</si>
  <si>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</si>
  <si>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</si>
  <si>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</si>
  <si>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</si>
  <si>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</si>
  <si>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</si>
  <si>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</si>
  <si>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</si>
  <si>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</si>
  <si>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</si>
  <si>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</si>
  <si>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</si>
  <si>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</si>
  <si>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</si>
  <si>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</si>
  <si>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</si>
  <si>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</si>
  <si>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</si>
  <si>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</si>
  <si>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</si>
  <si>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</si>
  <si>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</si>
  <si>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</si>
  <si>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</si>
  <si>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</si>
  <si>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</si>
  <si>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</si>
  <si>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</si>
  <si>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</si>
  <si>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</si>
  <si>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</si>
  <si>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</si>
  <si>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</si>
  <si>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</si>
  <si>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</si>
  <si>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</si>
  <si>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</si>
  <si>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</si>
  <si>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</si>
  <si>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</si>
  <si>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</si>
  <si>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</si>
  <si>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</si>
  <si>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</si>
  <si>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</si>
  <si>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</si>
  <si>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</si>
  <si>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</si>
  <si>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</si>
  <si>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</si>
  <si>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</si>
  <si>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</si>
  <si>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</si>
  <si>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</si>
  <si>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</si>
  <si>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</si>
  <si>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</si>
  <si>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</si>
  <si>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</si>
  <si>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</si>
  <si>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</si>
  <si>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</si>
  <si>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</si>
  <si>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</si>
  <si>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</si>
  <si>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</si>
  <si>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</si>
  <si>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</si>
  <si>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</si>
  <si>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</si>
  <si>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</si>
  <si>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</si>
  <si>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</si>
  <si>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</si>
  <si>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</si>
  <si>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</si>
  <si>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</si>
  <si>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</si>
  <si>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</si>
  <si>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</si>
  <si>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</si>
  <si>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</si>
  <si>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</si>
  <si>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</si>
  <si>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</si>
  <si>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</si>
  <si>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</si>
  <si>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</si>
  <si>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</si>
  <si>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</si>
  <si>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</si>
  <si>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</si>
  <si>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</si>
  <si>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</si>
  <si>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</si>
  <si>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</si>
  <si>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</si>
  <si>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</si>
  <si>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</si>
  <si>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</si>
  <si>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</si>
  <si>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</si>
  <si>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</si>
  <si>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</si>
  <si>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</si>
  <si>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</si>
  <si>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</si>
  <si>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</si>
  <si>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</si>
  <si>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</si>
  <si>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</si>
  <si>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</si>
  <si>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</si>
  <si>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</si>
  <si>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</si>
  <si>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</si>
  <si>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</si>
  <si>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</si>
  <si>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</si>
  <si>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</si>
  <si>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</si>
  <si>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</si>
  <si>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</si>
  <si>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</si>
  <si>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</si>
  <si>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</si>
  <si>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</si>
  <si>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</si>
  <si>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</si>
  <si>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</si>
  <si>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</si>
  <si>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</si>
  <si>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</si>
  <si>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</si>
  <si>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</si>
  <si>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</si>
  <si>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</si>
  <si>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</si>
  <si>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</si>
  <si>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</si>
  <si>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</si>
  <si>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</si>
  <si>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</si>
  <si>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</si>
  <si>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</si>
  <si>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</si>
  <si>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</si>
  <si>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</si>
  <si>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</si>
  <si>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</si>
  <si>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</si>
  <si>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</si>
  <si>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</si>
  <si>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</si>
  <si>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</si>
  <si>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</si>
  <si>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</si>
  <si>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</si>
  <si>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</si>
  <si>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</si>
  <si>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</si>
  <si>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</si>
  <si>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</si>
  <si>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</si>
  <si>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</si>
  <si>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</si>
  <si>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</si>
  <si>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</si>
  <si>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</si>
  <si>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</si>
  <si>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</si>
  <si>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</si>
  <si>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</si>
  <si>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</si>
  <si>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</si>
  <si>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</si>
  <si>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</si>
  <si>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</si>
  <si>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</si>
  <si>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</si>
  <si>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</si>
  <si>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</si>
  <si>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</si>
  <si>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</si>
  <si>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</si>
  <si>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</si>
  <si>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</si>
  <si>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</si>
  <si>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</si>
  <si>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</si>
  <si>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</si>
  <si>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</si>
  <si>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</si>
  <si>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</si>
  <si>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</si>
  <si>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</si>
  <si>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</si>
  <si>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</si>
  <si>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</si>
  <si>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</si>
  <si>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</si>
  <si>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</si>
  <si>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</si>
  <si>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</si>
  <si>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</si>
  <si>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</si>
  <si>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</si>
  <si>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</si>
  <si>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</si>
  <si>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</si>
  <si>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</si>
  <si>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</si>
  <si>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</si>
  <si>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</si>
  <si>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</si>
  <si>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</si>
  <si>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</si>
  <si>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</si>
  <si>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</si>
  <si>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</si>
  <si>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</si>
  <si>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</si>
  <si>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</si>
  <si>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</si>
  <si>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</si>
  <si>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</si>
  <si>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</si>
  <si>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</si>
  <si>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</si>
  <si>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</si>
  <si>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</si>
  <si>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</si>
  <si>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</si>
  <si>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</si>
  <si>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</si>
  <si>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</si>
  <si>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</si>
  <si>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</si>
  <si>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</si>
  <si>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</si>
  <si>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</si>
  <si>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</si>
  <si>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</si>
  <si>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</si>
  <si>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</si>
  <si>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</si>
  <si>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</si>
  <si>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</si>
  <si>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</si>
  <si>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</si>
  <si>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</si>
  <si>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</si>
  <si>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</si>
  <si>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</si>
  <si>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</si>
  <si>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</si>
  <si>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</si>
  <si>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</si>
  <si>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</si>
  <si>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</si>
  <si>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</si>
  <si>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</si>
  <si>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</si>
  <si>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</si>
  <si>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</si>
  <si>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</si>
  <si>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</si>
  <si>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</si>
  <si>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</si>
  <si>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</si>
  <si>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</si>
  <si>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</si>
  <si>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</si>
  <si>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</si>
  <si>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</si>
  <si>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</si>
  <si>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</si>
  <si>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</si>
  <si>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</si>
  <si>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</si>
  <si>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</si>
  <si>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</si>
  <si>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</si>
  <si>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</si>
  <si>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</si>
  <si>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</si>
  <si>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</si>
  <si>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</si>
  <si>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</si>
  <si>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</si>
  <si>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</si>
  <si>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</si>
  <si>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</si>
  <si>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</si>
  <si>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</si>
  <si>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</si>
  <si>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</si>
  <si>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</si>
  <si>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</si>
  <si>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</si>
  <si>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</si>
  <si>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</si>
  <si>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</si>
  <si>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</si>
  <si>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</si>
  <si>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</si>
  <si>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</si>
  <si>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</si>
  <si>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</si>
  <si>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</si>
  <si>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</si>
  <si>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</si>
  <si>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</si>
  <si>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</si>
  <si>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</si>
  <si>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</si>
  <si>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</si>
  <si>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</si>
  <si>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</si>
  <si>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</si>
  <si>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</si>
  <si>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</si>
  <si>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</si>
  <si>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</si>
  <si>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</si>
  <si>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</si>
  <si>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</si>
  <si>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</si>
  <si>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</si>
  <si>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</si>
  <si>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</si>
  <si>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</si>
  <si>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</si>
  <si>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</si>
  <si>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</si>
  <si>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</si>
  <si>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</si>
  <si>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</si>
  <si>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</si>
  <si>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</si>
  <si>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</si>
  <si>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</si>
  <si>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</si>
  <si>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</si>
  <si>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</si>
  <si>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</si>
  <si>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</si>
  <si>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</si>
  <si>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</si>
  <si>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</si>
  <si>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</si>
  <si>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</si>
  <si>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</si>
  <si>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</si>
  <si>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</si>
  <si>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</si>
  <si>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</si>
  <si>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</si>
  <si>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</si>
  <si>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</si>
  <si>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</si>
  <si>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</si>
  <si>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</si>
  <si>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</si>
  <si>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</si>
  <si>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</si>
  <si>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</si>
  <si>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</si>
  <si>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</si>
  <si>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</si>
  <si>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</si>
  <si>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</si>
  <si>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</si>
  <si>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</si>
  <si>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</si>
  <si>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</si>
  <si>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</si>
  <si>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</si>
  <si>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</si>
  <si>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</si>
  <si>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</si>
  <si>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</si>
  <si>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</si>
  <si>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</si>
  <si>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</si>
  <si>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</si>
  <si>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</si>
  <si>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</si>
  <si>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</si>
  <si>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</si>
  <si>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</si>
  <si>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</si>
  <si>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</si>
  <si>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</si>
  <si>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</si>
  <si>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</si>
  <si>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</si>
  <si>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</si>
  <si>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</si>
  <si>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</si>
  <si>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</si>
  <si>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</si>
  <si>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</si>
  <si>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</si>
  <si>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</si>
  <si>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</si>
  <si>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</si>
  <si>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</si>
  <si>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</si>
  <si>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</si>
  <si>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</si>
  <si>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</si>
  <si>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</si>
  <si>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</si>
  <si>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</si>
  <si>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</si>
  <si>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</si>
  <si>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</si>
  <si>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</si>
  <si>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</si>
  <si>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</si>
  <si>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</si>
  <si>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</si>
  <si>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</si>
  <si>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</si>
  <si>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</si>
  <si>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</si>
  <si>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</si>
  <si>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</si>
  <si>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</si>
  <si>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</si>
  <si>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</si>
  <si>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</si>
  <si>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</si>
  <si>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</si>
  <si>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</si>
  <si>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</si>
  <si>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</si>
  <si>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</si>
  <si>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</si>
  <si>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</si>
  <si>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</si>
  <si>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</si>
  <si>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</si>
  <si>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</si>
  <si>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</si>
  <si>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</si>
  <si>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</si>
  <si>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</si>
  <si>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</si>
  <si>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</si>
  <si>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</si>
  <si>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</si>
  <si>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</si>
  <si>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</si>
  <si>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</si>
  <si>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</si>
  <si>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</si>
  <si>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</si>
  <si>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</si>
  <si>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</si>
  <si>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</si>
  <si>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</si>
  <si>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</si>
  <si>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</si>
  <si>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</si>
  <si>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</si>
  <si>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</si>
  <si>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</si>
  <si>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</si>
  <si>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</si>
  <si>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</si>
  <si>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</si>
  <si>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</si>
  <si>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</si>
  <si>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</si>
  <si>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</si>
  <si>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</si>
  <si>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</si>
  <si>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</si>
  <si>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</si>
  <si>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</si>
  <si>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</si>
  <si>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</si>
  <si>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</si>
  <si>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</si>
  <si>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</si>
  <si>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</si>
  <si>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</si>
  <si>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</si>
  <si>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</si>
  <si>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</si>
  <si>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</si>
  <si>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</si>
  <si>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</si>
  <si>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</si>
  <si>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</si>
  <si>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</si>
  <si>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</si>
  <si>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</si>
  <si>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</si>
  <si>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</si>
  <si>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</si>
  <si>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</si>
  <si>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</si>
  <si>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</si>
  <si>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</si>
  <si>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</si>
  <si>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</si>
  <si>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</si>
  <si>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</si>
  <si>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</si>
  <si>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</si>
  <si>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</si>
  <si>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</si>
  <si>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</si>
  <si>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</si>
  <si>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</si>
  <si>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</si>
  <si>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</si>
  <si>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</si>
  <si>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</si>
  <si>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</si>
  <si>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</si>
  <si>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</si>
  <si>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</si>
  <si>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</si>
  <si>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</si>
  <si>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</si>
  <si>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</si>
  <si>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</si>
  <si>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</si>
  <si>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</si>
  <si>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</si>
  <si>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</si>
  <si>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</si>
  <si>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</si>
  <si>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</si>
  <si>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</si>
  <si>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</si>
  <si>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</si>
  <si>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</si>
  <si>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</si>
  <si>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</si>
  <si>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</si>
  <si>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</si>
  <si>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</si>
  <si>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</si>
  <si>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</si>
  <si>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</si>
  <si>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</si>
  <si>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</si>
  <si>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</si>
  <si>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</si>
  <si>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</si>
  <si>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</si>
  <si>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</si>
  <si>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</si>
  <si>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</si>
  <si>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</si>
  <si>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</si>
  <si>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</si>
  <si>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</si>
  <si>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</si>
  <si>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</si>
  <si>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</si>
  <si>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</si>
  <si>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</si>
  <si>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</si>
  <si>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</si>
  <si>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</si>
  <si>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</si>
  <si>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</si>
  <si>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</si>
  <si>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</si>
  <si>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</si>
  <si>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</si>
  <si>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</si>
  <si>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</si>
  <si>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</si>
  <si>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</si>
  <si>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</si>
  <si>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</si>
  <si>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</si>
  <si>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</si>
  <si>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</si>
  <si>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</si>
  <si>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</si>
  <si>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</si>
  <si>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</si>
  <si>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</si>
  <si>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</si>
  <si>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</si>
  <si>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</si>
  <si>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</si>
  <si>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</si>
  <si>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</si>
  <si>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</si>
  <si>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</si>
  <si>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</si>
  <si>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</si>
  <si>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</si>
  <si>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</si>
  <si>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</si>
  <si>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</si>
  <si>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</si>
  <si>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</si>
  <si>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</si>
  <si>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</si>
  <si>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</si>
  <si>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</si>
  <si>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</si>
  <si>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</si>
  <si>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</si>
  <si>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</si>
  <si>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</si>
  <si>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</si>
  <si>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</si>
  <si>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</si>
  <si>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</si>
  <si>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</si>
  <si>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</si>
  <si>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</si>
  <si>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</si>
  <si>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</si>
  <si>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</si>
  <si>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</si>
  <si>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</si>
  <si>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</si>
  <si>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</si>
  <si>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</si>
  <si>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</si>
  <si>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</si>
  <si>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</si>
  <si>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</si>
  <si>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</si>
  <si>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</si>
  <si>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</si>
  <si>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</si>
  <si>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</si>
  <si>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</si>
  <si>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</si>
  <si>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</si>
  <si>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</si>
  <si>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</si>
  <si>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</si>
  <si>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</si>
  <si>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</si>
  <si>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</si>
  <si>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</si>
  <si>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</si>
  <si>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</si>
  <si>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</si>
  <si>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</si>
  <si>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</si>
  <si>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</si>
  <si>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</si>
  <si>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</si>
  <si>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</si>
  <si>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</si>
  <si>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</si>
  <si>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</si>
  <si>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</si>
  <si>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</si>
  <si>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</si>
  <si>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</si>
  <si>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</si>
  <si>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</si>
  <si>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</si>
  <si>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</si>
  <si>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</si>
  <si>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</si>
  <si>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</si>
  <si>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</si>
  <si>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</si>
  <si>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</si>
  <si>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</si>
  <si>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</si>
  <si>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</si>
  <si>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</si>
  <si>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</si>
  <si>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</si>
  <si>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</si>
  <si>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</si>
  <si>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</si>
  <si>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</si>
  <si>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</si>
  <si>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</si>
  <si>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</si>
  <si>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</si>
  <si>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</si>
  <si>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</si>
  <si>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</si>
  <si>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</si>
  <si>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</si>
  <si>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</si>
  <si>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</si>
  <si>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</si>
  <si>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</si>
  <si>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</si>
  <si>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</si>
  <si>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</si>
  <si>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</si>
  <si>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</si>
  <si>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</si>
  <si>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</si>
  <si>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</si>
  <si>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</si>
  <si>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</si>
  <si>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</si>
  <si>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</si>
  <si>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</si>
  <si>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</si>
  <si>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</si>
  <si>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</si>
  <si>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</si>
  <si>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</si>
  <si>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</si>
  <si>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</si>
  <si>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</si>
  <si>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</si>
  <si>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</si>
  <si>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</si>
  <si>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</si>
  <si>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</si>
  <si>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</si>
  <si>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</si>
  <si>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</si>
  <si>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</si>
  <si>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</si>
  <si>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</si>
  <si>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</si>
  <si>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</si>
  <si>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</si>
  <si>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</si>
  <si>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</si>
  <si>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</si>
  <si>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</si>
  <si>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</si>
  <si>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</si>
  <si>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</si>
  <si>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</si>
  <si>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</si>
  <si>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</si>
  <si>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</si>
  <si>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</si>
  <si>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</si>
  <si>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</si>
  <si>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</si>
  <si>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</si>
  <si>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</si>
  <si>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</si>
  <si>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</si>
  <si>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</si>
  <si>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</si>
  <si>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</si>
  <si>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</si>
  <si>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</si>
  <si>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</si>
  <si>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</si>
  <si>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</si>
  <si>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</si>
  <si>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</si>
  <si>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</si>
  <si>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</si>
  <si>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</si>
  <si>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</si>
  <si>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</si>
  <si>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</si>
  <si>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</si>
  <si>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</si>
  <si>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</si>
  <si>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</si>
  <si>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</si>
  <si>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</si>
  <si>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</si>
  <si>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</si>
  <si>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</si>
  <si>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</si>
  <si>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</si>
  <si>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</si>
  <si>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</si>
  <si>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</si>
  <si>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</si>
  <si>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</si>
  <si>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</si>
  <si>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</si>
  <si>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</si>
  <si>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</si>
  <si>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</si>
  <si>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</si>
  <si>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</si>
  <si>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</si>
  <si>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</si>
  <si>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</si>
  <si>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</si>
  <si>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</si>
  <si>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</si>
  <si>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</si>
  <si>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</si>
  <si>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</si>
  <si>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</si>
  <si>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</si>
  <si>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</si>
  <si>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</si>
  <si>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</si>
  <si>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</si>
  <si>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</si>
  <si>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</si>
  <si>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</si>
  <si>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</si>
  <si>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</si>
  <si>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</si>
  <si>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</si>
  <si>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</si>
  <si>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</si>
  <si>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</si>
  <si>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</si>
  <si>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</si>
  <si>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</si>
  <si>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</si>
  <si>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</si>
  <si>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</si>
  <si>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</si>
  <si>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</si>
  <si>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</si>
  <si>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</si>
  <si>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</si>
  <si>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</si>
  <si>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</si>
  <si>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</si>
  <si>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</si>
  <si>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</si>
  <si>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</si>
  <si>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</si>
  <si>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</si>
  <si>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</si>
  <si>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</si>
  <si>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</si>
  <si>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</si>
  <si>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</si>
  <si>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</si>
  <si>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</si>
  <si>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</si>
  <si>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</si>
  <si>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</si>
  <si>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</si>
  <si>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</si>
  <si>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</si>
  <si>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</si>
  <si>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</si>
  <si>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</si>
  <si>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</si>
  <si>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</si>
  <si>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</si>
  <si>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</si>
  <si>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</si>
  <si>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</si>
  <si>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</si>
  <si>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</si>
  <si>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</si>
  <si>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</si>
  <si>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</si>
  <si>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</si>
  <si>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</si>
  <si>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</si>
  <si>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</si>
  <si>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</si>
  <si>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</si>
  <si>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</si>
  <si>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</si>
  <si>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</si>
  <si>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</si>
  <si>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</si>
  <si>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</si>
  <si>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</si>
  <si>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</si>
  <si>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</si>
  <si>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</si>
  <si>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</si>
  <si>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</si>
  <si>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</si>
  <si>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</si>
  <si>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</si>
  <si>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</si>
  <si>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</si>
  <si>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</si>
  <si>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</si>
  <si>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</si>
  <si>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</si>
  <si>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</si>
  <si>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</si>
  <si>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</si>
  <si>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</si>
  <si>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</si>
  <si>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</si>
  <si>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</si>
  <si>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</si>
  <si>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</si>
  <si>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</si>
  <si>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</si>
  <si>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</si>
  <si>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</si>
  <si>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</si>
  <si>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</si>
  <si>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</si>
  <si>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</si>
  <si>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</si>
  <si>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</si>
  <si>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</si>
  <si>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</si>
  <si>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</si>
  <si>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</si>
  <si>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</si>
  <si>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</si>
  <si>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</si>
  <si>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</si>
  <si>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</si>
  <si>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</si>
  <si>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</si>
  <si>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</si>
  <si>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</si>
  <si>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</si>
  <si>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</si>
  <si>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</si>
  <si>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</si>
  <si>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</si>
  <si>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</si>
  <si>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</si>
  <si>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</si>
  <si>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</si>
  <si>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</si>
  <si>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</si>
  <si>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</si>
  <si>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</si>
  <si>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</si>
  <si>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</si>
  <si>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</si>
  <si>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</si>
  <si>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</si>
  <si>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</si>
  <si>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</si>
  <si>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</si>
  <si>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</si>
  <si>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</si>
  <si>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</si>
  <si>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</si>
  <si>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</si>
  <si>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</si>
  <si>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</si>
  <si>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</si>
  <si>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</si>
  <si>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</si>
  <si>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</si>
  <si>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</si>
  <si>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</si>
  <si>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</si>
  <si>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</si>
  <si>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</si>
  <si>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</si>
  <si>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</si>
  <si>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</si>
  <si>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</si>
  <si>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</si>
  <si>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</si>
  <si>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</si>
  <si>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</si>
  <si>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</si>
  <si>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</si>
  <si>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</si>
  <si>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</si>
  <si>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</si>
  <si>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</si>
  <si>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</si>
  <si>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</si>
  <si>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</si>
  <si>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</si>
  <si>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</si>
  <si>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</si>
  <si>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</si>
  <si>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</si>
  <si>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</si>
  <si>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</si>
  <si>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</si>
  <si>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</si>
  <si>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</si>
  <si>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</si>
  <si>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</si>
  <si>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</si>
  <si>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</si>
  <si>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</si>
  <si>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</si>
  <si>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</si>
  <si>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</si>
  <si>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</si>
  <si>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</si>
  <si>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</si>
  <si>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</si>
  <si>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</si>
  <si>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</si>
  <si>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</si>
  <si>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</si>
  <si>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</si>
  <si>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</si>
  <si>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</si>
  <si>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</si>
  <si>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</si>
  <si>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</si>
  <si>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</si>
  <si>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</si>
  <si>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</si>
  <si>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</si>
  <si>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</si>
  <si>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</si>
  <si>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</si>
  <si>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</si>
  <si>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</si>
  <si>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</si>
  <si>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</si>
  <si>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</si>
  <si>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</si>
  <si>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</si>
  <si>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</si>
  <si>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</si>
  <si>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</si>
  <si>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</si>
  <si>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</si>
  <si>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</si>
  <si>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</si>
  <si>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</si>
  <si>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</si>
  <si>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</si>
  <si>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</si>
  <si>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</si>
  <si>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</si>
  <si>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</si>
  <si>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</si>
  <si>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</si>
  <si>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</si>
  <si>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</si>
  <si>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</si>
  <si>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</si>
  <si>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</si>
  <si>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</si>
  <si>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</si>
  <si>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</si>
  <si>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</si>
  <si>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</si>
  <si>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</si>
  <si>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</si>
  <si>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</si>
  <si>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</si>
  <si>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</si>
  <si>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</si>
  <si>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</si>
  <si>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</si>
  <si>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</si>
  <si>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</si>
  <si>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</si>
  <si>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</si>
  <si>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</si>
  <si>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</si>
  <si>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</si>
  <si>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</si>
  <si>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</si>
  <si>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</si>
  <si>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</si>
  <si>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</si>
  <si>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</si>
  <si>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</si>
  <si>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</si>
  <si>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</si>
  <si>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</si>
  <si>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</si>
  <si>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</si>
  <si>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</si>
  <si>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</si>
  <si>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</si>
  <si>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</si>
  <si>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</si>
  <si>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</si>
  <si>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</si>
  <si>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</si>
  <si>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</si>
  <si>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</si>
  <si>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</si>
  <si>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</si>
  <si>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</si>
  <si>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</si>
  <si>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</si>
  <si>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</si>
  <si>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</si>
  <si>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</si>
  <si>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</si>
  <si>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</si>
  <si>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</si>
  <si>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</si>
  <si>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</si>
  <si>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</si>
  <si>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</si>
  <si>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</si>
  <si>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</si>
  <si>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</si>
  <si>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</si>
  <si>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</si>
  <si>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</si>
  <si>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</si>
  <si>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</si>
  <si>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</si>
  <si>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</si>
  <si>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</si>
  <si>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</si>
  <si>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</si>
  <si>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</si>
  <si>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</si>
  <si>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</si>
  <si>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</si>
  <si>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</si>
  <si>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</si>
  <si>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</si>
  <si>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</si>
  <si>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</si>
  <si>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</si>
  <si>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</si>
  <si>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</si>
  <si>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</si>
  <si>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</si>
  <si>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</si>
  <si>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</si>
  <si>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</si>
  <si>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</si>
  <si>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</si>
  <si>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</si>
  <si>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</si>
  <si>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</si>
  <si>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</si>
  <si>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</si>
  <si>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</si>
  <si>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</si>
  <si>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</si>
  <si>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</si>
  <si>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</si>
  <si>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</si>
  <si>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</si>
  <si>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</si>
  <si>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</si>
  <si>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</si>
  <si>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</si>
  <si>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</si>
  <si>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</si>
  <si>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</si>
  <si>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</si>
  <si>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</si>
  <si>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</si>
  <si>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</si>
  <si>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</si>
  <si>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</si>
  <si>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</si>
  <si>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</si>
  <si>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</si>
  <si>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</si>
  <si>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</si>
  <si>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</si>
  <si>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</si>
  <si>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</si>
  <si>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</si>
  <si>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</si>
  <si>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</si>
  <si>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</si>
  <si>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</si>
  <si>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</si>
  <si>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</si>
  <si>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</si>
  <si>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</si>
  <si>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</si>
  <si>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</si>
  <si>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</si>
  <si>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</si>
  <si>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</si>
  <si>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</si>
  <si>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</si>
  <si>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</si>
  <si>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</si>
  <si>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</si>
  <si>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</si>
  <si>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</si>
  <si>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</si>
  <si>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</si>
  <si>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</si>
  <si>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</si>
  <si>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</si>
  <si>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</si>
  <si>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</si>
  <si>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</si>
  <si>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</si>
  <si>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</si>
  <si>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</si>
  <si>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</si>
  <si>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</si>
  <si>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</si>
  <si>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</si>
  <si>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</si>
  <si>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</si>
  <si>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</si>
  <si>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</si>
  <si>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</si>
  <si>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</si>
  <si>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</si>
  <si>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</si>
  <si>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</si>
  <si>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</si>
  <si>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</si>
  <si>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</si>
  <si>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</si>
  <si>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</si>
  <si>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</si>
  <si>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</si>
  <si>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</si>
  <si>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</si>
  <si>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</si>
  <si>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</si>
  <si>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</si>
  <si>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</si>
  <si>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</si>
  <si>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</si>
  <si>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</si>
  <si>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</si>
  <si>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</si>
  <si>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</si>
  <si>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</si>
  <si>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</si>
  <si>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</si>
  <si>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</si>
  <si>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</si>
  <si>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</si>
  <si>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</si>
  <si>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</si>
  <si>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</si>
  <si>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</si>
  <si>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</si>
  <si>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</si>
  <si>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</si>
  <si>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</si>
  <si>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</si>
  <si>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</si>
  <si>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</si>
  <si>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</si>
  <si>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</si>
  <si>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</si>
  <si>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</si>
  <si>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</si>
  <si>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</si>
  <si>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</si>
  <si>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</si>
  <si>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</si>
  <si>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</si>
  <si>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</si>
  <si>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</si>
  <si>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</si>
  <si>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</si>
  <si>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</si>
  <si>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</si>
  <si>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</si>
  <si>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</si>
  <si>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</si>
  <si>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</si>
  <si>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</si>
  <si>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</si>
  <si>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</si>
  <si>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</si>
  <si>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</si>
  <si>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</si>
  <si>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</si>
  <si>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</si>
  <si>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</si>
  <si>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</si>
  <si>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</si>
  <si>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</si>
  <si>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</si>
  <si>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</si>
  <si>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</si>
  <si>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</si>
  <si>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</si>
  <si>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</si>
  <si>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</si>
  <si>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</si>
  <si>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</si>
  <si>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</si>
  <si>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</si>
  <si>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</si>
  <si>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</si>
  <si>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</si>
  <si>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</si>
  <si>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</si>
  <si>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</si>
  <si>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</si>
  <si>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</si>
  <si>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</si>
  <si>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</si>
  <si>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</si>
  <si>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</si>
  <si>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</si>
  <si>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</si>
  <si>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</si>
  <si>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</si>
  <si>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</si>
  <si>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</si>
  <si>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</si>
  <si>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</si>
  <si>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</si>
  <si>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</si>
  <si>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</si>
  <si>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</si>
  <si>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</si>
  <si>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</si>
  <si>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</si>
  <si>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</si>
  <si>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</si>
  <si>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</si>
  <si>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</si>
  <si>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</si>
  <si>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</si>
  <si>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</si>
  <si>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</si>
  <si>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</si>
  <si>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</si>
  <si>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</si>
  <si>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</si>
  <si>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</si>
  <si>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</si>
  <si>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</si>
  <si>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</si>
  <si>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</si>
  <si>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</si>
  <si>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</si>
  <si>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</si>
  <si>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</si>
  <si>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</si>
  <si>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</si>
  <si>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</si>
  <si>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</si>
  <si>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</si>
  <si>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</si>
  <si>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</si>
  <si>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</si>
  <si>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</si>
  <si>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</si>
  <si>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</si>
  <si>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</si>
  <si>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</si>
  <si>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</si>
  <si>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</si>
  <si>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</si>
  <si>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</si>
  <si>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</si>
  <si>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</si>
  <si>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</si>
  <si>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</si>
  <si>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</si>
  <si>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</si>
  <si>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</si>
  <si>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</si>
  <si>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</si>
  <si>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</si>
  <si>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</si>
  <si>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</si>
  <si>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</si>
  <si>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</si>
  <si>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</si>
  <si>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</si>
  <si>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</si>
  <si>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</si>
  <si>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</si>
  <si>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</si>
  <si>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</si>
  <si>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</si>
  <si>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</si>
  <si>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</si>
  <si>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</si>
  <si>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</si>
  <si>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</si>
  <si>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</si>
  <si>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</si>
  <si>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</si>
  <si>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</si>
  <si>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</si>
  <si>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</si>
  <si>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</si>
  <si>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</si>
  <si>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</si>
  <si>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</si>
  <si>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</si>
  <si>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</si>
  <si>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</si>
  <si>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</si>
  <si>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</si>
  <si>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</si>
  <si>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</si>
  <si>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</si>
  <si>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</si>
  <si>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</si>
  <si>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</si>
  <si>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</si>
  <si>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</si>
  <si>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</si>
  <si>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</si>
  <si>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</si>
  <si>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</si>
  <si>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</si>
  <si>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</si>
  <si>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</si>
  <si>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</si>
  <si>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</si>
  <si>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</si>
  <si>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</si>
  <si>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</si>
  <si>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</si>
  <si>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</si>
  <si>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</si>
  <si>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</si>
  <si>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</si>
  <si>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</si>
  <si>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</si>
  <si>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</si>
  <si>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</si>
  <si>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</si>
  <si>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</si>
  <si>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</si>
  <si>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</si>
  <si>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</si>
  <si>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</si>
  <si>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</si>
  <si>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</si>
  <si>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</si>
  <si>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</si>
  <si>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</si>
  <si>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</si>
  <si>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</si>
  <si>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</si>
  <si>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</si>
  <si>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</si>
  <si>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</si>
  <si>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</si>
  <si>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</si>
  <si>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</si>
  <si>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</si>
  <si>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</si>
  <si>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</si>
  <si>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</si>
  <si>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</si>
  <si>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</si>
  <si>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</si>
  <si>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</si>
  <si>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</si>
  <si>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</si>
  <si>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</si>
  <si>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</si>
  <si>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</si>
  <si>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</si>
  <si>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</si>
  <si>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</si>
  <si>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</si>
  <si>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</si>
  <si>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</si>
  <si>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</si>
  <si>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</si>
  <si>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</si>
  <si>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</si>
  <si>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</si>
  <si>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</si>
  <si>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</si>
  <si>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</si>
  <si>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</si>
  <si>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</si>
  <si>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</si>
  <si>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</si>
  <si>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</si>
  <si>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</si>
  <si>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</si>
  <si>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</si>
  <si>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</si>
  <si>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</si>
  <si>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</si>
  <si>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</si>
  <si>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</si>
  <si>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</si>
  <si>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</si>
  <si>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</si>
  <si>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</si>
  <si>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</si>
  <si>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</si>
  <si>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</si>
  <si>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</si>
  <si>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</si>
  <si>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</si>
  <si>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</si>
  <si>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</si>
  <si>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</si>
  <si>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</si>
  <si>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</si>
  <si>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</si>
  <si>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</si>
  <si>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</si>
  <si>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</si>
  <si>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</si>
  <si>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</si>
  <si>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</si>
  <si>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</si>
  <si>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</si>
  <si>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</si>
  <si>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</si>
  <si>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</si>
  <si>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</si>
  <si>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</si>
  <si>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</si>
  <si>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</si>
  <si>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</si>
  <si>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</si>
  <si>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</si>
  <si>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</si>
  <si>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</si>
  <si>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</si>
  <si>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</si>
  <si>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</si>
  <si>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</si>
  <si>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</si>
  <si>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</si>
  <si>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</si>
  <si>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</si>
  <si>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</si>
  <si>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</si>
  <si>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</si>
  <si>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</si>
  <si>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</si>
  <si>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</si>
  <si>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</si>
  <si>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</si>
  <si>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</si>
  <si>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</si>
  <si>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</si>
  <si>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</si>
  <si>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</si>
  <si>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</si>
  <si>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</si>
  <si>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</si>
  <si>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</si>
  <si>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</si>
  <si>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</si>
  <si>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</si>
  <si>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</si>
  <si>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</si>
  <si>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</si>
  <si>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</si>
  <si>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</si>
  <si>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</si>
  <si>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</si>
  <si>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</si>
  <si>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</si>
  <si>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</si>
  <si>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</si>
  <si>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</si>
  <si>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</si>
  <si>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</si>
  <si>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</si>
  <si>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</si>
  <si>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</si>
  <si>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</si>
  <si>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</si>
  <si>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</si>
  <si>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</si>
  <si>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</si>
  <si>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</si>
  <si>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</si>
  <si>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</si>
  <si>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</si>
  <si>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</si>
  <si>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</si>
  <si>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</si>
  <si>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</si>
  <si>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</si>
  <si>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</si>
  <si>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</si>
  <si>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</si>
  <si>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</si>
  <si>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</si>
  <si>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</si>
  <si>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</si>
  <si>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</si>
  <si>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</si>
  <si>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</si>
  <si>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</si>
  <si>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</si>
  <si>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</si>
  <si>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</si>
  <si>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</si>
  <si>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</si>
  <si>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</si>
  <si>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</si>
  <si>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</si>
  <si>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</si>
  <si>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</si>
  <si>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</si>
  <si>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</si>
  <si>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</si>
  <si>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</si>
  <si>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</si>
  <si>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</si>
  <si>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</si>
  <si>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</si>
  <si>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</si>
  <si>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</si>
  <si>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</si>
  <si>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</si>
  <si>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</si>
  <si>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</si>
  <si>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</si>
  <si>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</si>
  <si>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</si>
  <si>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</si>
  <si>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</si>
  <si>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</si>
  <si>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</si>
  <si>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</si>
  <si>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</si>
  <si>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</si>
  <si>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</si>
  <si>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</si>
  <si>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</si>
  <si>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</si>
  <si>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</si>
  <si>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</si>
  <si>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</si>
  <si>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</si>
  <si>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</si>
  <si>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</si>
  <si>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</si>
  <si>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</si>
  <si>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</si>
  <si>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</si>
  <si>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</si>
  <si>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</si>
  <si>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</si>
  <si>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</si>
  <si>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</si>
  <si>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</si>
  <si>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</si>
  <si>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</si>
  <si>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</si>
  <si>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</si>
  <si>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</si>
  <si>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</si>
  <si>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</si>
  <si>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</si>
  <si>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</si>
  <si>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</si>
  <si>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</si>
  <si>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</si>
  <si>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</si>
  <si>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</si>
  <si>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</si>
  <si>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</si>
  <si>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</si>
  <si>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</si>
  <si>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</si>
  <si>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</si>
  <si>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</si>
  <si>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</si>
  <si>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</si>
  <si>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</si>
  <si>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</si>
  <si>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</si>
  <si>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</si>
  <si>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</si>
  <si>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</si>
  <si>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</si>
  <si>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</si>
  <si>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</si>
  <si>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</si>
  <si>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</si>
  <si>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</si>
  <si>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</si>
  <si>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</si>
  <si>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</si>
  <si>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</si>
  <si>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</si>
  <si>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</si>
  <si>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</si>
  <si>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</si>
  <si>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</si>
  <si>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</si>
  <si>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</si>
  <si>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</si>
  <si>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</si>
  <si>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</si>
  <si>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</si>
  <si>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</si>
  <si>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</si>
  <si>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</si>
  <si>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</si>
  <si>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</si>
  <si>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</si>
  <si>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</si>
  <si>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</si>
  <si>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</si>
  <si>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</si>
  <si>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</si>
  <si>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</si>
  <si>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</si>
  <si>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</si>
  <si>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</si>
  <si>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</si>
  <si>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</si>
  <si>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</si>
  <si>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</si>
  <si>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</si>
  <si>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</si>
  <si>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</si>
  <si>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</si>
  <si>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</si>
  <si>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</si>
  <si>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</si>
  <si>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</si>
  <si>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</si>
  <si>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</si>
  <si>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</si>
  <si>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</si>
  <si>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</si>
  <si>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</si>
  <si>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</si>
  <si>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</si>
  <si>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</si>
  <si>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</si>
  <si>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</si>
  <si>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</si>
  <si>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</si>
  <si>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</si>
  <si>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</si>
  <si>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</si>
  <si>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</si>
  <si>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</si>
  <si>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</si>
  <si>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</si>
  <si>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</si>
  <si>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</si>
  <si>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</si>
  <si>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</si>
  <si>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</si>
  <si>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</si>
  <si>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</si>
  <si>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</si>
  <si>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</si>
  <si>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</si>
  <si>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</si>
  <si>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</si>
  <si>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</si>
  <si>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</si>
  <si>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</si>
  <si>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</si>
  <si>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</si>
  <si>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</si>
  <si>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</si>
  <si>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</si>
  <si>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</si>
  <si>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</si>
  <si>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</si>
  <si>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</si>
  <si>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</si>
  <si>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</si>
  <si>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</si>
  <si>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</si>
  <si>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</si>
  <si>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</si>
  <si>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</si>
  <si>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</si>
  <si>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</si>
  <si>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</si>
  <si>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</si>
  <si>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</si>
  <si>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</si>
  <si>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</si>
  <si>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</si>
  <si>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</si>
  <si>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</si>
  <si>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</si>
  <si>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</si>
  <si>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</si>
  <si>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</si>
  <si>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</si>
  <si>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</si>
  <si>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</si>
  <si>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</si>
  <si>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</si>
  <si>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</si>
  <si>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</si>
  <si>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</si>
  <si>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</si>
  <si>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</si>
  <si>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</si>
  <si>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</si>
  <si>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</si>
  <si>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</si>
  <si>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</si>
  <si>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</si>
  <si>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</si>
  <si>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</si>
  <si>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</si>
  <si>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</si>
  <si>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</si>
  <si>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</si>
  <si>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</si>
  <si>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</si>
  <si>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</si>
  <si>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</si>
  <si>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</si>
  <si>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</si>
  <si>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</si>
  <si>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</si>
  <si>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</si>
  <si>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</si>
  <si>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</si>
  <si>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</si>
  <si>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</si>
  <si>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</si>
  <si>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</si>
  <si>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</si>
  <si>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</si>
  <si>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</si>
  <si>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</si>
  <si>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</si>
  <si>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</si>
  <si>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</si>
  <si>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</si>
  <si>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</si>
  <si>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</si>
  <si>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</si>
  <si>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</si>
  <si>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</si>
  <si>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</si>
  <si>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</si>
  <si>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</si>
  <si>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</si>
  <si>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</si>
  <si>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</si>
  <si>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</si>
  <si>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</si>
  <si>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</si>
  <si>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</si>
  <si>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</si>
  <si>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</si>
  <si>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</si>
  <si>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</si>
  <si>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</si>
  <si>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</si>
  <si>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</si>
  <si>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</si>
  <si>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</si>
  <si>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</si>
  <si>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</si>
  <si>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</si>
  <si>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</si>
  <si>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</si>
  <si>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</si>
  <si>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</si>
  <si>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</si>
  <si>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</si>
  <si>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</si>
  <si>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</si>
  <si>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</si>
  <si>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</si>
  <si>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</si>
  <si>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</si>
  <si>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</si>
  <si>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</si>
  <si>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</si>
  <si>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</si>
  <si>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</si>
  <si>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</si>
  <si>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</si>
  <si>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</si>
  <si>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</si>
  <si>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</si>
  <si>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</si>
  <si>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</si>
  <si>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</si>
  <si>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</si>
  <si>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</si>
  <si>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</si>
  <si>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</si>
  <si>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</si>
  <si>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</si>
  <si>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</si>
  <si>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</si>
  <si>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</si>
  <si>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</si>
  <si>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</si>
  <si>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</si>
  <si>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</si>
  <si>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</si>
  <si>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</si>
  <si>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</si>
  <si>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</si>
  <si>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</si>
  <si>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</si>
  <si>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</si>
  <si>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</si>
  <si>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</si>
  <si>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</si>
  <si>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</si>
  <si>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</si>
  <si>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</si>
  <si>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</si>
  <si>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</si>
  <si>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</si>
  <si>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</si>
  <si>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</si>
  <si>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</si>
  <si>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</si>
  <si>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</si>
  <si>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</si>
  <si>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</si>
  <si>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</si>
  <si>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</si>
  <si>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</si>
  <si>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</si>
  <si>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</si>
  <si>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</si>
  <si>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</si>
  <si>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</si>
  <si>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</si>
  <si>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</si>
  <si>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</si>
  <si>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</si>
  <si>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</si>
  <si>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</si>
  <si>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</si>
  <si>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</si>
  <si>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</si>
  <si>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</si>
  <si>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</si>
  <si>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</si>
  <si>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</si>
  <si>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</si>
  <si>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</si>
  <si>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</si>
  <si>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</si>
  <si>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</si>
  <si>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</si>
  <si>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</si>
  <si>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</si>
  <si>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</si>
  <si>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</si>
  <si>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</si>
  <si>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</si>
  <si>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</si>
  <si>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</si>
  <si>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</si>
  <si>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</si>
  <si>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</si>
  <si>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</si>
  <si>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</si>
  <si>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</si>
  <si>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</si>
  <si>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</si>
  <si>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</si>
  <si>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</si>
  <si>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</si>
  <si>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</si>
  <si>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</si>
  <si>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</si>
  <si>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</si>
  <si>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</si>
  <si>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</si>
  <si>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</si>
  <si>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</si>
  <si>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</si>
  <si>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</si>
  <si>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</si>
  <si>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</si>
  <si>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</si>
  <si>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</si>
  <si>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</si>
  <si>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</si>
  <si>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</si>
  <si>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</si>
  <si>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</si>
  <si>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</si>
  <si>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</si>
  <si>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</si>
  <si>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</si>
  <si>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</si>
  <si>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</si>
  <si>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</si>
  <si>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</si>
  <si>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</si>
  <si>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</si>
  <si>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</si>
  <si>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</si>
  <si>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</si>
  <si>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</si>
  <si>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</si>
  <si>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</si>
  <si>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</si>
  <si>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</si>
  <si>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</si>
  <si>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</si>
  <si>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</si>
  <si>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</si>
  <si>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</si>
  <si>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</si>
  <si>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</si>
  <si>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</si>
  <si>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</si>
  <si>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</si>
  <si>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</si>
  <si>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</si>
  <si>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</si>
  <si>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</si>
  <si>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</si>
  <si>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</si>
  <si>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</si>
  <si>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</si>
  <si>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</si>
  <si>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</si>
  <si>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</si>
  <si>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</si>
  <si>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</si>
  <si>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</si>
  <si>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</si>
  <si>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</si>
  <si>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</si>
  <si>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</si>
  <si>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</si>
  <si>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</si>
  <si>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</si>
  <si>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</si>
  <si>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</si>
  <si>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</si>
  <si>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</si>
  <si>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</si>
  <si>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</si>
  <si>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</si>
  <si>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</si>
  <si>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</si>
  <si>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</si>
  <si>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</si>
  <si>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</si>
  <si>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</si>
  <si>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</si>
  <si>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</si>
  <si>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</si>
  <si>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</si>
  <si>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</si>
  <si>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</si>
  <si>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</si>
  <si>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</si>
  <si>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</si>
  <si>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</si>
  <si>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</si>
  <si>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</si>
  <si>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</si>
  <si>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</si>
  <si>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</si>
  <si>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</si>
  <si>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</si>
  <si>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</si>
  <si>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</si>
  <si>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</si>
  <si>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</si>
  <si>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</si>
  <si>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</si>
  <si>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</si>
  <si>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</si>
  <si>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</si>
  <si>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</si>
  <si>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</si>
  <si>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</si>
  <si>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</si>
  <si>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</si>
  <si>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</si>
  <si>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</si>
  <si>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</si>
  <si>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</si>
  <si>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</si>
  <si>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</si>
  <si>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</si>
  <si>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</si>
  <si>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</si>
  <si>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</si>
  <si>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</si>
  <si>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</si>
  <si>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</si>
  <si>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</si>
  <si>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</si>
  <si>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</si>
  <si>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</si>
  <si>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</si>
  <si>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</si>
  <si>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</si>
  <si>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</si>
  <si>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</si>
  <si>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</si>
  <si>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</si>
  <si>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</si>
  <si>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</si>
  <si>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</si>
  <si>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</si>
  <si>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</si>
  <si>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</si>
  <si>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</si>
  <si>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</si>
  <si>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</si>
  <si>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</si>
  <si>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</si>
  <si>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</si>
  <si>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</si>
  <si>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</si>
  <si>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</si>
  <si>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</si>
  <si>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</si>
  <si>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</si>
  <si>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</si>
  <si>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</si>
  <si>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</si>
  <si>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</si>
  <si>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</si>
  <si>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</si>
  <si>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</si>
  <si>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</si>
  <si>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</si>
  <si>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</si>
  <si>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</si>
  <si>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</si>
  <si>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</si>
  <si>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</si>
  <si>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</si>
  <si>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</si>
  <si>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</si>
  <si>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</si>
  <si>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</si>
  <si>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</si>
  <si>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</si>
  <si>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</si>
  <si>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</si>
  <si>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</si>
  <si>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</si>
  <si>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</si>
  <si>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</si>
  <si>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</si>
  <si>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</si>
  <si>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</si>
  <si>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</si>
  <si>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</si>
  <si>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</si>
  <si>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</si>
  <si>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</si>
  <si>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</si>
  <si>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</si>
  <si>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</si>
  <si>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</si>
  <si>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</si>
  <si>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</si>
  <si>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</si>
  <si>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</si>
  <si>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</si>
  <si>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</si>
  <si>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</si>
  <si>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</si>
  <si>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</si>
  <si>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</si>
  <si>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</si>
  <si>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</si>
  <si>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</si>
  <si>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</si>
  <si>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</si>
  <si>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</si>
  <si>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</si>
  <si>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</si>
  <si>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</si>
  <si>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</si>
  <si>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</si>
  <si>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</si>
  <si>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</si>
  <si>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</si>
  <si>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</si>
  <si>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</si>
  <si>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</si>
  <si>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</si>
  <si>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</si>
  <si>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</si>
  <si>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</si>
  <si>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</si>
  <si>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</si>
  <si>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</si>
  <si>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</si>
  <si>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</si>
  <si>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</si>
  <si>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</si>
  <si>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</si>
  <si>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</si>
  <si>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</si>
  <si>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</si>
  <si>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</si>
  <si>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</si>
  <si>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</si>
  <si>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</si>
  <si>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</si>
  <si>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</si>
  <si>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</si>
  <si>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</si>
  <si>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</si>
  <si>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</si>
  <si>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</si>
  <si>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</si>
  <si>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</si>
  <si>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</si>
  <si>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</si>
  <si>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</si>
  <si>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</si>
  <si>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</si>
  <si>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</si>
  <si>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</si>
  <si>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</si>
  <si>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</si>
  <si>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</si>
  <si>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</si>
  <si>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</si>
  <si>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</si>
  <si>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</si>
  <si>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</si>
  <si>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</si>
  <si>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</si>
  <si>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</si>
  <si>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</si>
  <si>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</si>
  <si>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</si>
  <si>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</si>
  <si>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</si>
  <si>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</si>
  <si>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</si>
  <si>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</si>
  <si>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</si>
  <si>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</si>
  <si>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</si>
  <si>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</si>
  <si>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</si>
  <si>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</si>
  <si>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</si>
  <si>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</si>
  <si>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</si>
  <si>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</si>
  <si>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</si>
  <si>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</si>
  <si>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</si>
  <si>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</si>
  <si>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</si>
  <si>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</si>
  <si>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</si>
  <si>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</si>
  <si>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</si>
  <si>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</si>
  <si>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</si>
  <si>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</si>
  <si>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</si>
  <si>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</si>
  <si>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</si>
  <si>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</si>
  <si>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</si>
  <si>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</si>
  <si>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</si>
  <si>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</si>
  <si>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</si>
  <si>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</si>
  <si>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</si>
  <si>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</si>
  <si>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</si>
  <si>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</si>
  <si>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</si>
  <si>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</si>
  <si>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</si>
  <si>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</si>
  <si>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</si>
  <si>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</si>
  <si>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</si>
  <si>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</si>
  <si>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</si>
  <si>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</si>
  <si>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</si>
  <si>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</si>
  <si>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</si>
  <si>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</si>
  <si>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</si>
  <si>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</si>
  <si>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</si>
  <si>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</si>
  <si>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</si>
  <si>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</si>
  <si>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</si>
  <si>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</si>
  <si>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</si>
  <si>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</si>
  <si>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</si>
  <si>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</si>
  <si>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</si>
  <si>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</si>
  <si>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</si>
  <si>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</si>
  <si>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</si>
  <si>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</si>
  <si>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</si>
  <si>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</si>
  <si>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</si>
  <si>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</si>
  <si>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</si>
  <si>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</si>
  <si>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</si>
  <si>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</si>
  <si>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</si>
  <si>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</si>
  <si>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</si>
  <si>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</si>
  <si>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</si>
  <si>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</si>
  <si>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</si>
  <si>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</si>
  <si>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</si>
  <si>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</si>
  <si>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</si>
  <si>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</si>
  <si>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</si>
  <si>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</si>
  <si>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</si>
  <si>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</si>
  <si>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</si>
  <si>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</si>
  <si>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</si>
  <si>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</si>
  <si>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</si>
  <si>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</si>
  <si>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</si>
  <si>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</si>
  <si>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</si>
  <si>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</si>
  <si>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</si>
  <si>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</si>
  <si>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</si>
  <si>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</si>
  <si>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</si>
  <si>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</si>
  <si>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</si>
  <si>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</si>
  <si>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</si>
  <si>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</si>
  <si>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</si>
  <si>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</si>
  <si>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</si>
  <si>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</si>
  <si>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</si>
  <si>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</si>
  <si>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</si>
  <si>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</si>
  <si>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</si>
  <si>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</si>
  <si>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</si>
  <si>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</si>
  <si>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</si>
  <si>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</si>
  <si>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</si>
  <si>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</si>
  <si>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</si>
  <si>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</si>
  <si>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</si>
  <si>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</si>
  <si>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</si>
  <si>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</si>
  <si>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</si>
  <si>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</si>
  <si>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</si>
  <si>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</si>
  <si>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</si>
  <si>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</si>
  <si>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</si>
  <si>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</si>
  <si>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</si>
  <si>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</si>
  <si>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</si>
  <si>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</si>
  <si>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</si>
  <si>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</si>
  <si>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</si>
  <si>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</si>
  <si>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</si>
  <si>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</si>
  <si>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</si>
  <si>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</si>
  <si>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</si>
  <si>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</si>
  <si>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</si>
  <si>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</si>
  <si>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</si>
  <si>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</si>
  <si>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</si>
  <si>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</si>
  <si>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</si>
  <si>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</si>
  <si>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</si>
  <si>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</si>
  <si>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</si>
  <si>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</si>
  <si>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</si>
  <si>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</si>
  <si>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</si>
  <si>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</si>
  <si>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</si>
  <si>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</si>
  <si>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</si>
  <si>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</si>
  <si>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</si>
  <si>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</si>
  <si>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</si>
  <si>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</si>
  <si>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</si>
  <si>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</si>
  <si>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</si>
  <si>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</si>
  <si>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</si>
  <si>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</si>
  <si>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</si>
  <si>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</si>
  <si>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</si>
  <si>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</si>
  <si>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</si>
  <si>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</si>
  <si>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</si>
  <si>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</si>
  <si>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</si>
  <si>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</si>
  <si>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</si>
  <si>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</si>
  <si>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</si>
  <si>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</si>
  <si>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</si>
  <si>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</si>
  <si>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</si>
  <si>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</si>
  <si>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</si>
  <si>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</si>
  <si>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</si>
  <si>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</si>
  <si>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</si>
  <si>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</si>
  <si>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</si>
  <si>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</si>
  <si>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</si>
  <si>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</si>
  <si>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</si>
  <si>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</si>
  <si>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</si>
  <si>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</si>
  <si>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</si>
  <si>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</si>
  <si>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</si>
  <si>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</si>
  <si>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</si>
  <si>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</si>
  <si>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</si>
  <si>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</si>
  <si>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</si>
  <si>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</si>
  <si>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</si>
  <si>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</si>
  <si>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</si>
  <si>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</si>
  <si>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</si>
  <si>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</si>
  <si>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</si>
  <si>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</si>
  <si>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</si>
  <si>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</si>
  <si>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</si>
  <si>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</si>
  <si>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</si>
  <si>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</si>
  <si>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</si>
  <si>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</si>
  <si>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</si>
  <si>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</si>
  <si>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</si>
  <si>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</si>
  <si>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</si>
  <si>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</si>
  <si>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</si>
  <si>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</si>
  <si>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</si>
  <si>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</si>
  <si>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</si>
  <si>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</si>
  <si>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</si>
  <si>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</si>
  <si>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</si>
  <si>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</si>
  <si>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</si>
  <si>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</si>
  <si>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</si>
  <si>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</si>
  <si>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</si>
  <si>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</si>
  <si>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</si>
  <si>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</si>
  <si>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</si>
  <si>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</si>
  <si>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</si>
  <si>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</si>
  <si>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</si>
  <si>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</si>
  <si>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</si>
  <si>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</si>
  <si>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</si>
  <si>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</si>
  <si>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</si>
  <si>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</si>
  <si>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</si>
  <si>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</si>
  <si>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</si>
  <si>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</si>
  <si>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</si>
  <si>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</si>
  <si>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</si>
  <si>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</si>
  <si>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</si>
  <si>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</si>
  <si>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</si>
  <si>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</si>
  <si>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</si>
  <si>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</si>
  <si>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</si>
  <si>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</si>
  <si>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</si>
  <si>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</si>
  <si>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</si>
  <si>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</si>
  <si>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</si>
  <si>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</si>
  <si>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</si>
  <si>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</si>
  <si>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</si>
  <si>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</si>
  <si>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</si>
  <si>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</si>
  <si>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</si>
  <si>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</si>
  <si>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</si>
  <si>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</si>
  <si>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</si>
  <si>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</si>
  <si>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</si>
  <si>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</si>
  <si>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</si>
  <si>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</si>
  <si>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</si>
  <si>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</si>
  <si>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</si>
  <si>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</si>
  <si>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</si>
  <si>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</si>
  <si>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</si>
  <si>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</si>
  <si>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</si>
  <si>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</si>
  <si>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</si>
  <si>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</si>
  <si>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</si>
  <si>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</si>
  <si>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</si>
  <si>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</si>
  <si>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</si>
  <si>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</si>
  <si>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</si>
  <si>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</si>
  <si>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</si>
  <si>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</si>
  <si>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</si>
  <si>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</si>
  <si>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</si>
  <si>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</si>
  <si>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</si>
  <si>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</si>
  <si>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</si>
  <si>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</si>
  <si>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</si>
  <si>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</si>
  <si>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</si>
  <si>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</si>
  <si>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</si>
  <si>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</si>
  <si>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</si>
  <si>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</si>
  <si>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</si>
  <si>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</si>
  <si>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</si>
  <si>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</si>
  <si>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</si>
  <si>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</si>
  <si>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</si>
  <si>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</si>
  <si>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</si>
  <si>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</si>
  <si>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</si>
  <si>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</si>
  <si>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</si>
  <si>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</si>
  <si>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</si>
  <si>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</si>
  <si>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</si>
  <si>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</si>
  <si>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</si>
  <si>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</si>
  <si>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</si>
  <si>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</si>
  <si>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</si>
  <si>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</si>
  <si>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</si>
  <si>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</si>
  <si>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</si>
  <si>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</si>
  <si>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</si>
  <si>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</si>
  <si>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</si>
  <si>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</si>
  <si>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</si>
  <si>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</si>
  <si>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</si>
  <si>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</si>
  <si>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</si>
  <si>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</si>
  <si>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</si>
  <si>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</si>
  <si>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</si>
  <si>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</si>
  <si>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</si>
  <si>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</si>
  <si>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</si>
  <si>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</si>
  <si>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</si>
  <si>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</si>
  <si>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</si>
  <si>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</si>
  <si>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</si>
  <si>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</si>
  <si>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</si>
  <si>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</si>
  <si>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</si>
  <si>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</si>
  <si>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</si>
  <si>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</si>
  <si>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</si>
  <si>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</si>
  <si>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</si>
  <si>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</si>
  <si>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</si>
  <si>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</si>
  <si>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</si>
  <si>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</si>
  <si>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</si>
  <si>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</si>
  <si>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</si>
  <si>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</si>
  <si>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</si>
  <si>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</si>
  <si>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</si>
  <si>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</si>
  <si>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</si>
  <si>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</si>
  <si>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</si>
  <si>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</si>
  <si>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</si>
  <si>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</si>
  <si>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</si>
  <si>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</si>
  <si>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</si>
  <si>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</si>
  <si>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</si>
  <si>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</si>
  <si>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</si>
  <si>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</si>
  <si>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</si>
  <si>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</si>
  <si>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</si>
  <si>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</si>
  <si>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</si>
  <si>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</si>
  <si>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</si>
  <si>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</si>
  <si>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</si>
  <si>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</si>
  <si>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</si>
  <si>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</si>
  <si>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</si>
  <si>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</si>
  <si>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</si>
  <si>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</si>
  <si>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</si>
  <si>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</si>
  <si>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</si>
  <si>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</si>
  <si>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</si>
  <si>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</si>
  <si>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</si>
  <si>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</si>
  <si>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</si>
  <si>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</si>
  <si>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</si>
  <si>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</si>
  <si>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</si>
  <si>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</si>
  <si>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</si>
  <si>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</si>
  <si>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</si>
  <si>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</si>
  <si>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</si>
  <si>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</si>
  <si>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</si>
  <si>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</si>
  <si>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</si>
  <si>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</si>
  <si>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</si>
  <si>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</si>
  <si>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</si>
  <si>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</si>
  <si>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</si>
  <si>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</si>
  <si>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</si>
  <si>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</si>
  <si>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</si>
  <si>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</si>
  <si>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</si>
  <si>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</si>
  <si>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</si>
  <si>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</si>
  <si>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</si>
  <si>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</si>
  <si>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</si>
  <si>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</si>
  <si>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</si>
  <si>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</si>
  <si>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</si>
  <si>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</si>
  <si>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</si>
  <si>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</si>
  <si>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</si>
  <si>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</si>
  <si>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</si>
  <si>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</si>
  <si>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</si>
  <si>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</si>
  <si>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</si>
  <si>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</si>
  <si>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</si>
  <si>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</si>
  <si>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</si>
  <si>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</si>
  <si>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</si>
  <si>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</si>
  <si>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</si>
  <si>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</si>
  <si>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</si>
  <si>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</si>
  <si>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</si>
  <si>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</si>
  <si>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</si>
  <si>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</si>
  <si>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</si>
  <si>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</si>
  <si>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</si>
  <si>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</si>
  <si>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</si>
  <si>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</si>
  <si>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</si>
  <si>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</si>
  <si>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</si>
  <si>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</si>
  <si>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</si>
  <si>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</si>
  <si>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</si>
  <si>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</si>
  <si>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</si>
  <si>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</si>
  <si>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</si>
  <si>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</si>
  <si>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</si>
  <si>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</si>
  <si>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</si>
  <si>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</si>
  <si>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</si>
  <si>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</si>
  <si>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</si>
  <si>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</si>
  <si>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</si>
  <si>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</si>
  <si>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</si>
  <si>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</si>
  <si>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</si>
  <si>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</si>
  <si>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</si>
  <si>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</si>
  <si>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</si>
  <si>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</si>
  <si>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</si>
  <si>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</si>
  <si>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</si>
  <si>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</si>
  <si>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</si>
  <si>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</si>
  <si>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</si>
  <si>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</si>
  <si>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</si>
  <si>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</si>
  <si>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</si>
  <si>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</si>
  <si>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</si>
  <si>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</si>
  <si>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</si>
  <si>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</si>
  <si>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</si>
  <si>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</si>
  <si>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</si>
  <si>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</si>
  <si>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</si>
  <si>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</si>
  <si>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</si>
  <si>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</si>
  <si>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</si>
  <si>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</si>
  <si>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</si>
  <si>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</si>
  <si>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</si>
  <si>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</si>
  <si>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</si>
  <si>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</si>
  <si>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</si>
  <si>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</si>
  <si>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</si>
  <si>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</si>
  <si>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</si>
  <si>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</si>
  <si>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</si>
  <si>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</si>
  <si>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</si>
  <si>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</si>
  <si>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</si>
  <si>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</si>
  <si>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</si>
  <si>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</si>
  <si>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</si>
  <si>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</si>
  <si>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</si>
  <si>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</si>
  <si>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</si>
  <si>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</si>
  <si>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</si>
  <si>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</si>
  <si>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</si>
  <si>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</si>
  <si>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</si>
  <si>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</si>
  <si>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</si>
  <si>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</si>
  <si>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</si>
  <si>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</si>
  <si>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</si>
  <si>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</si>
  <si>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</si>
  <si>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</si>
  <si>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</si>
  <si>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</si>
  <si>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</si>
  <si>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</si>
  <si>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</si>
  <si>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</si>
  <si>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</si>
  <si>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</si>
  <si>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</si>
  <si>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</si>
  <si>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</si>
  <si>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</si>
  <si>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</si>
  <si>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</si>
  <si>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</si>
  <si>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</si>
  <si>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</si>
  <si>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</si>
  <si>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</si>
  <si>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</si>
  <si>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</si>
  <si>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</si>
  <si>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</si>
  <si>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</si>
  <si>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</si>
  <si>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</si>
  <si>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</si>
  <si>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</si>
  <si>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</si>
  <si>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</si>
  <si>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</si>
  <si>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</si>
  <si>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</si>
  <si>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</si>
  <si>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</si>
  <si>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</si>
  <si>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</si>
  <si>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</si>
  <si>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</si>
  <si>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</si>
  <si>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</si>
  <si>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</si>
  <si>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</si>
  <si>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</si>
  <si>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</si>
  <si>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</si>
  <si>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</si>
  <si>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</si>
  <si>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</si>
  <si>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</si>
  <si>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</si>
  <si>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</si>
  <si>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</si>
  <si>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</si>
  <si>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</si>
  <si>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</si>
  <si>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</si>
  <si>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</si>
  <si>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</si>
  <si>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</si>
  <si>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</si>
  <si>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</si>
  <si>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</si>
  <si>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</si>
  <si>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</si>
  <si>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</si>
  <si>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</si>
  <si>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</si>
  <si>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</si>
  <si>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</si>
  <si>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</si>
  <si>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</si>
  <si>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</si>
  <si>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</si>
  <si>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</si>
  <si>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</si>
  <si>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</si>
  <si>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</si>
  <si>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</si>
  <si>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</si>
  <si>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</si>
  <si>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</si>
  <si>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</si>
  <si>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</si>
  <si>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</si>
  <si>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</si>
  <si>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</si>
  <si>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</si>
  <si>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</si>
  <si>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</si>
  <si>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</si>
  <si>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</si>
  <si>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</si>
  <si>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</si>
  <si>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</si>
  <si>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</si>
  <si>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</si>
  <si>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</si>
  <si>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</si>
  <si>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</si>
  <si>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</si>
  <si>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</si>
  <si>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</si>
  <si>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</si>
  <si>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</si>
  <si>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</si>
  <si>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</si>
  <si>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</si>
  <si>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</si>
  <si>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</si>
  <si>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</si>
  <si>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</si>
  <si>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</si>
  <si>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</si>
  <si>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</si>
  <si>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</si>
  <si>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</si>
  <si>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</si>
  <si>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</si>
  <si>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</si>
  <si>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</si>
  <si>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</si>
  <si>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</si>
  <si>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</si>
  <si>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</si>
  <si>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</si>
  <si>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</si>
  <si>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</si>
  <si>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</si>
  <si>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</si>
  <si>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</si>
  <si>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</si>
  <si>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</si>
  <si>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</si>
  <si>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</si>
  <si>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</si>
  <si>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</si>
  <si>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</si>
  <si>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</si>
  <si>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</si>
  <si>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</si>
  <si>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</si>
  <si>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</si>
  <si>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</si>
  <si>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</si>
  <si>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</si>
  <si>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</si>
  <si>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</si>
  <si>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</si>
  <si>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</si>
  <si>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</si>
  <si>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</si>
  <si>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</si>
  <si>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</si>
  <si>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</si>
  <si>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</si>
  <si>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</si>
  <si>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</si>
  <si>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</si>
  <si>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</si>
  <si>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</si>
  <si>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</si>
  <si>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</si>
  <si>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</si>
  <si>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</si>
  <si>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</si>
  <si>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</si>
  <si>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</si>
  <si>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</si>
  <si>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</si>
  <si>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</si>
  <si>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</si>
  <si>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</si>
  <si>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</si>
  <si>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</si>
  <si>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</si>
  <si>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</si>
  <si>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</si>
  <si>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</si>
  <si>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</si>
  <si>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</si>
  <si>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</si>
  <si>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</si>
  <si>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</si>
  <si>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</si>
  <si>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</si>
  <si>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</si>
  <si>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</si>
  <si>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</si>
  <si>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</si>
  <si>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</si>
  <si>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</si>
  <si>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</si>
  <si>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</si>
  <si>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</si>
  <si>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</si>
  <si>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</si>
  <si>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</si>
  <si>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</si>
  <si>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</si>
  <si>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</si>
  <si>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</si>
  <si>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</si>
  <si>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</si>
  <si>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</si>
  <si>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</si>
  <si>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</si>
  <si>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</si>
  <si>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</si>
  <si>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</si>
  <si>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</si>
  <si>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</si>
  <si>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</si>
  <si>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</si>
  <si>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</si>
  <si>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</si>
  <si>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</si>
  <si>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</si>
  <si>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</si>
  <si>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</si>
  <si>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</si>
  <si>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</si>
  <si>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</si>
  <si>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</si>
  <si>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</si>
  <si>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</si>
  <si>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</si>
  <si>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</si>
  <si>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</si>
  <si>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</si>
  <si>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</si>
  <si>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</si>
  <si>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</si>
  <si>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</si>
  <si>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</si>
  <si>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</si>
  <si>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</si>
  <si>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</si>
  <si>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</si>
  <si>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</si>
  <si>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</si>
  <si>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</si>
  <si>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</si>
  <si>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</si>
  <si>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</si>
  <si>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</si>
  <si>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</si>
  <si>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</si>
  <si>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</si>
  <si>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</si>
  <si>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</si>
  <si>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</si>
  <si>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</si>
  <si>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</si>
  <si>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</si>
  <si>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</si>
  <si>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</si>
  <si>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</si>
  <si>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</si>
  <si>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</si>
  <si>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</si>
  <si>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</si>
  <si>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</si>
  <si>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</si>
  <si>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</si>
  <si>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</si>
  <si>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</si>
  <si>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</si>
  <si>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</si>
  <si>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</si>
  <si>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</si>
  <si>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</si>
  <si>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</si>
  <si>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</si>
  <si>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</si>
  <si>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</si>
  <si>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</si>
  <si>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</si>
  <si>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</si>
  <si>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</si>
  <si>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</si>
  <si>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</si>
  <si>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</si>
  <si>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</si>
  <si>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</si>
  <si>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</si>
  <si>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</si>
  <si>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</si>
  <si>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</si>
  <si>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</si>
  <si>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</si>
  <si>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</si>
  <si>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</si>
  <si>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</si>
  <si>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</si>
  <si>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</si>
  <si>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</si>
  <si>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</si>
  <si>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</si>
  <si>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</si>
  <si>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</si>
  <si>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</si>
  <si>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</si>
  <si>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</si>
  <si>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</si>
  <si>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</si>
  <si>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</si>
  <si>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</si>
  <si>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</si>
  <si>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</si>
  <si>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</si>
  <si>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</si>
  <si>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</si>
  <si>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</si>
  <si>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</si>
  <si>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</si>
  <si>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</si>
  <si>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</si>
  <si>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</si>
  <si>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</si>
  <si>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</si>
  <si>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</si>
  <si>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</si>
  <si>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</si>
  <si>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</si>
  <si>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</si>
  <si>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</si>
  <si>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</si>
  <si>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</si>
  <si>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</si>
  <si>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</si>
  <si>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</si>
  <si>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</si>
  <si>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</si>
  <si>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</si>
  <si>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</si>
  <si>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</si>
  <si>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</si>
  <si>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</si>
  <si>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</si>
  <si>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</si>
  <si>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</si>
  <si>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</si>
  <si>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</si>
  <si>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</si>
  <si>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</si>
  <si>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</si>
  <si>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</si>
  <si>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</si>
  <si>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</si>
  <si>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</si>
  <si>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</si>
  <si>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</si>
  <si>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</si>
  <si>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</si>
  <si>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</si>
  <si>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</si>
  <si>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</si>
  <si>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</si>
  <si>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</si>
  <si>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</si>
  <si>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</si>
  <si>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</si>
  <si>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</si>
  <si>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</si>
  <si>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</si>
  <si>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</si>
  <si>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</si>
  <si>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</si>
  <si>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</si>
  <si>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</si>
  <si>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</si>
  <si>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</si>
  <si>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</si>
  <si>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</si>
  <si>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</si>
  <si>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</si>
  <si>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</si>
  <si>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</si>
  <si>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</si>
  <si>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</si>
  <si>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</si>
  <si>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</si>
  <si>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</si>
  <si>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</si>
  <si>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</si>
  <si>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</si>
  <si>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</si>
  <si>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</si>
  <si>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</si>
  <si>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</si>
  <si>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</si>
  <si>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</si>
  <si>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</si>
  <si>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</si>
  <si>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</si>
  <si>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</si>
  <si>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</si>
  <si>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</si>
  <si>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</si>
  <si>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</si>
  <si>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</si>
  <si>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</si>
  <si>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</si>
  <si>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</si>
  <si>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</si>
  <si>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</si>
  <si>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</si>
  <si>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</si>
  <si>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</si>
  <si>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</si>
  <si>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</si>
  <si>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</si>
  <si>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</si>
  <si>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</si>
  <si>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</si>
  <si>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</si>
  <si>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</si>
  <si>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</si>
  <si>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</si>
  <si>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</si>
  <si>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</si>
  <si>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</si>
  <si>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</si>
  <si>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</si>
  <si>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</si>
  <si>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</si>
  <si>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</si>
  <si>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</si>
  <si>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</si>
  <si>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</si>
  <si>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</si>
  <si>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</si>
  <si>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</si>
  <si>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</si>
  <si>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</si>
  <si>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</si>
  <si>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</si>
  <si>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</si>
  <si>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</si>
  <si>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</si>
  <si>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</si>
  <si>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</si>
  <si>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</si>
  <si>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</si>
  <si>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</si>
  <si>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</si>
  <si>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</si>
  <si>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</si>
  <si>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</si>
  <si>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</si>
  <si>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</si>
  <si>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</si>
  <si>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</si>
  <si>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</si>
  <si>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</si>
  <si>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</si>
  <si>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</si>
  <si>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</si>
  <si>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</si>
  <si>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</si>
  <si>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</si>
  <si>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</si>
  <si>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</si>
  <si>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</si>
  <si>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</si>
  <si>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</si>
  <si>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</si>
  <si>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</si>
  <si>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</si>
  <si>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</si>
  <si>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</si>
  <si>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</si>
  <si>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</si>
  <si>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</si>
  <si>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</si>
  <si>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</si>
  <si>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</si>
  <si>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</si>
  <si>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</si>
  <si>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</si>
  <si>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</si>
  <si>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</si>
  <si>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</si>
  <si>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</si>
  <si>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</si>
  <si>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</si>
  <si>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</si>
  <si>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</si>
  <si>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</si>
  <si>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</si>
  <si>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</si>
  <si>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</si>
  <si>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</si>
  <si>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</si>
  <si>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</si>
  <si>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</si>
  <si>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</si>
  <si>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</si>
  <si>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</si>
  <si>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</si>
  <si>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</si>
  <si>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</si>
  <si>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</si>
  <si>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</si>
  <si>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</si>
  <si>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</si>
  <si>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</si>
  <si>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</si>
  <si>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</si>
  <si>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</si>
  <si>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</si>
  <si>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</si>
  <si>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</si>
  <si>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</si>
  <si>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</si>
  <si>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</si>
  <si>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</si>
  <si>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</si>
  <si>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</si>
  <si>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</si>
  <si>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</si>
  <si>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</si>
  <si>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</si>
  <si>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</si>
  <si>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</si>
  <si>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</si>
  <si>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</si>
  <si>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</si>
  <si>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</si>
  <si>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</si>
  <si>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</si>
  <si>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</si>
  <si>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</si>
  <si>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</si>
  <si>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</si>
  <si>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</si>
  <si>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</si>
  <si>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</si>
  <si>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</si>
  <si>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</si>
  <si>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</si>
  <si>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</si>
  <si>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</si>
  <si>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</si>
  <si>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</si>
  <si>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</si>
  <si>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</si>
  <si>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</si>
  <si>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</si>
  <si>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</si>
  <si>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</si>
  <si>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</si>
  <si>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</si>
  <si>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</si>
  <si>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</si>
  <si>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</si>
  <si>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</si>
  <si>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</si>
  <si>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</si>
  <si>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</si>
  <si>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</si>
  <si>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</si>
  <si>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</si>
  <si>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</si>
  <si>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</si>
  <si>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</si>
  <si>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</si>
  <si>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</si>
  <si>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</si>
  <si>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</si>
  <si>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</si>
  <si>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</si>
  <si>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</si>
  <si>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</si>
  <si>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</si>
  <si>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</si>
  <si>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</si>
  <si>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</si>
  <si>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</si>
  <si>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</si>
  <si>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</si>
  <si>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</si>
  <si>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</si>
  <si>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</si>
  <si>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</si>
  <si>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</si>
  <si>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</si>
  <si>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</si>
  <si>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</si>
  <si>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</si>
  <si>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</si>
  <si>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</si>
  <si>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</si>
  <si>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</si>
  <si>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</si>
  <si>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</si>
  <si>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</si>
  <si>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</si>
  <si>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</si>
  <si>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</si>
  <si>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</si>
  <si>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</si>
  <si>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</si>
  <si>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</si>
  <si>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</si>
  <si>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</si>
  <si>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</si>
  <si>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</si>
  <si>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</si>
  <si>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</si>
  <si>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</si>
  <si>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</si>
  <si>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</si>
  <si>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</si>
  <si>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</si>
  <si>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</si>
  <si>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</si>
  <si>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</si>
  <si>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</si>
  <si>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</si>
  <si>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</si>
  <si>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</si>
  <si>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</si>
  <si>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</si>
  <si>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</si>
  <si>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</si>
  <si>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</si>
  <si>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</si>
  <si>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</si>
  <si>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</si>
  <si>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</si>
  <si>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</si>
  <si>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</si>
  <si>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</si>
  <si>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</si>
  <si>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</si>
  <si>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</si>
  <si>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</si>
  <si>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</si>
  <si>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</si>
  <si>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</si>
  <si>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</si>
  <si>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</si>
  <si>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</si>
  <si>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</si>
  <si>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</si>
  <si>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</si>
  <si>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</si>
  <si>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</si>
  <si>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</si>
  <si>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</si>
  <si>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</si>
  <si>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</si>
  <si>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</si>
  <si>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</si>
  <si>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</si>
  <si>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</si>
  <si>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</si>
  <si>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</si>
  <si>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</si>
  <si>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</si>
  <si>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</si>
  <si>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</si>
  <si>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</si>
  <si>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</si>
  <si>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</si>
  <si>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</si>
  <si>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</si>
  <si>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</si>
  <si>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</si>
  <si>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</si>
  <si>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</si>
  <si>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</si>
  <si>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</si>
  <si>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</si>
  <si>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</si>
  <si>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</si>
  <si>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</si>
  <si>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</si>
  <si>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</si>
  <si>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</si>
  <si>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</si>
  <si>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</si>
  <si>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</si>
  <si>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</si>
  <si>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</si>
  <si>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</si>
  <si>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</si>
  <si>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</si>
  <si>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</si>
  <si>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</si>
  <si>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</si>
  <si>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</si>
  <si>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</si>
  <si>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</si>
  <si>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</si>
  <si>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</si>
  <si>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</si>
  <si>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</si>
  <si>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</si>
  <si>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</si>
  <si>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</si>
  <si>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</si>
  <si>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</si>
  <si>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</si>
  <si>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</si>
  <si>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</si>
  <si>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</si>
  <si>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</si>
  <si>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</si>
  <si>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</si>
  <si>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</si>
  <si>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</si>
  <si>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</si>
  <si>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</si>
  <si>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</si>
  <si>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</si>
  <si>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</si>
  <si>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</si>
  <si>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</si>
  <si>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</si>
  <si>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</si>
  <si>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</si>
  <si>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</si>
  <si>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</si>
  <si>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</si>
  <si>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</si>
  <si>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</si>
  <si>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</si>
  <si>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</si>
  <si>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</si>
  <si>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</si>
  <si>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</si>
  <si>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</si>
  <si>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</si>
  <si>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</si>
  <si>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</si>
  <si>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</si>
  <si>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</si>
  <si>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</si>
  <si>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</si>
  <si>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</si>
  <si>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</si>
  <si>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</si>
  <si>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</si>
  <si>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</si>
  <si>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</si>
  <si>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</si>
  <si>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</si>
  <si>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</si>
  <si>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</si>
  <si>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</si>
  <si>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</si>
  <si>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</si>
  <si>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</si>
  <si>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</si>
  <si>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</si>
  <si>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</si>
  <si>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</si>
  <si>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</si>
  <si>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</si>
  <si>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</si>
  <si>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</si>
  <si>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</si>
  <si>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</si>
  <si>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</si>
  <si>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</si>
  <si>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</si>
  <si>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</si>
  <si>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</si>
  <si>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</si>
  <si>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</si>
  <si>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</si>
  <si>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</si>
  <si>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</si>
  <si>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</si>
  <si>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</si>
  <si>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</si>
  <si>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</si>
  <si>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</si>
  <si>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</si>
  <si>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</si>
  <si>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</si>
  <si>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</si>
  <si>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</si>
  <si>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</si>
  <si>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</si>
  <si>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</si>
  <si>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</si>
  <si>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</si>
  <si>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</si>
  <si>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</si>
  <si>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</si>
  <si>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</si>
  <si>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</si>
  <si>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</si>
  <si>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</si>
  <si>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</si>
  <si>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</si>
  <si>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</si>
  <si>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</si>
  <si>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</si>
  <si>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</si>
  <si>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</si>
  <si>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</si>
  <si>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</si>
  <si>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</si>
  <si>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</si>
  <si>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</si>
  <si>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</si>
  <si>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</si>
  <si>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</si>
  <si>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</si>
  <si>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</si>
  <si>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</si>
  <si>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</si>
  <si>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</si>
  <si>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</si>
  <si>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</si>
  <si>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</si>
  <si>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</si>
  <si>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</si>
  <si>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</si>
  <si>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</si>
  <si>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</si>
  <si>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</si>
  <si>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</si>
  <si>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</si>
  <si>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</si>
  <si>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</si>
  <si>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</si>
  <si>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</si>
  <si>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</si>
  <si>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</si>
  <si>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</si>
  <si>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</si>
  <si>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</si>
  <si>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</si>
  <si>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</si>
  <si>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</si>
  <si>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</si>
  <si>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</si>
  <si>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</si>
  <si>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</si>
  <si>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</si>
  <si>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</si>
  <si>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</si>
  <si>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</si>
  <si>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</si>
  <si>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</si>
  <si>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</si>
  <si>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</si>
  <si>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</si>
  <si>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</si>
  <si>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</si>
  <si>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</si>
  <si>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</si>
  <si>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</si>
  <si>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</si>
  <si>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</si>
  <si>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</si>
  <si>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</si>
  <si>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</si>
  <si>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</si>
  <si>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</si>
  <si>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</si>
  <si>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</si>
  <si>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</si>
  <si>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</si>
  <si>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</si>
  <si>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</si>
  <si>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</si>
  <si>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</si>
  <si>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</si>
  <si>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</si>
  <si>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</si>
  <si>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</si>
  <si>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</si>
  <si>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</si>
  <si>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</si>
  <si>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</si>
  <si>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</si>
  <si>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</si>
  <si>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</si>
  <si>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</si>
  <si>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</si>
  <si>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</si>
  <si>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</si>
  <si>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</si>
  <si>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</si>
  <si>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</si>
  <si>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</si>
  <si>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</si>
  <si>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</si>
  <si>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</si>
  <si>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</si>
  <si>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</si>
  <si>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</si>
  <si>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</si>
  <si>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</si>
  <si>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</si>
  <si>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</si>
  <si>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</si>
  <si>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</si>
  <si>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</si>
  <si>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</si>
  <si>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</si>
  <si>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</si>
  <si>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</si>
  <si>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</si>
  <si>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</si>
  <si>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</si>
  <si>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</si>
  <si>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</si>
  <si>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</si>
  <si>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</si>
  <si>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</si>
  <si>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</si>
  <si>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</si>
  <si>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</si>
  <si>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</si>
  <si>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</si>
  <si>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</si>
  <si>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</si>
  <si>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</si>
  <si>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</si>
  <si>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</si>
  <si>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</si>
  <si>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</si>
  <si>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</si>
  <si>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</si>
  <si>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</si>
  <si>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</si>
  <si>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</si>
  <si>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</si>
  <si>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</si>
  <si>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</si>
  <si>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</si>
  <si>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</si>
  <si>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</si>
  <si>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</si>
  <si>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</si>
  <si>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</si>
  <si>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</si>
  <si>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</si>
  <si>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</si>
  <si>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</si>
  <si>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</si>
  <si>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</si>
  <si>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</si>
  <si>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</si>
  <si>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</si>
  <si>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</si>
  <si>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</si>
  <si>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</si>
  <si>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</si>
  <si>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</si>
  <si>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</si>
  <si>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</si>
  <si>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</si>
  <si>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</si>
  <si>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</si>
  <si>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</si>
  <si>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</si>
  <si>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</si>
  <si>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</si>
  <si>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</si>
  <si>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</si>
  <si>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</si>
  <si>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</si>
  <si>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</si>
  <si>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</si>
  <si>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</si>
  <si>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</si>
  <si>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</si>
  <si>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</si>
  <si>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</si>
  <si>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</si>
  <si>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</si>
  <si>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</si>
  <si>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</si>
  <si>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</si>
  <si>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</si>
  <si>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</si>
  <si>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</si>
  <si>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</si>
  <si>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</si>
  <si>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</si>
  <si>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</si>
  <si>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</si>
  <si>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</si>
  <si>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</si>
  <si>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</si>
  <si>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</si>
  <si>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</si>
  <si>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</si>
  <si>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</si>
  <si>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</si>
  <si>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</si>
  <si>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</si>
  <si>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</si>
  <si>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</si>
  <si>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</si>
  <si>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</si>
  <si>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</si>
  <si>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</si>
  <si>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</si>
  <si>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</si>
  <si>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</si>
  <si>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</si>
  <si>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</si>
  <si>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</si>
  <si>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</si>
  <si>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</si>
  <si>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</si>
  <si>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</si>
  <si>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</si>
  <si>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</si>
  <si>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</si>
  <si>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</si>
  <si>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</si>
  <si>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</si>
  <si>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</si>
  <si>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</si>
  <si>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</si>
  <si>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</si>
  <si>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</si>
  <si>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</si>
  <si>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</si>
  <si>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</si>
  <si>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</si>
  <si>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</si>
  <si>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</si>
  <si>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</si>
  <si>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</si>
  <si>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</si>
  <si>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</si>
  <si>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</si>
  <si>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</si>
  <si>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</si>
  <si>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</si>
  <si>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</si>
  <si>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</si>
  <si>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</si>
  <si>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</si>
  <si>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</si>
  <si>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</si>
  <si>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</si>
  <si>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</si>
  <si>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</si>
  <si>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</si>
  <si>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</si>
  <si>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</si>
  <si>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</si>
  <si>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</si>
  <si>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</si>
  <si>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</si>
  <si>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</si>
  <si>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</si>
  <si>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</si>
  <si>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</si>
  <si>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</si>
  <si>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</si>
  <si>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</si>
  <si>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</si>
  <si>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</si>
  <si>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</si>
  <si>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</si>
  <si>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</si>
  <si>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</si>
  <si>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</si>
  <si>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</si>
  <si>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</si>
  <si>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</si>
  <si>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</si>
  <si>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</si>
  <si>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</si>
  <si>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</si>
  <si>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</si>
  <si>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</si>
  <si>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</si>
  <si>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</si>
  <si>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</si>
  <si>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</si>
  <si>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</si>
  <si>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</si>
  <si>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</si>
  <si>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</si>
  <si>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</si>
  <si>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</si>
  <si>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</si>
  <si>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</si>
  <si>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</si>
  <si>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</si>
  <si>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</si>
  <si>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</si>
  <si>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</si>
  <si>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</si>
  <si>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</si>
  <si>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</si>
  <si>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</si>
  <si>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</si>
  <si>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</si>
  <si>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</si>
  <si>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</si>
  <si>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</si>
  <si>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</si>
  <si>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</si>
  <si>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</si>
  <si>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</si>
  <si>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</si>
  <si>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</si>
  <si>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</si>
  <si>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</si>
  <si>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</si>
  <si>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</si>
  <si>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</si>
  <si>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</si>
  <si>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</si>
  <si>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</si>
  <si>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</si>
  <si>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</si>
  <si>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</si>
  <si>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</si>
  <si>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</si>
  <si>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</si>
  <si>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</si>
  <si>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</si>
  <si>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</si>
  <si>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</si>
  <si>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</si>
  <si>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</si>
  <si>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</si>
  <si>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</si>
  <si>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</si>
  <si>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</si>
  <si>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</si>
  <si>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</si>
  <si>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</si>
  <si>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</si>
  <si>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</si>
  <si>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</si>
  <si>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</si>
  <si>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</si>
  <si>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</si>
  <si>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</si>
  <si>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</si>
  <si>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</si>
  <si>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</si>
  <si>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</si>
  <si>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</si>
  <si>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</si>
  <si>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</si>
  <si>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</si>
  <si>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</si>
  <si>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</si>
  <si>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</si>
  <si>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</si>
  <si>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</si>
  <si>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</si>
  <si>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</si>
  <si>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</si>
  <si>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</si>
  <si>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</si>
  <si>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</si>
  <si>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</si>
  <si>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</si>
  <si>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</si>
  <si>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</si>
  <si>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</si>
  <si>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</si>
  <si>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</si>
  <si>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</si>
  <si>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</si>
  <si>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</si>
  <si>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</si>
  <si>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</si>
  <si>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</si>
  <si>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</si>
  <si>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</si>
  <si>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</si>
  <si>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</si>
  <si>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</si>
  <si>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</si>
  <si>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</si>
  <si>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</si>
  <si>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</si>
  <si>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</si>
  <si>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</si>
  <si>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</si>
  <si>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</si>
  <si>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</si>
  <si>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</si>
  <si>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</si>
  <si>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</si>
  <si>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</si>
  <si>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</si>
  <si>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</si>
  <si>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</si>
  <si>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</si>
  <si>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</si>
  <si>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</si>
  <si>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</si>
  <si>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</si>
  <si>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</si>
  <si>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</si>
  <si>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</si>
  <si>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</si>
  <si>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</si>
  <si>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</si>
  <si>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</si>
  <si>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</si>
  <si>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</si>
  <si>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</si>
  <si>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</si>
  <si>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</si>
  <si>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</si>
  <si>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</si>
  <si>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</si>
  <si>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</si>
  <si>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</si>
  <si>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</si>
  <si>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</si>
  <si>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</si>
  <si>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</si>
  <si>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</si>
  <si>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</si>
  <si>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</si>
  <si>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</si>
  <si>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</si>
  <si>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</si>
  <si>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</si>
  <si>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</si>
  <si>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</si>
  <si>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</si>
  <si>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</si>
  <si>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</si>
  <si>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</si>
  <si>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</si>
  <si>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</si>
  <si>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</si>
  <si>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</si>
  <si>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</si>
  <si>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</si>
  <si>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</si>
  <si>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</si>
  <si>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</si>
  <si>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</si>
  <si>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</si>
  <si>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</si>
  <si>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</si>
  <si>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</si>
  <si>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</si>
  <si>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</si>
  <si>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</si>
  <si>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</si>
  <si>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</si>
  <si>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</si>
  <si>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</si>
  <si>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</si>
  <si>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</si>
  <si>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</si>
  <si>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</si>
  <si>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</si>
  <si>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</si>
  <si>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</si>
  <si>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</si>
  <si>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</si>
  <si>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</si>
  <si>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</si>
  <si>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</si>
  <si>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</si>
  <si>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</si>
  <si>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</si>
  <si>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</si>
  <si>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</si>
  <si>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</si>
  <si>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</si>
  <si>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</si>
  <si>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</si>
  <si>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</si>
  <si>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</si>
  <si>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</si>
  <si>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</si>
  <si>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</si>
  <si>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</si>
  <si>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</si>
  <si>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</si>
  <si>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</si>
  <si>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</si>
  <si>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</si>
  <si>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</si>
  <si>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</si>
  <si>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</si>
  <si>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</si>
  <si>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</si>
  <si>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</si>
  <si>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</si>
  <si>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</si>
  <si>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</si>
  <si>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</si>
  <si>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</si>
  <si>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</si>
  <si>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</si>
  <si>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</si>
  <si>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</si>
  <si>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</si>
  <si>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</si>
  <si>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</si>
  <si>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</si>
  <si>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</si>
  <si>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</si>
  <si>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</si>
  <si>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</si>
  <si>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</si>
  <si>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</si>
  <si>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</si>
  <si>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</si>
  <si>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</si>
  <si>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</si>
  <si>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</si>
  <si>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</si>
  <si>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</si>
  <si>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</si>
  <si>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</si>
  <si>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</si>
  <si>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</si>
  <si>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</si>
  <si>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</si>
  <si>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</si>
  <si>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</si>
  <si>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</si>
  <si>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</si>
  <si>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</si>
  <si>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</si>
  <si>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</si>
  <si>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</si>
  <si>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</si>
  <si>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</si>
  <si>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</si>
  <si>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</si>
  <si>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</si>
  <si>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</si>
  <si>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</si>
  <si>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</si>
  <si>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</si>
  <si>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</si>
  <si>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</si>
  <si>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</si>
  <si>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</si>
  <si>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</si>
  <si>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</si>
  <si>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</si>
  <si>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</si>
  <si>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</si>
  <si>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</si>
  <si>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</si>
  <si>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</si>
  <si>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</si>
  <si>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</si>
  <si>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</si>
  <si>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</si>
  <si>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</si>
  <si>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</si>
  <si>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</si>
  <si>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</si>
  <si>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</si>
  <si>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</si>
  <si>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</si>
  <si>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</si>
  <si>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</si>
  <si>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</si>
  <si>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</si>
  <si>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</si>
  <si>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</si>
  <si>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</si>
  <si>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</si>
  <si>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</si>
  <si>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</si>
  <si>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</si>
  <si>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</si>
  <si>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</si>
  <si>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</si>
  <si>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</si>
  <si>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</si>
  <si>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</si>
  <si>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</si>
  <si>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</si>
  <si>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</si>
  <si>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</si>
  <si>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</si>
  <si>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</si>
  <si>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</si>
  <si>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</si>
  <si>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</si>
  <si>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</si>
  <si>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</si>
  <si>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</si>
  <si>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</si>
  <si>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</si>
  <si>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</si>
  <si>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</si>
  <si>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</si>
  <si>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</si>
  <si>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</si>
  <si>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</si>
  <si>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</si>
  <si>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</si>
  <si>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</si>
  <si>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</si>
  <si>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</si>
  <si>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</si>
  <si>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</si>
  <si>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</si>
  <si>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</si>
  <si>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</si>
  <si>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</si>
  <si>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</si>
  <si>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</si>
  <si>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</si>
  <si>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</si>
  <si>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</si>
  <si>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</si>
  <si>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</si>
  <si>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</si>
  <si>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</si>
  <si>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</si>
  <si>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</si>
  <si>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</si>
  <si>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</si>
  <si>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</si>
  <si>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</si>
  <si>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</si>
  <si>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</si>
  <si>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</si>
  <si>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</si>
  <si>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</si>
  <si>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</si>
  <si>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</si>
  <si>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</si>
  <si>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</si>
  <si>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</si>
  <si>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</si>
  <si>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</si>
  <si>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</si>
  <si>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</si>
  <si>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</si>
  <si>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</si>
  <si>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</si>
  <si>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</si>
  <si>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</si>
  <si>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</si>
  <si>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</si>
  <si>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</si>
  <si>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</si>
  <si>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</si>
  <si>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</si>
  <si>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</si>
  <si>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</si>
  <si>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</si>
  <si>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</si>
  <si>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</si>
  <si>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</si>
  <si>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</si>
  <si>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</si>
  <si>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</si>
  <si>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</si>
  <si>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</si>
  <si>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</si>
  <si>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</si>
  <si>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</si>
  <si>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</si>
  <si>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</si>
  <si>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</si>
  <si>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</si>
  <si>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</si>
  <si>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</si>
  <si>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</si>
  <si>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</si>
  <si>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</si>
  <si>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</si>
  <si>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</si>
  <si>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</si>
  <si>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</si>
  <si>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</si>
  <si>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</si>
  <si>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</si>
  <si>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</si>
  <si>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</si>
  <si>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</si>
  <si>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</si>
  <si>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</si>
  <si>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</si>
  <si>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</si>
  <si>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</si>
  <si>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</si>
  <si>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</si>
  <si>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</si>
  <si>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</si>
  <si>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</si>
  <si>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</si>
  <si>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</si>
  <si>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</si>
  <si>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</si>
  <si>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</si>
  <si>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</si>
  <si>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</si>
  <si>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</si>
  <si>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</si>
  <si>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</si>
  <si>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</si>
  <si>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</si>
  <si>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</si>
  <si>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</si>
  <si>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</si>
  <si>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</si>
  <si>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</si>
  <si>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</si>
  <si>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</si>
  <si>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</si>
  <si>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</si>
  <si>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</si>
  <si>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</si>
  <si>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</si>
  <si>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</si>
  <si>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</si>
  <si>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</si>
  <si>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</si>
  <si>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</si>
  <si>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</si>
  <si>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</si>
  <si>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</si>
  <si>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</si>
  <si>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</si>
  <si>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</si>
  <si>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</si>
  <si>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</si>
  <si>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</si>
  <si>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</si>
  <si>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</si>
  <si>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</si>
  <si>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</si>
  <si>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</si>
  <si>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</si>
  <si>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</si>
  <si>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</si>
  <si>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</si>
  <si>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</si>
  <si>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</si>
  <si>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</si>
  <si>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</si>
  <si>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</si>
  <si>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</si>
  <si>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</si>
  <si>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</si>
  <si>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</si>
  <si>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</si>
  <si>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</si>
  <si>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</si>
  <si>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</si>
  <si>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</si>
  <si>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</si>
  <si>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</si>
  <si>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</si>
  <si>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</si>
  <si>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</si>
  <si>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</si>
  <si>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</si>
  <si>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</si>
  <si>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</si>
  <si>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</si>
  <si>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</si>
  <si>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</si>
  <si>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</si>
  <si>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</si>
  <si>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</si>
  <si>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</si>
  <si>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</si>
  <si>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</si>
  <si>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</si>
  <si>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</si>
  <si>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</si>
  <si>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</si>
  <si>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</si>
  <si>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</si>
  <si>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</si>
  <si>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</si>
  <si>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</si>
  <si>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</si>
  <si>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</si>
  <si>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</si>
  <si>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</si>
  <si>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</si>
  <si>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</si>
  <si>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</si>
  <si>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</si>
  <si>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</si>
  <si>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</si>
  <si>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</si>
  <si>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</si>
  <si>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</si>
  <si>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</si>
  <si>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</si>
  <si>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</si>
  <si>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</si>
  <si>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</si>
  <si>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</si>
  <si>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</si>
  <si>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</si>
  <si>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</si>
  <si>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</si>
  <si>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</si>
  <si>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</si>
  <si>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</si>
  <si>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</si>
  <si>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</si>
  <si>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</si>
  <si>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</si>
  <si>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</si>
  <si>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</si>
  <si>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</si>
  <si>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</si>
  <si>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</si>
  <si>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</si>
  <si>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</si>
  <si>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</si>
  <si>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</si>
  <si>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</si>
  <si>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</si>
  <si>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</si>
  <si>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</si>
  <si>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</si>
  <si>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</si>
  <si>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</si>
  <si>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</si>
  <si>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</si>
  <si>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</si>
  <si>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</si>
  <si>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</si>
  <si>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</si>
  <si>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</si>
  <si>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</si>
  <si>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</si>
  <si>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</si>
  <si>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</si>
  <si>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</si>
  <si>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</si>
  <si>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</si>
  <si>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</si>
  <si>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</si>
  <si>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</si>
  <si>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</si>
  <si>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</si>
  <si>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</si>
  <si>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</si>
  <si>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</si>
  <si>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</si>
  <si>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</si>
  <si>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</si>
  <si>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</si>
  <si>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</si>
  <si>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</si>
  <si>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</si>
  <si>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</si>
  <si>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</si>
  <si>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</si>
  <si>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</si>
  <si>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</si>
  <si>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</si>
  <si>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</si>
  <si>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</si>
  <si>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</si>
  <si>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</si>
  <si>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</si>
  <si>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</si>
  <si>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</si>
  <si>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</si>
  <si>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</si>
  <si>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</si>
  <si>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</si>
  <si>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</si>
  <si>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</si>
  <si>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</si>
  <si>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</si>
  <si>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</si>
  <si>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</si>
  <si>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</si>
  <si>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</si>
  <si>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</si>
  <si>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</si>
  <si>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</si>
  <si>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</si>
  <si>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</si>
  <si>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</si>
  <si>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</si>
  <si>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</si>
  <si>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</si>
  <si>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</si>
  <si>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</si>
  <si>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</si>
  <si>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</si>
  <si>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</si>
  <si>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</si>
  <si>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</si>
  <si>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</si>
  <si>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</si>
  <si>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</si>
  <si>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</si>
  <si>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</si>
  <si>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</si>
  <si>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</si>
  <si>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</si>
  <si>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</si>
  <si>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</si>
  <si>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</si>
  <si>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</si>
  <si>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</si>
  <si>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</si>
  <si>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</si>
  <si>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</si>
  <si>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</si>
  <si>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</si>
  <si>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</si>
  <si>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</si>
  <si>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</si>
  <si>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</si>
  <si>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</si>
  <si>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</si>
  <si>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</si>
  <si>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</si>
  <si>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</si>
  <si>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</si>
  <si>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</si>
  <si>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</si>
  <si>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</si>
  <si>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</si>
  <si>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</si>
  <si>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</si>
  <si>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</si>
  <si>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</si>
  <si>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</si>
  <si>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</si>
  <si>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</si>
  <si>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</si>
  <si>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</si>
  <si>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</si>
  <si>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</si>
  <si>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</si>
  <si>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</si>
  <si>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</si>
  <si>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</si>
  <si>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</si>
  <si>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</si>
  <si>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</si>
  <si>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</si>
  <si>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</si>
  <si>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</si>
  <si>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</si>
  <si>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</si>
  <si>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</si>
  <si>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</si>
  <si>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</si>
  <si>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</si>
  <si>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</si>
  <si>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</si>
  <si>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</si>
  <si>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</si>
  <si>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</si>
  <si>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</si>
  <si>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</si>
  <si>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</si>
  <si>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</si>
  <si>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</si>
  <si>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</si>
  <si>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</si>
  <si>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</si>
  <si>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</si>
  <si>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</si>
  <si>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</si>
  <si>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</si>
  <si>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</si>
  <si>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</si>
  <si>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</si>
  <si>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</si>
  <si>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</si>
  <si>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</si>
  <si>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</si>
  <si>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</si>
  <si>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</si>
  <si>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</si>
  <si>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</si>
  <si>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</si>
  <si>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</si>
  <si>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</si>
  <si>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</si>
  <si>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</si>
  <si>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</si>
  <si>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</si>
  <si>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</si>
  <si>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</si>
  <si>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</si>
  <si>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</si>
  <si>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</si>
  <si>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</si>
  <si>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</si>
  <si>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</si>
  <si>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</si>
  <si>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</si>
  <si>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</si>
  <si>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</si>
  <si>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</si>
  <si>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</si>
  <si>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</si>
  <si>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</si>
  <si>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</si>
  <si>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</si>
  <si>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</si>
  <si>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</si>
  <si>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</si>
  <si>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</si>
  <si>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</si>
  <si>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</si>
  <si>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</si>
  <si>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</si>
  <si>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</si>
  <si>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</si>
  <si>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</si>
  <si>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</si>
  <si>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</si>
  <si>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</si>
  <si>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</si>
  <si>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</si>
  <si>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</si>
  <si>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</si>
  <si>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</si>
  <si>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</si>
  <si>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</si>
  <si>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</si>
  <si>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</si>
  <si>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</si>
  <si>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</si>
  <si>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</si>
  <si>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</si>
  <si>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</si>
  <si>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</si>
  <si>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</si>
  <si>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</si>
  <si>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</si>
  <si>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</si>
  <si>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</si>
  <si>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</si>
  <si>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</si>
  <si>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</si>
  <si>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</si>
  <si>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</si>
  <si>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</si>
  <si>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</si>
  <si>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</si>
  <si>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</si>
  <si>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</si>
  <si>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</si>
  <si>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</si>
  <si>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</si>
  <si>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</si>
  <si>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</si>
  <si>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</si>
  <si>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</si>
  <si>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</si>
  <si>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</si>
  <si>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</si>
  <si>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</si>
  <si>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</si>
  <si>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</si>
  <si>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</si>
  <si>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</si>
  <si>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</si>
  <si>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</si>
  <si>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</si>
  <si>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</si>
  <si>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</si>
  <si>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</si>
  <si>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</si>
  <si>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</si>
  <si>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</si>
  <si>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</si>
  <si>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</si>
  <si>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</si>
  <si>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</si>
  <si>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</si>
  <si>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</si>
  <si>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</si>
  <si>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</si>
  <si>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</si>
  <si>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</si>
  <si>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</si>
  <si>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</si>
  <si>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</si>
  <si>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</si>
  <si>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</si>
  <si>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</si>
  <si>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</si>
  <si>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</si>
  <si>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</si>
  <si>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</si>
  <si>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</si>
  <si>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</si>
  <si>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</si>
  <si>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</si>
  <si>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</si>
  <si>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</si>
  <si>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</si>
  <si>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</si>
  <si>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</si>
  <si>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</si>
  <si>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</si>
  <si>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</si>
  <si>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</si>
  <si>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</si>
  <si>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</si>
  <si>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</si>
  <si>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</si>
  <si>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</si>
  <si>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</si>
  <si>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</si>
  <si>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</si>
  <si>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</si>
  <si>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</si>
  <si>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</si>
  <si>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</si>
  <si>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</si>
  <si>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</si>
  <si>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</si>
  <si>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</si>
  <si>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</si>
  <si>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</si>
  <si>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</si>
  <si>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</si>
  <si>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</si>
  <si>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</si>
  <si>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</si>
  <si>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</si>
  <si>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</si>
  <si>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</si>
  <si>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</si>
  <si>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</si>
  <si>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</si>
  <si>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</si>
  <si>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</si>
  <si>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</si>
  <si>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</si>
  <si>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</si>
  <si>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</si>
  <si>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</si>
  <si>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</si>
  <si>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</si>
  <si>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</si>
  <si>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</si>
  <si>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</si>
  <si>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</si>
  <si>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</si>
  <si>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</si>
  <si>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</si>
  <si>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</si>
  <si>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</si>
  <si>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</si>
  <si>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</si>
  <si>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</si>
  <si>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</si>
  <si>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</si>
  <si>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</si>
  <si>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</si>
  <si>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</si>
  <si>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</si>
  <si>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</si>
  <si>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</si>
  <si>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</si>
  <si>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</si>
  <si>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</si>
  <si>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</si>
  <si>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</si>
  <si>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</si>
  <si>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</si>
  <si>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</si>
  <si>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</si>
  <si>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</si>
  <si>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</si>
  <si>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</si>
  <si>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</si>
  <si>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</si>
  <si>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</si>
  <si>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</si>
  <si>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</si>
  <si>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</si>
  <si>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</si>
  <si>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</si>
  <si>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</si>
  <si>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</si>
  <si>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</si>
  <si>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</si>
  <si>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</si>
  <si>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</si>
  <si>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</si>
  <si>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</si>
  <si>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</si>
  <si>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</si>
  <si>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</si>
  <si>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</si>
  <si>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</si>
  <si>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</si>
  <si>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</si>
  <si>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</si>
  <si>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</si>
  <si>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</si>
  <si>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</si>
  <si>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</si>
  <si>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</si>
  <si>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</si>
  <si>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</si>
  <si>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</si>
  <si>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</si>
  <si>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</si>
  <si>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</si>
  <si>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</si>
  <si>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</si>
  <si>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</si>
  <si>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</si>
  <si>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</si>
  <si>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</si>
  <si>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</si>
  <si>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</si>
  <si>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</si>
  <si>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</si>
  <si>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</si>
  <si>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</si>
  <si>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</si>
  <si>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</si>
  <si>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</si>
  <si>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</si>
  <si>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</si>
  <si>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</si>
  <si>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</si>
  <si>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</si>
  <si>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</si>
  <si>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</si>
  <si>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</si>
  <si>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</si>
  <si>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</si>
  <si>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</si>
  <si>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</si>
  <si>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</si>
  <si>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</si>
  <si>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</si>
  <si>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</si>
  <si>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</si>
  <si>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</si>
  <si>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</si>
  <si>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</si>
  <si>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</si>
  <si>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</si>
  <si>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</si>
  <si>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</si>
  <si>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</si>
  <si>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</si>
  <si>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</si>
  <si>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</si>
  <si>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</si>
  <si>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</si>
  <si>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</si>
  <si>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</si>
  <si>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</si>
  <si>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</si>
  <si>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</si>
  <si>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</si>
  <si>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</si>
  <si>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</si>
  <si>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</si>
  <si>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</si>
  <si>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</si>
  <si>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</si>
  <si>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</si>
  <si>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</si>
  <si>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</si>
  <si>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</si>
  <si>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</si>
  <si>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</si>
  <si>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</si>
  <si>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</si>
  <si>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</si>
  <si>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</si>
  <si>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</si>
  <si>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</si>
  <si>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</si>
  <si>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</si>
  <si>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</si>
  <si>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</si>
  <si>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</si>
  <si>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</si>
  <si>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</si>
  <si>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</si>
  <si>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</si>
  <si>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</si>
  <si>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</si>
  <si>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</si>
  <si>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</si>
  <si>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</si>
  <si>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</si>
  <si>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</si>
  <si>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</si>
  <si>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</si>
  <si>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</si>
  <si>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</si>
  <si>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</si>
  <si>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</si>
  <si>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</si>
  <si>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</si>
  <si>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</si>
  <si>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</si>
  <si>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</si>
  <si>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</si>
  <si>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</si>
  <si>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</si>
  <si>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</si>
  <si>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</si>
  <si>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</si>
  <si>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</si>
  <si>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</si>
  <si>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</si>
  <si>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</si>
  <si>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</si>
  <si>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</si>
  <si>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</si>
  <si>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</si>
  <si>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</si>
  <si>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</si>
  <si>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</si>
  <si>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</si>
  <si>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</si>
  <si>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</si>
  <si>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</si>
  <si>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</si>
  <si>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</si>
  <si>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</si>
  <si>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</si>
  <si>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</si>
  <si>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</si>
  <si>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</si>
  <si>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</si>
  <si>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</si>
  <si>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</si>
  <si>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</si>
  <si>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</si>
  <si>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</si>
  <si>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</si>
  <si>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</si>
  <si>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</si>
  <si>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</si>
  <si>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</si>
  <si>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</si>
  <si>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</si>
  <si>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</si>
  <si>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</si>
  <si>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</si>
  <si>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</si>
  <si>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</si>
  <si>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</si>
  <si>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</si>
  <si>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</si>
  <si>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</si>
  <si>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</si>
  <si>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</si>
  <si>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</si>
  <si>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</si>
  <si>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</si>
  <si>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</si>
  <si>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</si>
  <si>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</si>
  <si>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</si>
  <si>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</si>
  <si>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</si>
  <si>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</si>
  <si>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</si>
  <si>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</si>
  <si>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</si>
  <si>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</si>
  <si>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</si>
  <si>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</si>
  <si>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</si>
  <si>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</si>
  <si>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</si>
  <si>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</si>
  <si>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</si>
  <si>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</si>
  <si>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</si>
  <si>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</si>
  <si>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</si>
  <si>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</si>
  <si>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</si>
  <si>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</si>
  <si>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</si>
  <si>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</si>
  <si>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</si>
  <si>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</si>
  <si>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</si>
  <si>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</si>
  <si>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</si>
  <si>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</si>
  <si>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</si>
  <si>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</si>
  <si>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</si>
  <si>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</si>
  <si>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</si>
  <si>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</si>
  <si>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</si>
  <si>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</si>
  <si>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</si>
  <si>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</si>
  <si>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</si>
  <si>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</si>
  <si>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</si>
  <si>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</si>
  <si>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</si>
  <si>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</si>
  <si>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</si>
  <si>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</si>
  <si>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</si>
  <si>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</si>
  <si>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</si>
  <si>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</si>
  <si>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</si>
  <si>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</si>
  <si>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</si>
  <si>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</si>
  <si>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</si>
  <si>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</si>
  <si>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</si>
  <si>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</si>
  <si>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</si>
  <si>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</si>
  <si>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</si>
  <si>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</si>
  <si>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</si>
  <si>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</si>
  <si>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</si>
  <si>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</si>
  <si>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</si>
  <si>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</si>
  <si>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</si>
  <si>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</si>
  <si>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</si>
  <si>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</si>
  <si>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</si>
  <si>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</si>
  <si>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</si>
  <si>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</si>
  <si>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</si>
  <si>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</si>
  <si>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</si>
  <si>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</si>
  <si>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</si>
  <si>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</si>
  <si>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</si>
  <si>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</si>
  <si>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</si>
  <si>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</si>
  <si>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</si>
  <si>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</si>
  <si>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</si>
  <si>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</si>
  <si>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</si>
  <si>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</si>
  <si>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</si>
  <si>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</si>
  <si>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</si>
  <si>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</si>
  <si>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</si>
  <si>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</si>
  <si>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</si>
  <si>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</si>
  <si>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</si>
  <si>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</si>
  <si>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</si>
  <si>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</si>
  <si>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</si>
  <si>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</si>
  <si>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</si>
  <si>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</si>
  <si>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</si>
  <si>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</si>
  <si>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</si>
  <si>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</si>
  <si>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</si>
  <si>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</si>
  <si>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</si>
  <si>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</si>
  <si>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</si>
  <si>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</si>
  <si>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</si>
  <si>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</si>
  <si>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</si>
  <si>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</si>
  <si>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</si>
  <si>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</si>
  <si>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</si>
  <si>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</si>
  <si>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</si>
  <si>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</si>
  <si>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</si>
  <si>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</si>
  <si>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</si>
  <si>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</si>
  <si>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</si>
  <si>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</si>
  <si>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</si>
  <si>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</si>
  <si>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</si>
  <si>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</si>
  <si>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</si>
  <si>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</si>
  <si>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</si>
  <si>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</si>
  <si>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</si>
  <si>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</si>
  <si>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</si>
  <si>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</si>
  <si>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</si>
  <si>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</si>
  <si>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</si>
  <si>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</si>
  <si>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</si>
  <si>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</si>
  <si>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</si>
  <si>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</si>
  <si>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</si>
  <si>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</si>
  <si>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</si>
  <si>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</si>
  <si>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</si>
  <si>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</si>
  <si>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</si>
  <si>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</si>
  <si>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</si>
  <si>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</si>
  <si>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</si>
  <si>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</si>
  <si>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</si>
  <si>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</si>
  <si>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</si>
  <si>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</si>
  <si>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</si>
  <si>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</si>
  <si>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</si>
  <si>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</si>
  <si>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</si>
  <si>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</si>
  <si>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</si>
  <si>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</si>
  <si>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</si>
  <si>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</si>
  <si>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</si>
  <si>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</si>
  <si>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</si>
  <si>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</si>
  <si>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</si>
  <si>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</si>
  <si>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</si>
  <si>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</si>
  <si>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</si>
  <si>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</si>
  <si>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</si>
  <si>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</si>
  <si>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</si>
  <si>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</si>
  <si>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</si>
  <si>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</si>
  <si>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</si>
  <si>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</si>
  <si>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</si>
  <si>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</si>
  <si>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</si>
  <si>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</si>
  <si>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</si>
  <si>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</si>
  <si>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</si>
  <si>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</si>
  <si>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</si>
  <si>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</si>
  <si>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</si>
  <si>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</si>
  <si>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</si>
  <si>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</si>
  <si>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</si>
  <si>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</si>
  <si>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</si>
  <si>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</si>
  <si>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</si>
  <si>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</si>
  <si>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</si>
  <si>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</si>
  <si>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</si>
  <si>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</si>
  <si>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</si>
  <si>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</si>
  <si>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</si>
  <si>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</si>
  <si>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</si>
  <si>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</si>
  <si>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</si>
  <si>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</si>
  <si>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</si>
  <si>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</si>
  <si>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</si>
  <si>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</si>
  <si>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</si>
  <si>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</si>
  <si>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</si>
  <si>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</si>
  <si>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</si>
  <si>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</si>
  <si>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</si>
  <si>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</si>
  <si>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</si>
  <si>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</si>
  <si>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</si>
  <si>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</si>
  <si>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</si>
  <si>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</si>
  <si>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</si>
  <si>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</si>
  <si>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</si>
  <si>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</si>
  <si>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</si>
  <si>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</si>
  <si>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</si>
  <si>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</si>
  <si>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</si>
  <si>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</si>
  <si>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</si>
  <si>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</si>
  <si>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</si>
  <si>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</si>
  <si>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</si>
  <si>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</si>
  <si>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</si>
  <si>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</si>
  <si>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</si>
  <si>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</si>
  <si>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</si>
  <si>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</si>
  <si>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</si>
  <si>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</si>
  <si>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</si>
  <si>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</si>
  <si>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</si>
  <si>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</si>
  <si>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</si>
  <si>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</si>
  <si>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</si>
  <si>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</si>
  <si>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</si>
  <si>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</si>
  <si>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</si>
  <si>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</si>
  <si>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</si>
  <si>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</si>
  <si>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</si>
  <si>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</si>
  <si>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</si>
  <si>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</si>
  <si>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</si>
  <si>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</si>
  <si>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</si>
  <si>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</si>
  <si>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</si>
  <si>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</si>
  <si>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</si>
  <si>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</si>
  <si>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</si>
  <si>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</si>
  <si>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</si>
  <si>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</si>
  <si>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</si>
  <si>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</si>
  <si>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</si>
  <si>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</si>
  <si>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</si>
  <si>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</si>
  <si>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</si>
  <si>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</si>
  <si>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</si>
  <si>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</si>
  <si>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</si>
  <si>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</si>
  <si>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</si>
  <si>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</si>
  <si>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</si>
  <si>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</si>
  <si>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</si>
  <si>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</si>
  <si>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</si>
  <si>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</si>
  <si>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</si>
  <si>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</si>
  <si>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</si>
  <si>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</si>
  <si>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</si>
  <si>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</si>
  <si>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</si>
  <si>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</si>
  <si>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</si>
  <si>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</si>
  <si>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</si>
  <si>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</si>
  <si>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</si>
  <si>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</si>
  <si>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</si>
  <si>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</si>
  <si>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</si>
  <si>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</si>
  <si>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</si>
  <si>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</si>
  <si>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</si>
  <si>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</si>
  <si>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</si>
  <si>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</si>
  <si>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</si>
  <si>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</si>
  <si>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</si>
  <si>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</si>
  <si>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</si>
  <si>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</si>
  <si>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</si>
  <si>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</si>
  <si>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</si>
  <si>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</si>
  <si>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</si>
  <si>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</si>
  <si>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</si>
  <si>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</si>
  <si>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</si>
  <si>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</si>
  <si>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</si>
  <si>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</si>
  <si>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</si>
  <si>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</si>
  <si>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</si>
  <si>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</si>
  <si>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</si>
  <si>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</si>
  <si>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</si>
  <si>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</si>
  <si>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</si>
  <si>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</si>
  <si>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</si>
  <si>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</si>
  <si>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</si>
  <si>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</si>
  <si>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</si>
  <si>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</si>
  <si>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</si>
  <si>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</si>
  <si>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</si>
  <si>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</si>
  <si>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</si>
  <si>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</si>
  <si>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</si>
  <si>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</si>
  <si>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</si>
  <si>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</si>
  <si>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</si>
  <si>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</si>
  <si>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</si>
  <si>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</si>
  <si>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</si>
  <si>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</si>
  <si>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</si>
  <si>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</si>
  <si>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</si>
  <si>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</si>
  <si>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</si>
  <si>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</si>
  <si>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</si>
  <si>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</si>
  <si>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</si>
  <si>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</si>
  <si>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</si>
  <si>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</si>
  <si>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</si>
  <si>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</si>
  <si>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</si>
  <si>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</si>
  <si>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</si>
  <si>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</si>
  <si>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</si>
  <si>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</si>
  <si>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</si>
  <si>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</si>
  <si>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</si>
  <si>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</si>
  <si>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</si>
  <si>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</si>
  <si>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</si>
  <si>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</si>
  <si>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</si>
  <si>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</si>
  <si>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</si>
  <si>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</si>
  <si>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</si>
  <si>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</si>
  <si>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</si>
  <si>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</si>
  <si>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</si>
  <si>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</si>
  <si>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</si>
  <si>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</si>
  <si>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</si>
  <si>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</si>
  <si>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</si>
  <si>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</si>
  <si>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</si>
  <si>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</si>
  <si>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</si>
  <si>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</si>
  <si>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</si>
  <si>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</si>
  <si>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</si>
  <si>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</si>
  <si>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</si>
  <si>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</si>
  <si>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</si>
  <si>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</si>
  <si>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</si>
  <si>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</si>
  <si>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</si>
  <si>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</si>
  <si>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</si>
  <si>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</si>
  <si>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</si>
  <si>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</si>
  <si>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</si>
  <si>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</si>
  <si>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</si>
  <si>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</si>
  <si>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</si>
  <si>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</si>
  <si>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</si>
  <si>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</si>
  <si>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</si>
  <si>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</si>
  <si>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</si>
  <si>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</si>
  <si>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</si>
  <si>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</si>
  <si>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</si>
  <si>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</si>
  <si>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</si>
  <si>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</si>
  <si>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</si>
  <si>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</si>
  <si>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</si>
  <si>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</si>
  <si>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</si>
  <si>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</si>
  <si>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</si>
  <si>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</si>
  <si>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</si>
  <si>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</si>
  <si>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</si>
  <si>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</si>
  <si>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</si>
  <si>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</si>
  <si>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</si>
  <si>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</si>
  <si>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</si>
  <si>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</si>
  <si>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</si>
  <si>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</si>
  <si>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</si>
  <si>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</si>
  <si>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</si>
  <si>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</si>
  <si>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</si>
  <si>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</si>
  <si>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</si>
  <si>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</si>
  <si>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</si>
  <si>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</si>
  <si>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</si>
  <si>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</si>
  <si>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</si>
  <si>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</si>
  <si>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</si>
  <si>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</si>
  <si>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</si>
  <si>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</si>
  <si>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</si>
  <si>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</si>
  <si>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</si>
  <si>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</si>
  <si>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</si>
  <si>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</si>
  <si>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</si>
  <si>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</si>
  <si>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</si>
  <si>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</si>
  <si>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</si>
  <si>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</si>
  <si>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</si>
  <si>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</si>
  <si>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</si>
  <si>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</si>
  <si>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</si>
  <si>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</si>
  <si>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</si>
  <si>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</si>
  <si>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</si>
  <si>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</si>
  <si>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</si>
  <si>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</si>
  <si>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</si>
  <si>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</si>
  <si>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</si>
  <si>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</si>
  <si>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</si>
  <si>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</si>
  <si>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</si>
  <si>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</si>
  <si>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</si>
  <si>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</si>
  <si>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</si>
  <si>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</si>
  <si>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</si>
  <si>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</si>
  <si>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</si>
  <si>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</si>
  <si>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</si>
  <si>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</si>
  <si>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</si>
  <si>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</si>
  <si>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</si>
  <si>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</si>
  <si>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</si>
  <si>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</si>
  <si>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</si>
  <si>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</si>
  <si>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</si>
  <si>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</si>
  <si>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</si>
  <si>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</si>
  <si>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</si>
  <si>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</si>
  <si>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</si>
  <si>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</si>
  <si>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</si>
  <si>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</si>
  <si>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</si>
  <si>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</si>
  <si>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</si>
  <si>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</si>
  <si>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</si>
  <si>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</si>
  <si>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</si>
  <si>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</si>
  <si>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</si>
  <si>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</si>
  <si>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</si>
  <si>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</si>
  <si>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</si>
  <si>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</si>
  <si>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</si>
  <si>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</si>
  <si>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</si>
  <si>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</si>
  <si>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</si>
  <si>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</si>
  <si>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</si>
  <si>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</si>
  <si>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</si>
  <si>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</si>
  <si>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</si>
  <si>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</si>
  <si>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</si>
  <si>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</si>
  <si>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</si>
  <si>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</si>
  <si>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</si>
  <si>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</si>
  <si>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</si>
  <si>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</si>
  <si>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</si>
  <si>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</si>
  <si>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</si>
  <si>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</si>
  <si>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</si>
  <si>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</si>
  <si>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</si>
  <si>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</si>
  <si>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</si>
  <si>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</si>
  <si>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</si>
  <si>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</si>
  <si>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</si>
  <si>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</si>
  <si>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</si>
  <si>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</si>
  <si>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</si>
  <si>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</si>
  <si>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</si>
  <si>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</si>
  <si>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</si>
  <si>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</si>
  <si>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</si>
  <si>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</si>
  <si>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</si>
  <si>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</si>
  <si>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</si>
  <si>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</si>
  <si>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</si>
  <si>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</si>
  <si>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</si>
  <si>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</si>
  <si>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</si>
  <si>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</si>
  <si>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</si>
  <si>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</si>
  <si>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</si>
  <si>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</si>
  <si>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</si>
  <si>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</si>
  <si>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</si>
  <si>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</si>
  <si>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</si>
  <si>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</si>
  <si>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</si>
  <si>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</si>
  <si>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</si>
  <si>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</si>
  <si>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</si>
  <si>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</si>
  <si>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</si>
  <si>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</si>
  <si>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</si>
  <si>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</si>
  <si>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</si>
  <si>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</si>
  <si>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</si>
  <si>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</si>
  <si>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</si>
  <si>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</si>
  <si>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</si>
  <si>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</si>
  <si>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</si>
  <si>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</si>
  <si>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</si>
  <si>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</si>
  <si>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</si>
  <si>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</si>
  <si>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</si>
  <si>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</si>
  <si>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</si>
  <si>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</si>
  <si>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</si>
  <si>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</si>
  <si>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</si>
  <si>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</si>
  <si>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</si>
  <si>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</si>
  <si>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</si>
  <si>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</si>
  <si>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</si>
  <si>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</si>
  <si>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</si>
  <si>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</si>
  <si>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</si>
  <si>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</si>
  <si>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</si>
  <si>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</si>
  <si>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</si>
  <si>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</si>
  <si>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</si>
  <si>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</si>
  <si>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</si>
  <si>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</si>
  <si>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</si>
  <si>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</si>
  <si>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</si>
  <si>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</si>
  <si>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</si>
  <si>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</si>
  <si>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</si>
  <si>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</si>
  <si>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</si>
  <si>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</si>
  <si>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</si>
  <si>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</si>
  <si>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</si>
  <si>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</si>
  <si>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</si>
  <si>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</si>
  <si>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</si>
  <si>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</si>
  <si>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</si>
  <si>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</si>
  <si>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</si>
  <si>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</si>
  <si>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</si>
  <si>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</si>
  <si>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</si>
  <si>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</si>
  <si>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</si>
  <si>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</si>
  <si>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</si>
  <si>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</si>
  <si>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</si>
  <si>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</si>
  <si>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</si>
  <si>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</si>
  <si>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</si>
  <si>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</si>
  <si>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</si>
  <si>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</si>
  <si>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</si>
  <si>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</si>
  <si>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</si>
  <si>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</si>
  <si>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</si>
  <si>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</si>
  <si>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</si>
  <si>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</si>
  <si>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</si>
  <si>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</si>
  <si>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</si>
  <si>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</si>
  <si>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</si>
  <si>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</si>
  <si>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</si>
  <si>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</si>
  <si>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</si>
  <si>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</si>
  <si>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</si>
  <si>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</si>
  <si>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</si>
  <si>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</si>
  <si>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</si>
  <si>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</si>
  <si>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</si>
  <si>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</si>
  <si>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</si>
  <si>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</si>
  <si>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</si>
  <si>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</si>
  <si>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</si>
  <si>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</si>
  <si>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</si>
  <si>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</si>
  <si>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</si>
  <si>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</si>
  <si>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</si>
  <si>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</si>
  <si>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</si>
  <si>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</si>
  <si>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</si>
  <si>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</si>
  <si>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</si>
  <si>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</si>
  <si>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</si>
  <si>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</si>
  <si>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</si>
  <si>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</si>
  <si>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</si>
  <si>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</si>
  <si>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</si>
  <si>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</si>
  <si>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</si>
  <si>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</si>
  <si>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</si>
  <si>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</si>
  <si>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</si>
  <si>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</si>
  <si>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</si>
  <si>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</si>
  <si>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</si>
  <si>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</si>
  <si>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</si>
  <si>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</si>
  <si>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</si>
  <si>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</si>
  <si>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</si>
  <si>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</si>
  <si>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</si>
  <si>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</si>
  <si>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</si>
  <si>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</si>
  <si>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</si>
  <si>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</si>
  <si>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</si>
  <si>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</si>
  <si>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</si>
  <si>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</si>
  <si>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</si>
  <si>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</si>
  <si>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</si>
  <si>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</si>
  <si>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</si>
  <si>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</si>
  <si>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</si>
  <si>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</si>
  <si>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</si>
  <si>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</si>
  <si>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</si>
  <si>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</si>
  <si>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</si>
  <si>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</si>
  <si>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</si>
  <si>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</si>
  <si>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</si>
  <si>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</si>
  <si>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</si>
  <si>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</si>
  <si>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</si>
  <si>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</si>
  <si>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</si>
  <si>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</si>
  <si>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</si>
  <si>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</si>
  <si>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</si>
  <si>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</si>
  <si>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</si>
  <si>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</si>
  <si>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</si>
  <si>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</si>
  <si>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</si>
  <si>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</si>
  <si>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</si>
  <si>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</si>
  <si>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</si>
  <si>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</si>
  <si>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</si>
  <si>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</si>
  <si>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</si>
  <si>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</si>
  <si>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</si>
  <si>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</si>
  <si>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</si>
  <si>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</si>
  <si>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</si>
  <si>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</si>
  <si>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</si>
  <si>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</si>
  <si>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</si>
  <si>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</si>
  <si>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</si>
  <si>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</si>
  <si>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</si>
  <si>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</si>
  <si>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</si>
  <si>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</si>
  <si>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</si>
  <si>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</si>
  <si>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</si>
  <si>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</si>
  <si>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</si>
  <si>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</si>
  <si>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</si>
  <si>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</si>
  <si>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</si>
  <si>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</si>
  <si>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</si>
  <si>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</si>
  <si>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</si>
  <si>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</si>
  <si>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</si>
  <si>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</si>
  <si>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</si>
  <si>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</si>
  <si>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</si>
  <si>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</si>
  <si>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</si>
  <si>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</si>
  <si>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</si>
  <si>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</si>
  <si>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</si>
  <si>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</si>
  <si>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</si>
  <si>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</si>
  <si>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</si>
  <si>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</si>
  <si>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</si>
  <si>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</si>
  <si>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</si>
  <si>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</si>
  <si>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</si>
  <si>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</si>
  <si>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</si>
  <si>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</si>
  <si>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</si>
  <si>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</si>
  <si>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</si>
  <si>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</si>
  <si>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</si>
  <si>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</si>
  <si>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</si>
  <si>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</si>
  <si>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</si>
  <si>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</si>
  <si>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</si>
  <si>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</si>
  <si>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</si>
  <si>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</si>
  <si>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</si>
  <si>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</si>
  <si>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</si>
  <si>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</si>
  <si>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</si>
  <si>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</si>
  <si>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</si>
  <si>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</si>
  <si>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</si>
  <si>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</si>
  <si>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</si>
  <si>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</si>
  <si>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</si>
  <si>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</si>
  <si>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</si>
  <si>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</si>
  <si>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</si>
  <si>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</si>
  <si>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</si>
  <si>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</si>
  <si>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</si>
  <si>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</si>
  <si>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</si>
  <si>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</si>
  <si>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</si>
  <si>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</si>
  <si>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</si>
  <si>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</si>
  <si>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</si>
  <si>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</si>
  <si>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</si>
  <si>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</si>
  <si>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</si>
  <si>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</si>
  <si>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</si>
  <si>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</si>
  <si>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</si>
  <si>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</si>
  <si>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</si>
  <si>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</si>
  <si>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</si>
  <si>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</si>
  <si>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</si>
  <si>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</si>
  <si>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</si>
  <si>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</si>
  <si>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</si>
  <si>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</si>
  <si>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</si>
  <si>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</si>
  <si>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</si>
  <si>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</si>
  <si>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</si>
  <si>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</si>
  <si>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</si>
  <si>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</si>
  <si>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</si>
  <si>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</si>
  <si>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</si>
  <si>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</si>
  <si>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</si>
  <si>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</si>
  <si>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</si>
  <si>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</si>
  <si>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</si>
  <si>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</si>
  <si>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</si>
  <si>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</si>
  <si>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</si>
  <si>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</si>
  <si>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</si>
  <si>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</si>
  <si>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</si>
  <si>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</si>
  <si>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</si>
  <si>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</si>
  <si>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</si>
  <si>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</si>
  <si>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</si>
  <si>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</si>
  <si>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</si>
  <si>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</si>
  <si>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</si>
  <si>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</si>
  <si>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</si>
  <si>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</si>
  <si>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</si>
  <si>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</si>
  <si>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</si>
  <si>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</si>
  <si>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</si>
  <si>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</si>
  <si>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</si>
  <si>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</si>
  <si>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</si>
  <si>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</si>
  <si>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</si>
  <si>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</si>
  <si>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</si>
  <si>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</si>
  <si>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</si>
  <si>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</si>
  <si>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</si>
  <si>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</si>
  <si>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</si>
  <si>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</si>
  <si>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</si>
  <si>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</si>
  <si>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</si>
  <si>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</si>
  <si>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</si>
  <si>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</si>
  <si>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</si>
  <si>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</si>
  <si>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</si>
  <si>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</si>
  <si>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</si>
  <si>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</si>
  <si>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</si>
  <si>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</si>
  <si>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</si>
  <si>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</si>
  <si>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</si>
  <si>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</si>
  <si>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</si>
  <si>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</si>
  <si>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</si>
  <si>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</si>
  <si>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</si>
  <si>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</si>
  <si>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</si>
  <si>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</si>
  <si>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</si>
  <si>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</si>
  <si>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</si>
  <si>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</si>
  <si>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</si>
  <si>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</si>
  <si>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</si>
  <si>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</si>
  <si>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</si>
  <si>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</si>
  <si>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</si>
  <si>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</si>
  <si>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</si>
  <si>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</si>
  <si>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</si>
  <si>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</si>
  <si>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</si>
  <si>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</si>
  <si>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</si>
  <si>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</si>
  <si>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</si>
  <si>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</si>
  <si>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</si>
  <si>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</si>
  <si>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</si>
  <si>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</si>
  <si>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</si>
  <si>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</si>
  <si>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</si>
  <si>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</si>
  <si>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</si>
  <si>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</si>
  <si>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</si>
  <si>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</si>
  <si>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</si>
  <si>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</si>
  <si>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</si>
  <si>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</si>
  <si>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</si>
  <si>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</si>
  <si>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</si>
  <si>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</si>
  <si>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</si>
  <si>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</si>
  <si>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</si>
  <si>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</si>
  <si>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</si>
  <si>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</si>
  <si>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</si>
  <si>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</si>
  <si>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</si>
  <si>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</si>
  <si>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</si>
  <si>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</si>
  <si>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</si>
  <si>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</si>
  <si>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</si>
  <si>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</si>
  <si>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</si>
  <si>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</si>
  <si>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</si>
  <si>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</si>
  <si>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</si>
  <si>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</si>
  <si>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</si>
  <si>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</si>
  <si>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</si>
  <si>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</si>
  <si>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</si>
  <si>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</si>
  <si>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</si>
  <si>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</si>
  <si>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</si>
  <si>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</si>
  <si>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</si>
  <si>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</si>
  <si>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</si>
  <si>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</si>
  <si>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</si>
  <si>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</si>
  <si>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</si>
  <si>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</si>
  <si>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</si>
  <si>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</si>
  <si>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</si>
  <si>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</si>
  <si>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</si>
  <si>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</si>
  <si>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</si>
  <si>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</si>
  <si>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</si>
  <si>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</si>
  <si>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</si>
  <si>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</si>
  <si>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</si>
  <si>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</si>
  <si>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</si>
  <si>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</si>
  <si>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</si>
  <si>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</si>
  <si>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</si>
  <si>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</si>
  <si>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</si>
  <si>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</si>
  <si>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</si>
  <si>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</si>
  <si>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</si>
  <si>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</si>
  <si>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</si>
  <si>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</si>
  <si>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</si>
  <si>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</si>
  <si>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</si>
  <si>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</si>
  <si>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</si>
  <si>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</si>
  <si>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</si>
  <si>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</si>
  <si>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</si>
  <si>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</si>
  <si>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</si>
  <si>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</si>
  <si>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</si>
  <si>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</si>
  <si>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</si>
  <si>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</si>
  <si>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</si>
  <si>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</si>
  <si>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</si>
  <si>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</si>
  <si>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</si>
  <si>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</si>
  <si>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</si>
  <si>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</si>
  <si>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</si>
  <si>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</si>
  <si>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</si>
  <si>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</si>
  <si>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</si>
  <si>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</si>
  <si>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</si>
  <si>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</si>
  <si>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</si>
  <si>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</si>
  <si>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</si>
  <si>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</si>
  <si>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</si>
  <si>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</si>
  <si>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</si>
  <si>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</si>
  <si>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</si>
  <si>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</si>
  <si>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</si>
  <si>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</si>
  <si>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</si>
  <si>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</si>
  <si>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</si>
  <si>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</si>
  <si>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</si>
  <si>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</si>
  <si>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</si>
  <si>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</si>
  <si>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</si>
  <si>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</si>
  <si>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</si>
  <si>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</si>
  <si>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</si>
  <si>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</si>
  <si>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</si>
  <si>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</si>
  <si>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</si>
  <si>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</si>
  <si>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</si>
  <si>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</si>
  <si>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</si>
  <si>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</si>
  <si>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</si>
  <si>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</si>
  <si>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</si>
  <si>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</si>
  <si>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</si>
  <si>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</si>
  <si>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</si>
  <si>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</si>
  <si>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</si>
  <si>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</si>
  <si>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</si>
  <si>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</si>
  <si>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</si>
  <si>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</si>
  <si>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</si>
  <si>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</si>
  <si>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</si>
  <si>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</si>
  <si>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</si>
  <si>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</si>
  <si>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</si>
  <si>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</si>
  <si>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</si>
  <si>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</si>
  <si>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</si>
  <si>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</si>
  <si>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</si>
  <si>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</si>
  <si>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</si>
  <si>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</si>
  <si>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</si>
  <si>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</si>
  <si>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</si>
  <si>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</si>
  <si>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</si>
  <si>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</si>
  <si>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</si>
  <si>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</si>
  <si>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</si>
  <si>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</si>
  <si>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</si>
  <si>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</si>
  <si>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</si>
  <si>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</si>
  <si>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</si>
  <si>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</si>
  <si>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</si>
  <si>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</si>
  <si>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</si>
  <si>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</si>
  <si>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</si>
  <si>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</si>
  <si>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</si>
  <si>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</si>
  <si>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</si>
  <si>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</si>
  <si>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</si>
  <si>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</si>
  <si>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</si>
  <si>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</si>
  <si>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</si>
  <si>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</si>
  <si>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</si>
  <si>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</si>
  <si>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</si>
  <si>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</si>
  <si>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</si>
  <si>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</si>
  <si>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</si>
  <si>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</si>
  <si>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</si>
  <si>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</si>
  <si>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</si>
  <si>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</si>
  <si>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</si>
  <si>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</si>
  <si>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</si>
  <si>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</si>
  <si>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</si>
  <si>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</si>
  <si>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</si>
  <si>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</si>
  <si>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</si>
  <si>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</si>
  <si>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</si>
  <si>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</si>
  <si>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</si>
  <si>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</si>
  <si>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</si>
  <si>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</si>
  <si>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</si>
  <si>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</si>
  <si>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</si>
  <si>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</si>
  <si>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</si>
  <si>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</si>
  <si>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</si>
  <si>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</si>
  <si>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</si>
  <si>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</si>
  <si>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</si>
  <si>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</si>
  <si>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</si>
  <si>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</si>
  <si>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</si>
  <si>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</si>
  <si>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</si>
  <si>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</si>
  <si>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</si>
  <si>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</si>
  <si>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</si>
  <si>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</si>
  <si>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</si>
  <si>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</si>
  <si>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</si>
  <si>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</si>
  <si>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</si>
  <si>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</si>
  <si>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</si>
  <si>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</si>
  <si>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</si>
  <si>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</si>
  <si>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</si>
  <si>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</si>
  <si>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</si>
  <si>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</si>
  <si>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</si>
  <si>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</si>
  <si>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</si>
  <si>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</si>
  <si>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</si>
  <si>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</si>
  <si>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</si>
  <si>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</si>
  <si>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</si>
  <si>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</si>
  <si>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</si>
  <si>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</si>
  <si>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</si>
  <si>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</si>
  <si>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</si>
  <si>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</si>
  <si>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</si>
  <si>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</si>
  <si>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</si>
  <si>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</si>
  <si>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</si>
  <si>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</si>
  <si>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</si>
  <si>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</si>
  <si>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</si>
  <si>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</si>
  <si>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</si>
  <si>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</si>
  <si>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</si>
  <si>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</si>
  <si>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</si>
  <si>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</si>
  <si>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</si>
  <si>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</si>
  <si>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</si>
  <si>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</si>
  <si>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</si>
  <si>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</si>
  <si>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</si>
  <si>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</si>
  <si>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</si>
  <si>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</si>
  <si>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</si>
  <si>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</si>
  <si>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</si>
  <si>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</si>
  <si>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</si>
  <si>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</si>
  <si>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</si>
  <si>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</si>
  <si>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</si>
  <si>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</si>
  <si>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</si>
  <si>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</si>
  <si>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</si>
  <si>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</si>
  <si>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</si>
  <si>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</si>
  <si>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</si>
  <si>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</si>
  <si>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</si>
  <si>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</si>
  <si>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</si>
  <si>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</si>
  <si>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</si>
  <si>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</si>
  <si>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</si>
  <si>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</si>
  <si>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</si>
  <si>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</si>
  <si>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</si>
  <si>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</si>
  <si>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</si>
  <si>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</si>
  <si>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</si>
  <si>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</si>
  <si>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</si>
  <si>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</si>
  <si>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</si>
  <si>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</si>
  <si>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</si>
  <si>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</si>
  <si>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</si>
  <si>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</si>
  <si>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</si>
  <si>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</si>
  <si>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</si>
  <si>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</si>
  <si>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</si>
  <si>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</si>
  <si>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</si>
  <si>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</si>
  <si>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</si>
  <si>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</si>
  <si>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</si>
  <si>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</si>
  <si>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</si>
  <si>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</si>
  <si>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</si>
  <si>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</si>
  <si>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</si>
  <si>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</si>
  <si>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</si>
  <si>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</si>
  <si>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</si>
  <si>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</si>
  <si>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</si>
  <si>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</si>
  <si>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</si>
  <si>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</si>
  <si>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</si>
  <si>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</si>
  <si>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</si>
  <si>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</si>
  <si>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</si>
  <si>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</si>
  <si>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</si>
  <si>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</si>
  <si>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</si>
  <si>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</si>
  <si>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</si>
  <si>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</si>
  <si>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</si>
  <si>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</si>
  <si>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</si>
  <si>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</si>
  <si>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</si>
  <si>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</si>
  <si>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</si>
  <si>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</si>
  <si>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</si>
  <si>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</si>
  <si>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</si>
  <si>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</si>
  <si>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</si>
  <si>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</si>
  <si>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</si>
  <si>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</si>
  <si>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</si>
  <si>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</si>
  <si>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</si>
  <si>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</si>
  <si>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</si>
  <si>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</si>
  <si>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</si>
  <si>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</si>
  <si>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</si>
  <si>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</si>
  <si>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</si>
  <si>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</si>
  <si>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</si>
  <si>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</si>
  <si>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</si>
  <si>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</si>
  <si>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</si>
  <si>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</si>
  <si>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</si>
  <si>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</si>
  <si>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</si>
  <si>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</si>
  <si>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</si>
  <si>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</si>
  <si>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</si>
  <si>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</si>
  <si>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</si>
  <si>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</si>
  <si>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</si>
  <si>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</si>
  <si>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</si>
  <si>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</si>
  <si>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</si>
  <si>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</si>
  <si>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</si>
  <si>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</si>
  <si>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</si>
  <si>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</si>
  <si>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</si>
  <si>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</si>
  <si>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</si>
  <si>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</si>
  <si>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</si>
  <si>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</si>
  <si>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</si>
  <si>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</si>
  <si>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</si>
  <si>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</si>
  <si>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</si>
  <si>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</si>
  <si>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</si>
  <si>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</si>
  <si>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</si>
  <si>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</si>
  <si>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</si>
  <si>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</si>
  <si>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</si>
  <si>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</si>
  <si>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</si>
  <si>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</si>
  <si>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</si>
  <si>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</si>
  <si>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</si>
  <si>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</si>
  <si>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</si>
  <si>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</si>
  <si>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</si>
  <si>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</si>
  <si>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</si>
  <si>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</si>
  <si>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</si>
  <si>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</si>
  <si>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</si>
  <si>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</si>
  <si>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</si>
  <si>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</si>
  <si>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</si>
  <si>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</si>
  <si>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</si>
  <si>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</si>
  <si>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</si>
  <si>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</si>
  <si>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</si>
  <si>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</si>
  <si>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</si>
  <si>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</si>
  <si>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</si>
  <si>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</si>
  <si>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</si>
  <si>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</si>
  <si>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</si>
  <si>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</si>
  <si>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</si>
  <si>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</si>
  <si>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</si>
  <si>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</si>
  <si>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</si>
  <si>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</si>
  <si>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</si>
  <si>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</si>
  <si>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</si>
  <si>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</si>
  <si>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</si>
  <si>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</si>
  <si>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</si>
  <si>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</si>
  <si>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</si>
  <si>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</si>
  <si>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</si>
  <si>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</si>
  <si>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</si>
  <si>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</si>
  <si>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</si>
  <si>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</si>
  <si>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</si>
  <si>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</si>
  <si>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</si>
  <si>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</si>
  <si>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</si>
  <si>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</si>
  <si>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</si>
  <si>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</si>
  <si>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</si>
  <si>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</si>
  <si>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</si>
  <si>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</si>
  <si>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</si>
  <si>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</si>
  <si>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</si>
  <si>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</si>
  <si>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</si>
  <si>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</si>
  <si>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</si>
  <si>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</si>
  <si>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</si>
  <si>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</si>
  <si>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</si>
  <si>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</si>
  <si>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</si>
  <si>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</si>
  <si>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</si>
  <si>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</si>
  <si>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</si>
  <si>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</si>
  <si>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</si>
  <si>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</si>
  <si>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</si>
  <si>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</si>
  <si>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</si>
  <si>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</si>
  <si>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</si>
  <si>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</si>
  <si>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</si>
  <si>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</si>
  <si>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</si>
  <si>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</si>
  <si>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</si>
  <si>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</si>
  <si>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</si>
  <si>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</si>
  <si>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</si>
  <si>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</si>
  <si>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</si>
  <si>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</si>
  <si>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</si>
  <si>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</si>
  <si>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</si>
  <si>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</si>
  <si>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</si>
  <si>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</si>
  <si>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</si>
  <si>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</si>
  <si>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</si>
  <si>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</si>
  <si>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</si>
  <si>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</si>
  <si>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</si>
  <si>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</si>
  <si>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</si>
  <si>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</si>
  <si>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</si>
  <si>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</si>
  <si>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</si>
  <si>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</si>
  <si>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</si>
  <si>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</si>
  <si>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</si>
  <si>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</si>
  <si>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</si>
  <si>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</si>
  <si>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</si>
  <si>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</si>
  <si>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</si>
  <si>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</si>
  <si>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</si>
  <si>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</si>
  <si>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</si>
  <si>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</si>
  <si>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</si>
  <si>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</si>
  <si>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</si>
  <si>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</si>
  <si>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</si>
  <si>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</si>
  <si>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</si>
  <si>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</si>
  <si>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</si>
  <si>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</si>
  <si>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</si>
  <si>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</si>
  <si>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</si>
  <si>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</si>
  <si>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</si>
  <si>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</si>
  <si>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</si>
  <si>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</si>
  <si>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</si>
  <si>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</si>
  <si>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</si>
  <si>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</si>
  <si>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</si>
  <si>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</si>
  <si>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</si>
  <si>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</si>
  <si>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</si>
  <si>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</si>
  <si>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</si>
  <si>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</si>
  <si>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</si>
  <si>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</si>
  <si>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</si>
  <si>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</si>
  <si>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</si>
  <si>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</si>
  <si>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</si>
  <si>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</si>
  <si>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</si>
  <si>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</si>
  <si>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</si>
  <si>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</si>
  <si>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</si>
  <si>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</si>
  <si>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</si>
  <si>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</si>
  <si>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</si>
  <si>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</si>
  <si>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</si>
  <si>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</si>
  <si>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</si>
  <si>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</si>
  <si>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</si>
  <si>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</si>
  <si>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</si>
  <si>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</si>
  <si>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</si>
  <si>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</si>
  <si>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</si>
  <si>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</si>
  <si>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</si>
  <si>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</si>
  <si>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</si>
  <si>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</si>
  <si>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</si>
  <si>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</si>
  <si>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</si>
  <si>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</si>
  <si>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</si>
  <si>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</si>
  <si>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</si>
  <si>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</si>
  <si>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</si>
  <si>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</si>
  <si>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</si>
  <si>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</si>
  <si>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</si>
  <si>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</si>
  <si>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</si>
  <si>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</si>
  <si>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</si>
  <si>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</si>
  <si>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</si>
  <si>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</si>
  <si>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</si>
  <si>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</si>
  <si>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</si>
  <si>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</si>
  <si>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</si>
  <si>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</si>
  <si>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</si>
  <si>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</si>
  <si>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</si>
  <si>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</si>
  <si>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</si>
  <si>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</si>
  <si>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</si>
  <si>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</si>
  <si>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</si>
  <si>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</si>
  <si>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</si>
  <si>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</si>
  <si>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</si>
  <si>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</si>
  <si>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</si>
  <si>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</si>
  <si>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</si>
  <si>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</si>
  <si>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Row Labels</t>
  </si>
  <si>
    <t>film &amp; video</t>
  </si>
  <si>
    <t>food</t>
  </si>
  <si>
    <t>games</t>
  </si>
  <si>
    <t>music</t>
  </si>
  <si>
    <t>photography</t>
  </si>
  <si>
    <t>publishing</t>
  </si>
  <si>
    <t>technology</t>
  </si>
  <si>
    <t>theater</t>
  </si>
  <si>
    <t>Grand Total</t>
  </si>
  <si>
    <t>Count of Category</t>
  </si>
  <si>
    <t>Column Labels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</si>
  <si>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</si>
  <si>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</si>
  <si>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</si>
  <si>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</si>
  <si>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</si>
  <si>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</si>
  <si>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</si>
  <si>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</si>
  <si>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</si>
  <si>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</si>
  <si>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</si>
  <si>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</si>
  <si>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</si>
  <si>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</si>
  <si>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</si>
  <si>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</si>
  <si>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</si>
  <si>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</si>
  <si>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</si>
  <si>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</si>
  <si>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</si>
  <si>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</si>
  <si>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</si>
  <si>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</si>
  <si>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</si>
  <si>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</si>
  <si>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</si>
  <si>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</si>
  <si>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</si>
  <si>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</si>
  <si>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</si>
  <si>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</si>
  <si>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</si>
  <si>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</si>
  <si>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</si>
  <si>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</si>
  <si>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</si>
  <si>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</si>
  <si>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</si>
  <si>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</si>
  <si>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</si>
  <si>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(All)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</si>
  <si>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</si>
  <si>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</si>
  <si>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</si>
  <si>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</si>
  <si>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</si>
  <si>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</si>
  <si>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</si>
  <si>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</si>
  <si>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</si>
  <si>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</si>
  <si>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</si>
  <si>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</si>
  <si>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</si>
  <si>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</si>
  <si>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</si>
  <si>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</si>
  <si>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</si>
  <si>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</si>
  <si>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</si>
  <si>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</si>
  <si>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</si>
  <si>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</si>
  <si>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</si>
  <si>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</si>
  <si>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</si>
  <si>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</si>
  <si>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</si>
  <si>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</si>
  <si>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</si>
  <si>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</si>
  <si>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</si>
  <si>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</si>
  <si>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</si>
  <si>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</si>
  <si>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</si>
  <si>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</si>
  <si>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 funded</t>
  </si>
  <si>
    <t>average donation</t>
  </si>
  <si>
    <t>category</t>
  </si>
  <si>
    <t>sub-category</t>
  </si>
  <si>
    <t>journalism</t>
  </si>
  <si>
    <t>Parent Category</t>
  </si>
  <si>
    <t>Count of outcome</t>
  </si>
  <si>
    <t>Outcome</t>
  </si>
  <si>
    <t>Mean</t>
  </si>
  <si>
    <t>Success</t>
  </si>
  <si>
    <t>Median</t>
  </si>
  <si>
    <t>Min</t>
  </si>
  <si>
    <t>Max</t>
  </si>
  <si>
    <t>Variance</t>
  </si>
  <si>
    <t>std.Dev</t>
  </si>
  <si>
    <t>Failed</t>
  </si>
  <si>
    <t>Use your data to determine whether the mean or the median summarizes the data more meaningfully.</t>
  </si>
  <si>
    <t>Use your data to determine if there is more variability with successful or unsuccessful campaigns. Does this make sense? Why or why not?</t>
  </si>
  <si>
    <t>Backers_Count</t>
  </si>
  <si>
    <t>Median summarizes the data more  as the  backers count is not much distributed.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</si>
</sst>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4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Alignment="1">
      <alignment horizontal="center" vertical="center" wrapText="1"/>
    </xf>
    <xf numFmtId="2" fontId="0" fillId="0" borderId="0" xfId="0" applyNumberFormat="1"/>
    <xf numFmtId="2" fontId="1" fillId="0" borderId="0" xfId="0" applyNumberFormat="1" applyFont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 vertical="center"/>
    </xf>
    <xf numFmtId="9" fontId="0" fillId="0" borderId="0" xfId="0" applyNumberFormat="1"/>
    <xf numFmtId="9" fontId="0" fillId="0" borderId="0" xfId="1" applyFont="1"/>
    <xf numFmtId="0" fontId="0" fillId="0" borderId="0" xfId="0" applyAlignment="1">
      <alignment horizontal="center"/>
    </xf>
    <xf numFmtId="12" fontId="0" fillId="0" borderId="0" xfId="0" applyNumberFormat="1" applyAlignment="1">
      <alignment horizontal="center"/>
    </xf>
    <xf numFmtId="0" fontId="0" fillId="0" borderId="1" xfId="0" applyBorder="1"/>
  </cellXfs>
  <cellStyles count="2">
    <cellStyle name="Normal" xfId="0" builtinId="0"/>
    <cellStyle name="Percent" xfId="1" builtinId="5"/>
  </cellStyles>
  <dxfs count="4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[StarterBook_Solved.xlsx]Sheet2!PivotTable8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EF-4CD8-9F99-294F9D966B32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84-4AE1-BA4F-58345E90E50C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91C-4173-8951-7E8849F84650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91C-4173-8951-7E8849F846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4311352"/>
        <c:axId val="874312312"/>
      </c:barChart>
      <c:catAx>
        <c:axId val="874311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312312"/>
        <c:crosses val="autoZero"/>
        <c:auto val="1"/>
        <c:lblAlgn val="ctr"/>
        <c:lblOffset val="100"/>
        <c:noMultiLvlLbl val="0"/>
      </c:catAx>
      <c:valAx>
        <c:axId val="874312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311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[StarterBook_Solved.xlsx]Sheet3!PivotTable10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2D-485F-B868-F049BDBFAD5D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F7-41F7-9443-F07D9AC4E02F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F7-41F7-9443-F07D9AC4E02F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FD-4252-8672-9825B1E34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4334392"/>
        <c:axId val="874335032"/>
      </c:barChart>
      <c:catAx>
        <c:axId val="874334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335032"/>
        <c:crosses val="autoZero"/>
        <c:auto val="1"/>
        <c:lblAlgn val="ctr"/>
        <c:lblOffset val="100"/>
        <c:noMultiLvlLbl val="0"/>
      </c:catAx>
      <c:valAx>
        <c:axId val="874335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334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[StarterBook_Solved.xlsx]Sheet4!PivotTable11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04-430D-B3E3-1EF7C625463C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804-430D-B3E3-1EF7C625463C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804-430D-B3E3-1EF7C6254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4349752"/>
        <c:axId val="874350072"/>
      </c:lineChart>
      <c:catAx>
        <c:axId val="874349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350072"/>
        <c:crosses val="autoZero"/>
        <c:auto val="1"/>
        <c:lblAlgn val="ctr"/>
        <c:lblOffset val="100"/>
        <c:noMultiLvlLbl val="0"/>
      </c:catAx>
      <c:valAx>
        <c:axId val="874350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349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3346100581648407E-2"/>
          <c:y val="0.26321579767502795"/>
          <c:w val="0.87254615048118989"/>
          <c:h val="0.48348826188393118"/>
        </c:manualLayout>
      </c:layout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4-D18F-4933-9266-5EB5AD8AFCFD}"/>
              </c:ext>
            </c:extLst>
          </c:dPt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8F-4933-9266-5EB5AD8AFCFD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8F-4933-9266-5EB5AD8AFCFD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8F-4933-9266-5EB5AD8AF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8457680"/>
        <c:axId val="538458000"/>
      </c:lineChart>
      <c:catAx>
        <c:axId val="538457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t" anchorCtr="0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458000"/>
        <c:crosses val="autoZero"/>
        <c:auto val="1"/>
        <c:lblAlgn val="ctr"/>
        <c:lblOffset val="100"/>
        <c:noMultiLvlLbl val="0"/>
      </c:catAx>
      <c:valAx>
        <c:axId val="53845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45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 w="6350" cmpd="dbl">
          <a:solidFill>
            <a:schemeClr val="accent1">
              <a:alpha val="98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Total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484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  <c:pt idx="31">
                <c:v>32</c:v>
              </c:pt>
              <c:pt idx="32">
                <c:v>33</c:v>
              </c:pt>
              <c:pt idx="33">
                <c:v>34</c:v>
              </c:pt>
              <c:pt idx="34">
                <c:v>35</c:v>
              </c:pt>
              <c:pt idx="35">
                <c:v>36</c:v>
              </c:pt>
              <c:pt idx="36">
                <c:v>37</c:v>
              </c:pt>
              <c:pt idx="37">
                <c:v>38</c:v>
              </c:pt>
              <c:pt idx="38">
                <c:v>39</c:v>
              </c:pt>
              <c:pt idx="39">
                <c:v>40</c:v>
              </c:pt>
              <c:pt idx="40">
                <c:v>41</c:v>
              </c:pt>
              <c:pt idx="41">
                <c:v>42</c:v>
              </c:pt>
              <c:pt idx="42">
                <c:v>43</c:v>
              </c:pt>
              <c:pt idx="43">
                <c:v>44</c:v>
              </c:pt>
              <c:pt idx="44">
                <c:v>45</c:v>
              </c:pt>
              <c:pt idx="45">
                <c:v>46</c:v>
              </c:pt>
              <c:pt idx="46">
                <c:v>47</c:v>
              </c:pt>
              <c:pt idx="47">
                <c:v>48</c:v>
              </c:pt>
              <c:pt idx="48">
                <c:v>49</c:v>
              </c:pt>
              <c:pt idx="49">
                <c:v>50</c:v>
              </c:pt>
              <c:pt idx="50">
                <c:v>51</c:v>
              </c:pt>
              <c:pt idx="51">
                <c:v>52</c:v>
              </c:pt>
              <c:pt idx="52">
                <c:v>53</c:v>
              </c:pt>
              <c:pt idx="53">
                <c:v>54</c:v>
              </c:pt>
              <c:pt idx="54">
                <c:v>55</c:v>
              </c:pt>
              <c:pt idx="55">
                <c:v>56</c:v>
              </c:pt>
              <c:pt idx="56">
                <c:v>57</c:v>
              </c:pt>
              <c:pt idx="57">
                <c:v>58</c:v>
              </c:pt>
              <c:pt idx="58">
                <c:v>59</c:v>
              </c:pt>
              <c:pt idx="59">
                <c:v>60</c:v>
              </c:pt>
              <c:pt idx="60">
                <c:v>61</c:v>
              </c:pt>
              <c:pt idx="61">
                <c:v>62</c:v>
              </c:pt>
              <c:pt idx="62">
                <c:v>63</c:v>
              </c:pt>
              <c:pt idx="63">
                <c:v>64</c:v>
              </c:pt>
              <c:pt idx="64">
                <c:v>65</c:v>
              </c:pt>
              <c:pt idx="65">
                <c:v>66</c:v>
              </c:pt>
              <c:pt idx="66">
                <c:v>67</c:v>
              </c:pt>
              <c:pt idx="67">
                <c:v>68</c:v>
              </c:pt>
              <c:pt idx="68">
                <c:v>69</c:v>
              </c:pt>
              <c:pt idx="69">
                <c:v>70</c:v>
              </c:pt>
              <c:pt idx="70">
                <c:v>71</c:v>
              </c:pt>
              <c:pt idx="71">
                <c:v>72</c:v>
              </c:pt>
              <c:pt idx="72">
                <c:v>73</c:v>
              </c:pt>
              <c:pt idx="73">
                <c:v>74</c:v>
              </c:pt>
              <c:pt idx="74">
                <c:v>75</c:v>
              </c:pt>
              <c:pt idx="75">
                <c:v>76</c:v>
              </c:pt>
              <c:pt idx="76">
                <c:v>77</c:v>
              </c:pt>
              <c:pt idx="77">
                <c:v>78</c:v>
              </c:pt>
              <c:pt idx="78">
                <c:v>79</c:v>
              </c:pt>
              <c:pt idx="79">
                <c:v>80</c:v>
              </c:pt>
              <c:pt idx="80">
                <c:v>81</c:v>
              </c:pt>
              <c:pt idx="81">
                <c:v>82</c:v>
              </c:pt>
              <c:pt idx="82">
                <c:v>83</c:v>
              </c:pt>
              <c:pt idx="83">
                <c:v>84</c:v>
              </c:pt>
              <c:pt idx="84">
                <c:v>85</c:v>
              </c:pt>
              <c:pt idx="85">
                <c:v>86</c:v>
              </c:pt>
              <c:pt idx="86">
                <c:v>87</c:v>
              </c:pt>
              <c:pt idx="87">
                <c:v>88</c:v>
              </c:pt>
              <c:pt idx="88">
                <c:v>89</c:v>
              </c:pt>
              <c:pt idx="89">
                <c:v>90</c:v>
              </c:pt>
              <c:pt idx="90">
                <c:v>91</c:v>
              </c:pt>
              <c:pt idx="91">
                <c:v>92</c:v>
              </c:pt>
              <c:pt idx="92">
                <c:v>93</c:v>
              </c:pt>
              <c:pt idx="93">
                <c:v>94</c:v>
              </c:pt>
              <c:pt idx="94">
                <c:v>95</c:v>
              </c:pt>
              <c:pt idx="95">
                <c:v>96</c:v>
              </c:pt>
              <c:pt idx="96">
                <c:v>97</c:v>
              </c:pt>
              <c:pt idx="97">
                <c:v>98</c:v>
              </c:pt>
              <c:pt idx="98">
                <c:v>99</c:v>
              </c:pt>
              <c:pt idx="99">
                <c:v>100</c:v>
              </c:pt>
              <c:pt idx="100">
                <c:v>101</c:v>
              </c:pt>
              <c:pt idx="101">
                <c:v>102</c:v>
              </c:pt>
              <c:pt idx="102">
                <c:v>103</c:v>
              </c:pt>
              <c:pt idx="103">
                <c:v>104</c:v>
              </c:pt>
              <c:pt idx="104">
                <c:v>105</c:v>
              </c:pt>
              <c:pt idx="105">
                <c:v>106</c:v>
              </c:pt>
              <c:pt idx="106">
                <c:v>107</c:v>
              </c:pt>
              <c:pt idx="107">
                <c:v>108</c:v>
              </c:pt>
              <c:pt idx="108">
                <c:v>109</c:v>
              </c:pt>
              <c:pt idx="109">
                <c:v>110</c:v>
              </c:pt>
              <c:pt idx="110">
                <c:v>111</c:v>
              </c:pt>
              <c:pt idx="111">
                <c:v>112</c:v>
              </c:pt>
              <c:pt idx="112">
                <c:v>113</c:v>
              </c:pt>
              <c:pt idx="113">
                <c:v>114</c:v>
              </c:pt>
              <c:pt idx="114">
                <c:v>115</c:v>
              </c:pt>
              <c:pt idx="115">
                <c:v>116</c:v>
              </c:pt>
              <c:pt idx="116">
                <c:v>117</c:v>
              </c:pt>
              <c:pt idx="117">
                <c:v>118</c:v>
              </c:pt>
              <c:pt idx="118">
                <c:v>119</c:v>
              </c:pt>
              <c:pt idx="119">
                <c:v>120</c:v>
              </c:pt>
              <c:pt idx="120">
                <c:v>121</c:v>
              </c:pt>
              <c:pt idx="121">
                <c:v>122</c:v>
              </c:pt>
              <c:pt idx="122">
                <c:v>123</c:v>
              </c:pt>
              <c:pt idx="123">
                <c:v>124</c:v>
              </c:pt>
              <c:pt idx="124">
                <c:v>125</c:v>
              </c:pt>
              <c:pt idx="125">
                <c:v>126</c:v>
              </c:pt>
              <c:pt idx="126">
                <c:v>127</c:v>
              </c:pt>
              <c:pt idx="127">
                <c:v>128</c:v>
              </c:pt>
              <c:pt idx="128">
                <c:v>129</c:v>
              </c:pt>
              <c:pt idx="129">
                <c:v>130</c:v>
              </c:pt>
              <c:pt idx="130">
                <c:v>131</c:v>
              </c:pt>
              <c:pt idx="131">
                <c:v>132</c:v>
              </c:pt>
              <c:pt idx="132">
                <c:v>133</c:v>
              </c:pt>
              <c:pt idx="133">
                <c:v>134</c:v>
              </c:pt>
              <c:pt idx="134">
                <c:v>135</c:v>
              </c:pt>
              <c:pt idx="135">
                <c:v>136</c:v>
              </c:pt>
              <c:pt idx="136">
                <c:v>137</c:v>
              </c:pt>
              <c:pt idx="137">
                <c:v>138</c:v>
              </c:pt>
              <c:pt idx="138">
                <c:v>139</c:v>
              </c:pt>
              <c:pt idx="139">
                <c:v>140</c:v>
              </c:pt>
              <c:pt idx="140">
                <c:v>141</c:v>
              </c:pt>
              <c:pt idx="141">
                <c:v>142</c:v>
              </c:pt>
              <c:pt idx="142">
                <c:v>143</c:v>
              </c:pt>
              <c:pt idx="143">
                <c:v>144</c:v>
              </c:pt>
              <c:pt idx="144">
                <c:v>145</c:v>
              </c:pt>
              <c:pt idx="145">
                <c:v>146</c:v>
              </c:pt>
              <c:pt idx="146">
                <c:v>147</c:v>
              </c:pt>
              <c:pt idx="147">
                <c:v>148</c:v>
              </c:pt>
              <c:pt idx="148">
                <c:v>149</c:v>
              </c:pt>
              <c:pt idx="149">
                <c:v>150</c:v>
              </c:pt>
              <c:pt idx="150">
                <c:v>151</c:v>
              </c:pt>
              <c:pt idx="151">
                <c:v>152</c:v>
              </c:pt>
              <c:pt idx="152">
                <c:v>153</c:v>
              </c:pt>
              <c:pt idx="153">
                <c:v>154</c:v>
              </c:pt>
              <c:pt idx="154">
                <c:v>156</c:v>
              </c:pt>
              <c:pt idx="155">
                <c:v>157</c:v>
              </c:pt>
              <c:pt idx="156">
                <c:v>158</c:v>
              </c:pt>
              <c:pt idx="157">
                <c:v>159</c:v>
              </c:pt>
              <c:pt idx="158">
                <c:v>160</c:v>
              </c:pt>
              <c:pt idx="159">
                <c:v>162</c:v>
              </c:pt>
              <c:pt idx="160">
                <c:v>163</c:v>
              </c:pt>
              <c:pt idx="161">
                <c:v>165</c:v>
              </c:pt>
              <c:pt idx="162">
                <c:v>166</c:v>
              </c:pt>
              <c:pt idx="163">
                <c:v>167</c:v>
              </c:pt>
              <c:pt idx="164">
                <c:v>168</c:v>
              </c:pt>
              <c:pt idx="165">
                <c:v>169</c:v>
              </c:pt>
              <c:pt idx="166">
                <c:v>170</c:v>
              </c:pt>
              <c:pt idx="167">
                <c:v>171</c:v>
              </c:pt>
              <c:pt idx="168">
                <c:v>172</c:v>
              </c:pt>
              <c:pt idx="169">
                <c:v>173</c:v>
              </c:pt>
              <c:pt idx="170">
                <c:v>174</c:v>
              </c:pt>
              <c:pt idx="171">
                <c:v>175</c:v>
              </c:pt>
              <c:pt idx="172">
                <c:v>176</c:v>
              </c:pt>
              <c:pt idx="173">
                <c:v>177</c:v>
              </c:pt>
              <c:pt idx="174">
                <c:v>178</c:v>
              </c:pt>
              <c:pt idx="175">
                <c:v>179</c:v>
              </c:pt>
              <c:pt idx="176">
                <c:v>180</c:v>
              </c:pt>
              <c:pt idx="177">
                <c:v>181</c:v>
              </c:pt>
              <c:pt idx="178">
                <c:v>182</c:v>
              </c:pt>
              <c:pt idx="179">
                <c:v>183</c:v>
              </c:pt>
              <c:pt idx="180">
                <c:v>184</c:v>
              </c:pt>
              <c:pt idx="181">
                <c:v>185</c:v>
              </c:pt>
              <c:pt idx="182">
                <c:v>186</c:v>
              </c:pt>
              <c:pt idx="183">
                <c:v>187</c:v>
              </c:pt>
              <c:pt idx="184">
                <c:v>188</c:v>
              </c:pt>
              <c:pt idx="185">
                <c:v>189</c:v>
              </c:pt>
              <c:pt idx="186">
                <c:v>190</c:v>
              </c:pt>
              <c:pt idx="187">
                <c:v>191</c:v>
              </c:pt>
              <c:pt idx="188">
                <c:v>193</c:v>
              </c:pt>
              <c:pt idx="189">
                <c:v>194</c:v>
              </c:pt>
              <c:pt idx="190">
                <c:v>196</c:v>
              </c:pt>
              <c:pt idx="191">
                <c:v>197</c:v>
              </c:pt>
              <c:pt idx="192">
                <c:v>199</c:v>
              </c:pt>
              <c:pt idx="193">
                <c:v>200</c:v>
              </c:pt>
              <c:pt idx="194">
                <c:v>202</c:v>
              </c:pt>
              <c:pt idx="195">
                <c:v>203</c:v>
              </c:pt>
              <c:pt idx="196">
                <c:v>204</c:v>
              </c:pt>
              <c:pt idx="197">
                <c:v>205</c:v>
              </c:pt>
              <c:pt idx="198">
                <c:v>206</c:v>
              </c:pt>
              <c:pt idx="199">
                <c:v>207</c:v>
              </c:pt>
              <c:pt idx="200">
                <c:v>208</c:v>
              </c:pt>
              <c:pt idx="201">
                <c:v>209</c:v>
              </c:pt>
              <c:pt idx="202">
                <c:v>210</c:v>
              </c:pt>
              <c:pt idx="203">
                <c:v>211</c:v>
              </c:pt>
              <c:pt idx="204">
                <c:v>213</c:v>
              </c:pt>
              <c:pt idx="205">
                <c:v>215</c:v>
              </c:pt>
              <c:pt idx="206">
                <c:v>216</c:v>
              </c:pt>
              <c:pt idx="207">
                <c:v>217</c:v>
              </c:pt>
              <c:pt idx="208">
                <c:v>218</c:v>
              </c:pt>
              <c:pt idx="209">
                <c:v>220</c:v>
              </c:pt>
              <c:pt idx="210">
                <c:v>221</c:v>
              </c:pt>
              <c:pt idx="211">
                <c:v>222</c:v>
              </c:pt>
              <c:pt idx="212">
                <c:v>223</c:v>
              </c:pt>
              <c:pt idx="213">
                <c:v>224</c:v>
              </c:pt>
              <c:pt idx="214">
                <c:v>226</c:v>
              </c:pt>
              <c:pt idx="215">
                <c:v>227</c:v>
              </c:pt>
              <c:pt idx="216">
                <c:v>229</c:v>
              </c:pt>
              <c:pt idx="217">
                <c:v>232</c:v>
              </c:pt>
              <c:pt idx="218">
                <c:v>234</c:v>
              </c:pt>
              <c:pt idx="219">
                <c:v>235</c:v>
              </c:pt>
              <c:pt idx="220">
                <c:v>236</c:v>
              </c:pt>
              <c:pt idx="221">
                <c:v>237</c:v>
              </c:pt>
              <c:pt idx="222">
                <c:v>238</c:v>
              </c:pt>
              <c:pt idx="223">
                <c:v>240</c:v>
              </c:pt>
              <c:pt idx="224">
                <c:v>241</c:v>
              </c:pt>
              <c:pt idx="225">
                <c:v>242</c:v>
              </c:pt>
              <c:pt idx="226">
                <c:v>244</c:v>
              </c:pt>
              <c:pt idx="227">
                <c:v>246</c:v>
              </c:pt>
              <c:pt idx="228">
                <c:v>248</c:v>
              </c:pt>
              <c:pt idx="229">
                <c:v>249</c:v>
              </c:pt>
              <c:pt idx="230">
                <c:v>251</c:v>
              </c:pt>
              <c:pt idx="231">
                <c:v>253</c:v>
              </c:pt>
              <c:pt idx="232">
                <c:v>255</c:v>
              </c:pt>
              <c:pt idx="233">
                <c:v>259</c:v>
              </c:pt>
              <c:pt idx="234">
                <c:v>263</c:v>
              </c:pt>
              <c:pt idx="235">
                <c:v>264</c:v>
              </c:pt>
              <c:pt idx="236">
                <c:v>265</c:v>
              </c:pt>
              <c:pt idx="237">
                <c:v>266</c:v>
              </c:pt>
              <c:pt idx="238">
                <c:v>267</c:v>
              </c:pt>
              <c:pt idx="239">
                <c:v>269</c:v>
              </c:pt>
              <c:pt idx="240">
                <c:v>270</c:v>
              </c:pt>
              <c:pt idx="241">
                <c:v>271</c:v>
              </c:pt>
              <c:pt idx="242">
                <c:v>273</c:v>
              </c:pt>
              <c:pt idx="243">
                <c:v>274</c:v>
              </c:pt>
              <c:pt idx="244">
                <c:v>275</c:v>
              </c:pt>
              <c:pt idx="245">
                <c:v>276</c:v>
              </c:pt>
              <c:pt idx="246">
                <c:v>277</c:v>
              </c:pt>
              <c:pt idx="247">
                <c:v>278</c:v>
              </c:pt>
              <c:pt idx="248">
                <c:v>279</c:v>
              </c:pt>
              <c:pt idx="249">
                <c:v>280</c:v>
              </c:pt>
              <c:pt idx="250">
                <c:v>282</c:v>
              </c:pt>
              <c:pt idx="251">
                <c:v>283</c:v>
              </c:pt>
              <c:pt idx="252">
                <c:v>284</c:v>
              </c:pt>
              <c:pt idx="253">
                <c:v>285</c:v>
              </c:pt>
              <c:pt idx="254">
                <c:v>286</c:v>
              </c:pt>
              <c:pt idx="255">
                <c:v>287</c:v>
              </c:pt>
              <c:pt idx="256">
                <c:v>288</c:v>
              </c:pt>
              <c:pt idx="257">
                <c:v>290</c:v>
              </c:pt>
              <c:pt idx="258">
                <c:v>293</c:v>
              </c:pt>
              <c:pt idx="259">
                <c:v>294</c:v>
              </c:pt>
              <c:pt idx="260">
                <c:v>296</c:v>
              </c:pt>
              <c:pt idx="261">
                <c:v>298</c:v>
              </c:pt>
              <c:pt idx="262">
                <c:v>299</c:v>
              </c:pt>
              <c:pt idx="263">
                <c:v>301</c:v>
              </c:pt>
              <c:pt idx="264">
                <c:v>302</c:v>
              </c:pt>
              <c:pt idx="265">
                <c:v>303</c:v>
              </c:pt>
              <c:pt idx="266">
                <c:v>304</c:v>
              </c:pt>
              <c:pt idx="267">
                <c:v>305</c:v>
              </c:pt>
              <c:pt idx="268">
                <c:v>306</c:v>
              </c:pt>
              <c:pt idx="269">
                <c:v>307</c:v>
              </c:pt>
              <c:pt idx="270">
                <c:v>308</c:v>
              </c:pt>
              <c:pt idx="271">
                <c:v>311</c:v>
              </c:pt>
              <c:pt idx="272">
                <c:v>314</c:v>
              </c:pt>
              <c:pt idx="273">
                <c:v>315</c:v>
              </c:pt>
              <c:pt idx="274">
                <c:v>316</c:v>
              </c:pt>
              <c:pt idx="275">
                <c:v>320</c:v>
              </c:pt>
              <c:pt idx="276">
                <c:v>321</c:v>
              </c:pt>
              <c:pt idx="277">
                <c:v>322</c:v>
              </c:pt>
              <c:pt idx="278">
                <c:v>325</c:v>
              </c:pt>
              <c:pt idx="279">
                <c:v>328</c:v>
              </c:pt>
              <c:pt idx="280">
                <c:v>329</c:v>
              </c:pt>
              <c:pt idx="281">
                <c:v>332</c:v>
              </c:pt>
              <c:pt idx="282">
                <c:v>335</c:v>
              </c:pt>
              <c:pt idx="283">
                <c:v>336</c:v>
              </c:pt>
              <c:pt idx="284">
                <c:v>337</c:v>
              </c:pt>
              <c:pt idx="285">
                <c:v>339</c:v>
              </c:pt>
              <c:pt idx="286">
                <c:v>340</c:v>
              </c:pt>
              <c:pt idx="287">
                <c:v>342</c:v>
              </c:pt>
              <c:pt idx="288">
                <c:v>343</c:v>
              </c:pt>
              <c:pt idx="289">
                <c:v>345</c:v>
              </c:pt>
              <c:pt idx="290">
                <c:v>348</c:v>
              </c:pt>
              <c:pt idx="291">
                <c:v>350</c:v>
              </c:pt>
              <c:pt idx="292">
                <c:v>351</c:v>
              </c:pt>
              <c:pt idx="293">
                <c:v>352</c:v>
              </c:pt>
              <c:pt idx="294">
                <c:v>353</c:v>
              </c:pt>
              <c:pt idx="295">
                <c:v>354</c:v>
              </c:pt>
              <c:pt idx="296">
                <c:v>356</c:v>
              </c:pt>
              <c:pt idx="297">
                <c:v>361</c:v>
              </c:pt>
              <c:pt idx="298">
                <c:v>364</c:v>
              </c:pt>
              <c:pt idx="299">
                <c:v>365</c:v>
              </c:pt>
              <c:pt idx="300">
                <c:v>369</c:v>
              </c:pt>
              <c:pt idx="301">
                <c:v>372</c:v>
              </c:pt>
              <c:pt idx="302">
                <c:v>375</c:v>
              </c:pt>
              <c:pt idx="303">
                <c:v>376</c:v>
              </c:pt>
              <c:pt idx="304">
                <c:v>379</c:v>
              </c:pt>
              <c:pt idx="305">
                <c:v>380</c:v>
              </c:pt>
              <c:pt idx="306">
                <c:v>383</c:v>
              </c:pt>
              <c:pt idx="307">
                <c:v>385</c:v>
              </c:pt>
              <c:pt idx="308">
                <c:v>388</c:v>
              </c:pt>
              <c:pt idx="309">
                <c:v>389</c:v>
              </c:pt>
              <c:pt idx="310">
                <c:v>391</c:v>
              </c:pt>
              <c:pt idx="311">
                <c:v>392</c:v>
              </c:pt>
              <c:pt idx="312">
                <c:v>394</c:v>
              </c:pt>
              <c:pt idx="313">
                <c:v>398</c:v>
              </c:pt>
              <c:pt idx="314">
                <c:v>402</c:v>
              </c:pt>
              <c:pt idx="315">
                <c:v>403</c:v>
              </c:pt>
              <c:pt idx="316">
                <c:v>404</c:v>
              </c:pt>
              <c:pt idx="317">
                <c:v>405</c:v>
              </c:pt>
              <c:pt idx="318">
                <c:v>406</c:v>
              </c:pt>
              <c:pt idx="319">
                <c:v>410</c:v>
              </c:pt>
              <c:pt idx="320">
                <c:v>413</c:v>
              </c:pt>
              <c:pt idx="321">
                <c:v>415</c:v>
              </c:pt>
              <c:pt idx="322">
                <c:v>424</c:v>
              </c:pt>
              <c:pt idx="323">
                <c:v>426</c:v>
              </c:pt>
              <c:pt idx="324">
                <c:v>429</c:v>
              </c:pt>
              <c:pt idx="325">
                <c:v>433</c:v>
              </c:pt>
              <c:pt idx="326">
                <c:v>437</c:v>
              </c:pt>
              <c:pt idx="327">
                <c:v>438</c:v>
              </c:pt>
              <c:pt idx="328">
                <c:v>441</c:v>
              </c:pt>
              <c:pt idx="329">
                <c:v>443</c:v>
              </c:pt>
              <c:pt idx="330">
                <c:v>445</c:v>
              </c:pt>
              <c:pt idx="331">
                <c:v>447</c:v>
              </c:pt>
              <c:pt idx="332">
                <c:v>450</c:v>
              </c:pt>
              <c:pt idx="333">
                <c:v>452</c:v>
              </c:pt>
              <c:pt idx="334">
                <c:v>454</c:v>
              </c:pt>
              <c:pt idx="335">
                <c:v>455</c:v>
              </c:pt>
              <c:pt idx="336">
                <c:v>456</c:v>
              </c:pt>
              <c:pt idx="337">
                <c:v>465</c:v>
              </c:pt>
              <c:pt idx="338">
                <c:v>467</c:v>
              </c:pt>
              <c:pt idx="339">
                <c:v>470</c:v>
              </c:pt>
              <c:pt idx="340">
                <c:v>473</c:v>
              </c:pt>
              <c:pt idx="341">
                <c:v>478</c:v>
              </c:pt>
              <c:pt idx="342">
                <c:v>479</c:v>
              </c:pt>
              <c:pt idx="343">
                <c:v>480</c:v>
              </c:pt>
              <c:pt idx="344">
                <c:v>489</c:v>
              </c:pt>
              <c:pt idx="345">
                <c:v>493</c:v>
              </c:pt>
              <c:pt idx="346">
                <c:v>498</c:v>
              </c:pt>
              <c:pt idx="347">
                <c:v>499</c:v>
              </c:pt>
              <c:pt idx="348">
                <c:v>508</c:v>
              </c:pt>
              <c:pt idx="349">
                <c:v>510</c:v>
              </c:pt>
              <c:pt idx="350">
                <c:v>512</c:v>
              </c:pt>
              <c:pt idx="351">
                <c:v>514</c:v>
              </c:pt>
              <c:pt idx="352">
                <c:v>524</c:v>
              </c:pt>
              <c:pt idx="353">
                <c:v>531</c:v>
              </c:pt>
              <c:pt idx="354">
                <c:v>537</c:v>
              </c:pt>
              <c:pt idx="355">
                <c:v>539</c:v>
              </c:pt>
              <c:pt idx="356">
                <c:v>541</c:v>
              </c:pt>
              <c:pt idx="357">
                <c:v>549</c:v>
              </c:pt>
              <c:pt idx="358">
                <c:v>551</c:v>
              </c:pt>
              <c:pt idx="359">
                <c:v>554</c:v>
              </c:pt>
              <c:pt idx="360">
                <c:v>555</c:v>
              </c:pt>
              <c:pt idx="361">
                <c:v>557</c:v>
              </c:pt>
              <c:pt idx="362">
                <c:v>558</c:v>
              </c:pt>
              <c:pt idx="363">
                <c:v>560</c:v>
              </c:pt>
              <c:pt idx="364">
                <c:v>562</c:v>
              </c:pt>
              <c:pt idx="365">
                <c:v>563</c:v>
              </c:pt>
              <c:pt idx="366">
                <c:v>571</c:v>
              </c:pt>
              <c:pt idx="367">
                <c:v>574</c:v>
              </c:pt>
              <c:pt idx="368">
                <c:v>576</c:v>
              </c:pt>
              <c:pt idx="369">
                <c:v>577</c:v>
              </c:pt>
              <c:pt idx="370">
                <c:v>600</c:v>
              </c:pt>
              <c:pt idx="371">
                <c:v>607</c:v>
              </c:pt>
              <c:pt idx="372">
                <c:v>613</c:v>
              </c:pt>
              <c:pt idx="373">
                <c:v>614</c:v>
              </c:pt>
              <c:pt idx="374">
                <c:v>615</c:v>
              </c:pt>
              <c:pt idx="375">
                <c:v>621</c:v>
              </c:pt>
              <c:pt idx="376">
                <c:v>623</c:v>
              </c:pt>
              <c:pt idx="377">
                <c:v>625</c:v>
              </c:pt>
              <c:pt idx="378">
                <c:v>635</c:v>
              </c:pt>
              <c:pt idx="379">
                <c:v>644</c:v>
              </c:pt>
              <c:pt idx="380">
                <c:v>651</c:v>
              </c:pt>
              <c:pt idx="381">
                <c:v>660</c:v>
              </c:pt>
              <c:pt idx="382">
                <c:v>665</c:v>
              </c:pt>
              <c:pt idx="383">
                <c:v>666</c:v>
              </c:pt>
              <c:pt idx="384">
                <c:v>670</c:v>
              </c:pt>
              <c:pt idx="385">
                <c:v>676</c:v>
              </c:pt>
              <c:pt idx="386">
                <c:v>680</c:v>
              </c:pt>
              <c:pt idx="387">
                <c:v>682</c:v>
              </c:pt>
              <c:pt idx="388">
                <c:v>688</c:v>
              </c:pt>
              <c:pt idx="389">
                <c:v>701</c:v>
              </c:pt>
              <c:pt idx="390">
                <c:v>707</c:v>
              </c:pt>
              <c:pt idx="391">
                <c:v>711</c:v>
              </c:pt>
              <c:pt idx="392">
                <c:v>714</c:v>
              </c:pt>
              <c:pt idx="393">
                <c:v>721</c:v>
              </c:pt>
              <c:pt idx="394">
                <c:v>729</c:v>
              </c:pt>
              <c:pt idx="395">
                <c:v>736</c:v>
              </c:pt>
              <c:pt idx="396">
                <c:v>740</c:v>
              </c:pt>
              <c:pt idx="397">
                <c:v>742</c:v>
              </c:pt>
              <c:pt idx="398">
                <c:v>760</c:v>
              </c:pt>
              <c:pt idx="399">
                <c:v>813</c:v>
              </c:pt>
              <c:pt idx="400">
                <c:v>821</c:v>
              </c:pt>
              <c:pt idx="401">
                <c:v>827</c:v>
              </c:pt>
              <c:pt idx="402">
                <c:v>834</c:v>
              </c:pt>
              <c:pt idx="403">
                <c:v>848</c:v>
              </c:pt>
              <c:pt idx="404">
                <c:v>859</c:v>
              </c:pt>
              <c:pt idx="405">
                <c:v>874</c:v>
              </c:pt>
              <c:pt idx="406">
                <c:v>878</c:v>
              </c:pt>
              <c:pt idx="407">
                <c:v>885</c:v>
              </c:pt>
              <c:pt idx="408">
                <c:v>897</c:v>
              </c:pt>
              <c:pt idx="409">
                <c:v>902</c:v>
              </c:pt>
              <c:pt idx="410">
                <c:v>916</c:v>
              </c:pt>
              <c:pt idx="411">
                <c:v>930</c:v>
              </c:pt>
              <c:pt idx="412">
                <c:v>942</c:v>
              </c:pt>
              <c:pt idx="413">
                <c:v>943</c:v>
              </c:pt>
              <c:pt idx="414">
                <c:v>944</c:v>
              </c:pt>
              <c:pt idx="415">
                <c:v>951</c:v>
              </c:pt>
              <c:pt idx="416">
                <c:v>963</c:v>
              </c:pt>
              <c:pt idx="417">
                <c:v>964</c:v>
              </c:pt>
              <c:pt idx="418">
                <c:v>971</c:v>
              </c:pt>
              <c:pt idx="419">
                <c:v>983</c:v>
              </c:pt>
              <c:pt idx="420">
                <c:v>988</c:v>
              </c:pt>
              <c:pt idx="421">
                <c:v>1013</c:v>
              </c:pt>
              <c:pt idx="422">
                <c:v>1019</c:v>
              </c:pt>
              <c:pt idx="423">
                <c:v>1021</c:v>
              </c:pt>
              <c:pt idx="424">
                <c:v>1049</c:v>
              </c:pt>
              <c:pt idx="425">
                <c:v>1062</c:v>
              </c:pt>
              <c:pt idx="426">
                <c:v>1071</c:v>
              </c:pt>
              <c:pt idx="427">
                <c:v>1088</c:v>
              </c:pt>
              <c:pt idx="428">
                <c:v>1095</c:v>
              </c:pt>
              <c:pt idx="429">
                <c:v>1104</c:v>
              </c:pt>
              <c:pt idx="430">
                <c:v>1107</c:v>
              </c:pt>
              <c:pt idx="431">
                <c:v>1113</c:v>
              </c:pt>
              <c:pt idx="432">
                <c:v>1151</c:v>
              </c:pt>
              <c:pt idx="433">
                <c:v>1204</c:v>
              </c:pt>
              <c:pt idx="434">
                <c:v>1224</c:v>
              </c:pt>
              <c:pt idx="435">
                <c:v>1251</c:v>
              </c:pt>
              <c:pt idx="436">
                <c:v>1260</c:v>
              </c:pt>
              <c:pt idx="437">
                <c:v>1281</c:v>
              </c:pt>
              <c:pt idx="438">
                <c:v>1328</c:v>
              </c:pt>
              <c:pt idx="439">
                <c:v>1356</c:v>
              </c:pt>
              <c:pt idx="440">
                <c:v>1364</c:v>
              </c:pt>
              <c:pt idx="441">
                <c:v>1373</c:v>
              </c:pt>
              <c:pt idx="442">
                <c:v>1375</c:v>
              </c:pt>
              <c:pt idx="443">
                <c:v>1420</c:v>
              </c:pt>
              <c:pt idx="444">
                <c:v>1510</c:v>
              </c:pt>
              <c:pt idx="445">
                <c:v>1513</c:v>
              </c:pt>
              <c:pt idx="446">
                <c:v>1530</c:v>
              </c:pt>
              <c:pt idx="447">
                <c:v>1556</c:v>
              </c:pt>
              <c:pt idx="448">
                <c:v>1596</c:v>
              </c:pt>
              <c:pt idx="449">
                <c:v>1633</c:v>
              </c:pt>
              <c:pt idx="450">
                <c:v>1637</c:v>
              </c:pt>
              <c:pt idx="451">
                <c:v>1670</c:v>
              </c:pt>
              <c:pt idx="452">
                <c:v>1737</c:v>
              </c:pt>
              <c:pt idx="453">
                <c:v>1762</c:v>
              </c:pt>
              <c:pt idx="454">
                <c:v>1780</c:v>
              </c:pt>
              <c:pt idx="455">
                <c:v>1789</c:v>
              </c:pt>
              <c:pt idx="456">
                <c:v>1876</c:v>
              </c:pt>
              <c:pt idx="457">
                <c:v>1887</c:v>
              </c:pt>
              <c:pt idx="458">
                <c:v>1945</c:v>
              </c:pt>
              <c:pt idx="459">
                <c:v>1980</c:v>
              </c:pt>
              <c:pt idx="460">
                <c:v>2035</c:v>
              </c:pt>
              <c:pt idx="461">
                <c:v>2051</c:v>
              </c:pt>
              <c:pt idx="462">
                <c:v>2139</c:v>
              </c:pt>
              <c:pt idx="463">
                <c:v>2165</c:v>
              </c:pt>
              <c:pt idx="464">
                <c:v>2174</c:v>
              </c:pt>
              <c:pt idx="465">
                <c:v>2436</c:v>
              </c:pt>
              <c:pt idx="466">
                <c:v>2478</c:v>
              </c:pt>
              <c:pt idx="467">
                <c:v>2525</c:v>
              </c:pt>
              <c:pt idx="468">
                <c:v>2602</c:v>
              </c:pt>
              <c:pt idx="469">
                <c:v>3238</c:v>
              </c:pt>
              <c:pt idx="470">
                <c:v>3355</c:v>
              </c:pt>
              <c:pt idx="471">
                <c:v>3468</c:v>
              </c:pt>
              <c:pt idx="472">
                <c:v>3562</c:v>
              </c:pt>
              <c:pt idx="473">
                <c:v>3663</c:v>
              </c:pt>
              <c:pt idx="474">
                <c:v>3863</c:v>
              </c:pt>
              <c:pt idx="475">
                <c:v>4245</c:v>
              </c:pt>
              <c:pt idx="476">
                <c:v>4330</c:v>
              </c:pt>
              <c:pt idx="477">
                <c:v>4562</c:v>
              </c:pt>
              <c:pt idx="478">
                <c:v>4883</c:v>
              </c:pt>
              <c:pt idx="479">
                <c:v>5812</c:v>
              </c:pt>
              <c:pt idx="480">
                <c:v>8200</c:v>
              </c:pt>
              <c:pt idx="481">
                <c:v>8359</c:v>
              </c:pt>
              <c:pt idx="482">
                <c:v>20242</c:v>
              </c:pt>
              <c:pt idx="483">
                <c:v>26457</c:v>
              </c:pt>
            </c:strLit>
          </c:cat>
          <c:val>
            <c:numLit>
              <c:formatCode>General</c:formatCode>
              <c:ptCount val="484"/>
              <c:pt idx="0">
                <c:v>3</c:v>
              </c:pt>
              <c:pt idx="1">
                <c:v>1</c:v>
              </c:pt>
              <c:pt idx="2">
                <c:v>10</c:v>
              </c:pt>
              <c:pt idx="3">
                <c:v>5</c:v>
              </c:pt>
              <c:pt idx="4">
                <c:v>3</c:v>
              </c:pt>
              <c:pt idx="5">
                <c:v>5</c:v>
              </c:pt>
              <c:pt idx="6">
                <c:v>10</c:v>
              </c:pt>
              <c:pt idx="7">
                <c:v>15</c:v>
              </c:pt>
              <c:pt idx="8">
                <c:v>16</c:v>
              </c:pt>
              <c:pt idx="9">
                <c:v>15</c:v>
              </c:pt>
              <c:pt idx="10">
                <c:v>15</c:v>
              </c:pt>
              <c:pt idx="11">
                <c:v>11</c:v>
              </c:pt>
              <c:pt idx="12">
                <c:v>23</c:v>
              </c:pt>
              <c:pt idx="13">
                <c:v>31</c:v>
              </c:pt>
              <c:pt idx="14">
                <c:v>26</c:v>
              </c:pt>
              <c:pt idx="15">
                <c:v>13</c:v>
              </c:pt>
              <c:pt idx="16">
                <c:v>34</c:v>
              </c:pt>
              <c:pt idx="17">
                <c:v>21</c:v>
              </c:pt>
              <c:pt idx="18">
                <c:v>25</c:v>
              </c:pt>
              <c:pt idx="19">
                <c:v>35</c:v>
              </c:pt>
              <c:pt idx="20">
                <c:v>28</c:v>
              </c:pt>
              <c:pt idx="21">
                <c:v>18</c:v>
              </c:pt>
              <c:pt idx="22">
                <c:v>24</c:v>
              </c:pt>
              <c:pt idx="23">
                <c:v>19</c:v>
              </c:pt>
              <c:pt idx="24">
                <c:v>32</c:v>
              </c:pt>
              <c:pt idx="25">
                <c:v>28</c:v>
              </c:pt>
              <c:pt idx="26">
                <c:v>37</c:v>
              </c:pt>
              <c:pt idx="27">
                <c:v>29</c:v>
              </c:pt>
              <c:pt idx="28">
                <c:v>18</c:v>
              </c:pt>
              <c:pt idx="29">
                <c:v>24</c:v>
              </c:pt>
              <c:pt idx="30">
                <c:v>20</c:v>
              </c:pt>
              <c:pt idx="31">
                <c:v>19</c:v>
              </c:pt>
              <c:pt idx="32">
                <c:v>24</c:v>
              </c:pt>
              <c:pt idx="33">
                <c:v>26</c:v>
              </c:pt>
              <c:pt idx="34">
                <c:v>23</c:v>
              </c:pt>
              <c:pt idx="35">
                <c:v>15</c:v>
              </c:pt>
              <c:pt idx="36">
                <c:v>17</c:v>
              </c:pt>
              <c:pt idx="37">
                <c:v>29</c:v>
              </c:pt>
              <c:pt idx="38">
                <c:v>17</c:v>
              </c:pt>
              <c:pt idx="39">
                <c:v>11</c:v>
              </c:pt>
              <c:pt idx="40">
                <c:v>19</c:v>
              </c:pt>
              <c:pt idx="41">
                <c:v>14</c:v>
              </c:pt>
              <c:pt idx="42">
                <c:v>13</c:v>
              </c:pt>
              <c:pt idx="43">
                <c:v>15</c:v>
              </c:pt>
              <c:pt idx="44">
                <c:v>15</c:v>
              </c:pt>
              <c:pt idx="45">
                <c:v>21</c:v>
              </c:pt>
              <c:pt idx="46">
                <c:v>21</c:v>
              </c:pt>
              <c:pt idx="47">
                <c:v>14</c:v>
              </c:pt>
              <c:pt idx="48">
                <c:v>17</c:v>
              </c:pt>
              <c:pt idx="49">
                <c:v>19</c:v>
              </c:pt>
              <c:pt idx="50">
                <c:v>10</c:v>
              </c:pt>
              <c:pt idx="51">
                <c:v>19</c:v>
              </c:pt>
              <c:pt idx="52">
                <c:v>7</c:v>
              </c:pt>
              <c:pt idx="53">
                <c:v>12</c:v>
              </c:pt>
              <c:pt idx="54">
                <c:v>14</c:v>
              </c:pt>
              <c:pt idx="55">
                <c:v>15</c:v>
              </c:pt>
              <c:pt idx="56">
                <c:v>21</c:v>
              </c:pt>
              <c:pt idx="57">
                <c:v>12</c:v>
              </c:pt>
              <c:pt idx="58">
                <c:v>11</c:v>
              </c:pt>
              <c:pt idx="59">
                <c:v>12</c:v>
              </c:pt>
              <c:pt idx="60">
                <c:v>14</c:v>
              </c:pt>
              <c:pt idx="61">
                <c:v>18</c:v>
              </c:pt>
              <c:pt idx="62">
                <c:v>12</c:v>
              </c:pt>
              <c:pt idx="63">
                <c:v>12</c:v>
              </c:pt>
              <c:pt idx="64">
                <c:v>12</c:v>
              </c:pt>
              <c:pt idx="65">
                <c:v>8</c:v>
              </c:pt>
              <c:pt idx="66">
                <c:v>9</c:v>
              </c:pt>
              <c:pt idx="67">
                <c:v>7</c:v>
              </c:pt>
              <c:pt idx="68">
                <c:v>14</c:v>
              </c:pt>
              <c:pt idx="69">
                <c:v>17</c:v>
              </c:pt>
              <c:pt idx="70">
                <c:v>16</c:v>
              </c:pt>
              <c:pt idx="71">
                <c:v>13</c:v>
              </c:pt>
              <c:pt idx="72">
                <c:v>12</c:v>
              </c:pt>
              <c:pt idx="73">
                <c:v>13</c:v>
              </c:pt>
              <c:pt idx="74">
                <c:v>12</c:v>
              </c:pt>
              <c:pt idx="75">
                <c:v>10</c:v>
              </c:pt>
              <c:pt idx="76">
                <c:v>8</c:v>
              </c:pt>
              <c:pt idx="77">
                <c:v>13</c:v>
              </c:pt>
              <c:pt idx="78">
                <c:v>11</c:v>
              </c:pt>
              <c:pt idx="79">
                <c:v>8</c:v>
              </c:pt>
              <c:pt idx="80">
                <c:v>10</c:v>
              </c:pt>
              <c:pt idx="81">
                <c:v>9</c:v>
              </c:pt>
              <c:pt idx="82">
                <c:v>8</c:v>
              </c:pt>
              <c:pt idx="83">
                <c:v>6</c:v>
              </c:pt>
              <c:pt idx="84">
                <c:v>4</c:v>
              </c:pt>
              <c:pt idx="85">
                <c:v>6</c:v>
              </c:pt>
              <c:pt idx="86">
                <c:v>9</c:v>
              </c:pt>
              <c:pt idx="87">
                <c:v>6</c:v>
              </c:pt>
              <c:pt idx="88">
                <c:v>11</c:v>
              </c:pt>
              <c:pt idx="89">
                <c:v>9</c:v>
              </c:pt>
              <c:pt idx="90">
                <c:v>5</c:v>
              </c:pt>
              <c:pt idx="91">
                <c:v>3</c:v>
              </c:pt>
              <c:pt idx="92">
                <c:v>6</c:v>
              </c:pt>
              <c:pt idx="93">
                <c:v>8</c:v>
              </c:pt>
              <c:pt idx="94">
                <c:v>7</c:v>
              </c:pt>
              <c:pt idx="95">
                <c:v>10</c:v>
              </c:pt>
              <c:pt idx="96">
                <c:v>7</c:v>
              </c:pt>
              <c:pt idx="97">
                <c:v>6</c:v>
              </c:pt>
              <c:pt idx="98">
                <c:v>7</c:v>
              </c:pt>
              <c:pt idx="99">
                <c:v>8</c:v>
              </c:pt>
              <c:pt idx="100">
                <c:v>4</c:v>
              </c:pt>
              <c:pt idx="101">
                <c:v>5</c:v>
              </c:pt>
              <c:pt idx="102">
                <c:v>6</c:v>
              </c:pt>
              <c:pt idx="103">
                <c:v>14</c:v>
              </c:pt>
              <c:pt idx="104">
                <c:v>5</c:v>
              </c:pt>
              <c:pt idx="105">
                <c:v>1</c:v>
              </c:pt>
              <c:pt idx="106">
                <c:v>7</c:v>
              </c:pt>
              <c:pt idx="107">
                <c:v>11</c:v>
              </c:pt>
              <c:pt idx="108">
                <c:v>3</c:v>
              </c:pt>
              <c:pt idx="109">
                <c:v>4</c:v>
              </c:pt>
              <c:pt idx="110">
                <c:v>7</c:v>
              </c:pt>
              <c:pt idx="111">
                <c:v>5</c:v>
              </c:pt>
              <c:pt idx="112">
                <c:v>8</c:v>
              </c:pt>
              <c:pt idx="113">
                <c:v>3</c:v>
              </c:pt>
              <c:pt idx="114">
                <c:v>10</c:v>
              </c:pt>
              <c:pt idx="115">
                <c:v>2</c:v>
              </c:pt>
              <c:pt idx="116">
                <c:v>4</c:v>
              </c:pt>
              <c:pt idx="117">
                <c:v>3</c:v>
              </c:pt>
              <c:pt idx="118">
                <c:v>6</c:v>
              </c:pt>
              <c:pt idx="119">
                <c:v>9</c:v>
              </c:pt>
              <c:pt idx="120">
                <c:v>2</c:v>
              </c:pt>
              <c:pt idx="121">
                <c:v>3</c:v>
              </c:pt>
              <c:pt idx="122">
                <c:v>4</c:v>
              </c:pt>
              <c:pt idx="123">
                <c:v>1</c:v>
              </c:pt>
              <c:pt idx="124">
                <c:v>3</c:v>
              </c:pt>
              <c:pt idx="125">
                <c:v>3</c:v>
              </c:pt>
              <c:pt idx="126">
                <c:v>1</c:v>
              </c:pt>
              <c:pt idx="127">
                <c:v>7</c:v>
              </c:pt>
              <c:pt idx="128">
                <c:v>1</c:v>
              </c:pt>
              <c:pt idx="129">
                <c:v>5</c:v>
              </c:pt>
              <c:pt idx="130">
                <c:v>4</c:v>
              </c:pt>
              <c:pt idx="131">
                <c:v>2</c:v>
              </c:pt>
              <c:pt idx="132">
                <c:v>5</c:v>
              </c:pt>
              <c:pt idx="133">
                <c:v>6</c:v>
              </c:pt>
              <c:pt idx="134">
                <c:v>1</c:v>
              </c:pt>
              <c:pt idx="135">
                <c:v>3</c:v>
              </c:pt>
              <c:pt idx="136">
                <c:v>2</c:v>
              </c:pt>
              <c:pt idx="137">
                <c:v>1</c:v>
              </c:pt>
              <c:pt idx="138">
                <c:v>3</c:v>
              </c:pt>
              <c:pt idx="139">
                <c:v>4</c:v>
              </c:pt>
              <c:pt idx="140">
                <c:v>6</c:v>
              </c:pt>
              <c:pt idx="141">
                <c:v>2</c:v>
              </c:pt>
              <c:pt idx="142">
                <c:v>2</c:v>
              </c:pt>
              <c:pt idx="143">
                <c:v>2</c:v>
              </c:pt>
              <c:pt idx="144">
                <c:v>6</c:v>
              </c:pt>
              <c:pt idx="145">
                <c:v>3</c:v>
              </c:pt>
              <c:pt idx="146">
                <c:v>6</c:v>
              </c:pt>
              <c:pt idx="147">
                <c:v>2</c:v>
              </c:pt>
              <c:pt idx="148">
                <c:v>4</c:v>
              </c:pt>
              <c:pt idx="149">
                <c:v>5</c:v>
              </c:pt>
              <c:pt idx="150">
                <c:v>3</c:v>
              </c:pt>
              <c:pt idx="151">
                <c:v>1</c:v>
              </c:pt>
              <c:pt idx="152">
                <c:v>1</c:v>
              </c:pt>
              <c:pt idx="153">
                <c:v>1</c:v>
              </c:pt>
              <c:pt idx="154">
                <c:v>2</c:v>
              </c:pt>
              <c:pt idx="155">
                <c:v>2</c:v>
              </c:pt>
              <c:pt idx="156">
                <c:v>6</c:v>
              </c:pt>
              <c:pt idx="157">
                <c:v>7</c:v>
              </c:pt>
              <c:pt idx="158">
                <c:v>2</c:v>
              </c:pt>
              <c:pt idx="159">
                <c:v>2</c:v>
              </c:pt>
              <c:pt idx="160">
                <c:v>5</c:v>
              </c:pt>
              <c:pt idx="161">
                <c:v>3</c:v>
              </c:pt>
              <c:pt idx="162">
                <c:v>1</c:v>
              </c:pt>
              <c:pt idx="163">
                <c:v>7</c:v>
              </c:pt>
              <c:pt idx="164">
                <c:v>4</c:v>
              </c:pt>
              <c:pt idx="165">
                <c:v>5</c:v>
              </c:pt>
              <c:pt idx="166">
                <c:v>3</c:v>
              </c:pt>
              <c:pt idx="167">
                <c:v>1</c:v>
              </c:pt>
              <c:pt idx="168">
                <c:v>1</c:v>
              </c:pt>
              <c:pt idx="169">
                <c:v>2</c:v>
              </c:pt>
              <c:pt idx="170">
                <c:v>3</c:v>
              </c:pt>
              <c:pt idx="171">
                <c:v>2</c:v>
              </c:pt>
              <c:pt idx="172">
                <c:v>4</c:v>
              </c:pt>
              <c:pt idx="173">
                <c:v>1</c:v>
              </c:pt>
              <c:pt idx="174">
                <c:v>1</c:v>
              </c:pt>
              <c:pt idx="175">
                <c:v>4</c:v>
              </c:pt>
              <c:pt idx="176">
                <c:v>2</c:v>
              </c:pt>
              <c:pt idx="177">
                <c:v>3</c:v>
              </c:pt>
              <c:pt idx="178">
                <c:v>3</c:v>
              </c:pt>
              <c:pt idx="179">
                <c:v>4</c:v>
              </c:pt>
              <c:pt idx="180">
                <c:v>4</c:v>
              </c:pt>
              <c:pt idx="181">
                <c:v>2</c:v>
              </c:pt>
              <c:pt idx="182">
                <c:v>3</c:v>
              </c:pt>
              <c:pt idx="183">
                <c:v>1</c:v>
              </c:pt>
              <c:pt idx="184">
                <c:v>3</c:v>
              </c:pt>
              <c:pt idx="185">
                <c:v>2</c:v>
              </c:pt>
              <c:pt idx="186">
                <c:v>2</c:v>
              </c:pt>
              <c:pt idx="187">
                <c:v>5</c:v>
              </c:pt>
              <c:pt idx="188">
                <c:v>3</c:v>
              </c:pt>
              <c:pt idx="189">
                <c:v>2</c:v>
              </c:pt>
              <c:pt idx="190">
                <c:v>3</c:v>
              </c:pt>
              <c:pt idx="191">
                <c:v>2</c:v>
              </c:pt>
              <c:pt idx="192">
                <c:v>3</c:v>
              </c:pt>
              <c:pt idx="193">
                <c:v>2</c:v>
              </c:pt>
              <c:pt idx="194">
                <c:v>4</c:v>
              </c:pt>
              <c:pt idx="195">
                <c:v>1</c:v>
              </c:pt>
              <c:pt idx="196">
                <c:v>2</c:v>
              </c:pt>
              <c:pt idx="197">
                <c:v>4</c:v>
              </c:pt>
              <c:pt idx="198">
                <c:v>5</c:v>
              </c:pt>
              <c:pt idx="199">
                <c:v>2</c:v>
              </c:pt>
              <c:pt idx="200">
                <c:v>1</c:v>
              </c:pt>
              <c:pt idx="201">
                <c:v>1</c:v>
              </c:pt>
              <c:pt idx="202">
                <c:v>1</c:v>
              </c:pt>
              <c:pt idx="203">
                <c:v>3</c:v>
              </c:pt>
              <c:pt idx="204">
                <c:v>2</c:v>
              </c:pt>
              <c:pt idx="205">
                <c:v>1</c:v>
              </c:pt>
              <c:pt idx="206">
                <c:v>1</c:v>
              </c:pt>
              <c:pt idx="207">
                <c:v>2</c:v>
              </c:pt>
              <c:pt idx="208">
                <c:v>2</c:v>
              </c:pt>
              <c:pt idx="209">
                <c:v>1</c:v>
              </c:pt>
              <c:pt idx="210">
                <c:v>3</c:v>
              </c:pt>
              <c:pt idx="211">
                <c:v>2</c:v>
              </c:pt>
              <c:pt idx="212">
                <c:v>1</c:v>
              </c:pt>
              <c:pt idx="213">
                <c:v>1</c:v>
              </c:pt>
              <c:pt idx="214">
                <c:v>3</c:v>
              </c:pt>
              <c:pt idx="215">
                <c:v>1</c:v>
              </c:pt>
              <c:pt idx="216">
                <c:v>2</c:v>
              </c:pt>
              <c:pt idx="217">
                <c:v>1</c:v>
              </c:pt>
              <c:pt idx="218">
                <c:v>2</c:v>
              </c:pt>
              <c:pt idx="219">
                <c:v>2</c:v>
              </c:pt>
              <c:pt idx="220">
                <c:v>3</c:v>
              </c:pt>
              <c:pt idx="221">
                <c:v>3</c:v>
              </c:pt>
              <c:pt idx="222">
                <c:v>4</c:v>
              </c:pt>
              <c:pt idx="223">
                <c:v>1</c:v>
              </c:pt>
              <c:pt idx="224">
                <c:v>3</c:v>
              </c:pt>
              <c:pt idx="225">
                <c:v>1</c:v>
              </c:pt>
              <c:pt idx="226">
                <c:v>2</c:v>
              </c:pt>
              <c:pt idx="227">
                <c:v>2</c:v>
              </c:pt>
              <c:pt idx="228">
                <c:v>1</c:v>
              </c:pt>
              <c:pt idx="229">
                <c:v>2</c:v>
              </c:pt>
              <c:pt idx="230">
                <c:v>3</c:v>
              </c:pt>
              <c:pt idx="231">
                <c:v>3</c:v>
              </c:pt>
              <c:pt idx="232">
                <c:v>1</c:v>
              </c:pt>
              <c:pt idx="233">
                <c:v>1</c:v>
              </c:pt>
              <c:pt idx="234">
                <c:v>5</c:v>
              </c:pt>
              <c:pt idx="235">
                <c:v>1</c:v>
              </c:pt>
              <c:pt idx="236">
                <c:v>2</c:v>
              </c:pt>
              <c:pt idx="237">
                <c:v>2</c:v>
              </c:pt>
              <c:pt idx="238">
                <c:v>1</c:v>
              </c:pt>
              <c:pt idx="239">
                <c:v>3</c:v>
              </c:pt>
              <c:pt idx="240">
                <c:v>1</c:v>
              </c:pt>
              <c:pt idx="241">
                <c:v>4</c:v>
              </c:pt>
              <c:pt idx="242">
                <c:v>1</c:v>
              </c:pt>
              <c:pt idx="243">
                <c:v>3</c:v>
              </c:pt>
              <c:pt idx="244">
                <c:v>1</c:v>
              </c:pt>
              <c:pt idx="245">
                <c:v>1</c:v>
              </c:pt>
              <c:pt idx="246">
                <c:v>1</c:v>
              </c:pt>
              <c:pt idx="247">
                <c:v>1</c:v>
              </c:pt>
              <c:pt idx="248">
                <c:v>1</c:v>
              </c:pt>
              <c:pt idx="249">
                <c:v>1</c:v>
              </c:pt>
              <c:pt idx="250">
                <c:v>1</c:v>
              </c:pt>
              <c:pt idx="251">
                <c:v>1</c:v>
              </c:pt>
              <c:pt idx="252">
                <c:v>3</c:v>
              </c:pt>
              <c:pt idx="253">
                <c:v>1</c:v>
              </c:pt>
              <c:pt idx="254">
                <c:v>3</c:v>
              </c:pt>
              <c:pt idx="255">
                <c:v>1</c:v>
              </c:pt>
              <c:pt idx="256">
                <c:v>2</c:v>
              </c:pt>
              <c:pt idx="257">
                <c:v>3</c:v>
              </c:pt>
              <c:pt idx="258">
                <c:v>1</c:v>
              </c:pt>
              <c:pt idx="259">
                <c:v>2</c:v>
              </c:pt>
              <c:pt idx="260">
                <c:v>1</c:v>
              </c:pt>
              <c:pt idx="261">
                <c:v>1</c:v>
              </c:pt>
              <c:pt idx="262">
                <c:v>1</c:v>
              </c:pt>
              <c:pt idx="263">
                <c:v>1</c:v>
              </c:pt>
              <c:pt idx="264">
                <c:v>2</c:v>
              </c:pt>
              <c:pt idx="265">
                <c:v>2</c:v>
              </c:pt>
              <c:pt idx="266">
                <c:v>1</c:v>
              </c:pt>
              <c:pt idx="267">
                <c:v>2</c:v>
              </c:pt>
              <c:pt idx="268">
                <c:v>1</c:v>
              </c:pt>
              <c:pt idx="269">
                <c:v>1</c:v>
              </c:pt>
              <c:pt idx="270">
                <c:v>1</c:v>
              </c:pt>
              <c:pt idx="271">
                <c:v>1</c:v>
              </c:pt>
              <c:pt idx="272">
                <c:v>2</c:v>
              </c:pt>
              <c:pt idx="273">
                <c:v>1</c:v>
              </c:pt>
              <c:pt idx="274">
                <c:v>1</c:v>
              </c:pt>
              <c:pt idx="275">
                <c:v>1</c:v>
              </c:pt>
              <c:pt idx="276">
                <c:v>3</c:v>
              </c:pt>
              <c:pt idx="277">
                <c:v>1</c:v>
              </c:pt>
              <c:pt idx="278">
                <c:v>3</c:v>
              </c:pt>
              <c:pt idx="279">
                <c:v>1</c:v>
              </c:pt>
              <c:pt idx="280">
                <c:v>2</c:v>
              </c:pt>
              <c:pt idx="281">
                <c:v>1</c:v>
              </c:pt>
              <c:pt idx="282">
                <c:v>1</c:v>
              </c:pt>
              <c:pt idx="283">
                <c:v>2</c:v>
              </c:pt>
              <c:pt idx="284">
                <c:v>2</c:v>
              </c:pt>
              <c:pt idx="285">
                <c:v>1</c:v>
              </c:pt>
              <c:pt idx="286">
                <c:v>3</c:v>
              </c:pt>
              <c:pt idx="287">
                <c:v>1</c:v>
              </c:pt>
              <c:pt idx="288">
                <c:v>1</c:v>
              </c:pt>
              <c:pt idx="289">
                <c:v>1</c:v>
              </c:pt>
              <c:pt idx="290">
                <c:v>1</c:v>
              </c:pt>
              <c:pt idx="291">
                <c:v>1</c:v>
              </c:pt>
              <c:pt idx="292">
                <c:v>1</c:v>
              </c:pt>
              <c:pt idx="293">
                <c:v>1</c:v>
              </c:pt>
              <c:pt idx="294">
                <c:v>1</c:v>
              </c:pt>
              <c:pt idx="295">
                <c:v>2</c:v>
              </c:pt>
              <c:pt idx="296">
                <c:v>1</c:v>
              </c:pt>
              <c:pt idx="297">
                <c:v>1</c:v>
              </c:pt>
              <c:pt idx="298">
                <c:v>1</c:v>
              </c:pt>
              <c:pt idx="299">
                <c:v>1</c:v>
              </c:pt>
              <c:pt idx="300">
                <c:v>2</c:v>
              </c:pt>
              <c:pt idx="301">
                <c:v>1</c:v>
              </c:pt>
              <c:pt idx="302">
                <c:v>2</c:v>
              </c:pt>
              <c:pt idx="303">
                <c:v>1</c:v>
              </c:pt>
              <c:pt idx="304">
                <c:v>2</c:v>
              </c:pt>
              <c:pt idx="305">
                <c:v>1</c:v>
              </c:pt>
              <c:pt idx="306">
                <c:v>1</c:v>
              </c:pt>
              <c:pt idx="307">
                <c:v>1</c:v>
              </c:pt>
              <c:pt idx="308">
                <c:v>1</c:v>
              </c:pt>
              <c:pt idx="309">
                <c:v>1</c:v>
              </c:pt>
              <c:pt idx="310">
                <c:v>1</c:v>
              </c:pt>
              <c:pt idx="311">
                <c:v>3</c:v>
              </c:pt>
              <c:pt idx="312">
                <c:v>1</c:v>
              </c:pt>
              <c:pt idx="313">
                <c:v>2</c:v>
              </c:pt>
              <c:pt idx="314">
                <c:v>1</c:v>
              </c:pt>
              <c:pt idx="315">
                <c:v>1</c:v>
              </c:pt>
              <c:pt idx="316">
                <c:v>2</c:v>
              </c:pt>
              <c:pt idx="317">
                <c:v>2</c:v>
              </c:pt>
              <c:pt idx="318">
                <c:v>1</c:v>
              </c:pt>
              <c:pt idx="319">
                <c:v>1</c:v>
              </c:pt>
              <c:pt idx="320">
                <c:v>1</c:v>
              </c:pt>
              <c:pt idx="321">
                <c:v>2</c:v>
              </c:pt>
              <c:pt idx="322">
                <c:v>1</c:v>
              </c:pt>
              <c:pt idx="323">
                <c:v>2</c:v>
              </c:pt>
              <c:pt idx="324">
                <c:v>1</c:v>
              </c:pt>
              <c:pt idx="325">
                <c:v>1</c:v>
              </c:pt>
              <c:pt idx="326">
                <c:v>1</c:v>
              </c:pt>
              <c:pt idx="327">
                <c:v>1</c:v>
              </c:pt>
              <c:pt idx="328">
                <c:v>1</c:v>
              </c:pt>
              <c:pt idx="329">
                <c:v>1</c:v>
              </c:pt>
              <c:pt idx="330">
                <c:v>1</c:v>
              </c:pt>
              <c:pt idx="331">
                <c:v>1</c:v>
              </c:pt>
              <c:pt idx="332">
                <c:v>1</c:v>
              </c:pt>
              <c:pt idx="333">
                <c:v>1</c:v>
              </c:pt>
              <c:pt idx="334">
                <c:v>1</c:v>
              </c:pt>
              <c:pt idx="335">
                <c:v>1</c:v>
              </c:pt>
              <c:pt idx="336">
                <c:v>1</c:v>
              </c:pt>
              <c:pt idx="337">
                <c:v>1</c:v>
              </c:pt>
              <c:pt idx="338">
                <c:v>1</c:v>
              </c:pt>
              <c:pt idx="339">
                <c:v>1</c:v>
              </c:pt>
              <c:pt idx="340">
                <c:v>1</c:v>
              </c:pt>
              <c:pt idx="341">
                <c:v>1</c:v>
              </c:pt>
              <c:pt idx="342">
                <c:v>1</c:v>
              </c:pt>
              <c:pt idx="343">
                <c:v>2</c:v>
              </c:pt>
              <c:pt idx="344">
                <c:v>1</c:v>
              </c:pt>
              <c:pt idx="345">
                <c:v>2</c:v>
              </c:pt>
              <c:pt idx="346">
                <c:v>2</c:v>
              </c:pt>
              <c:pt idx="347">
                <c:v>1</c:v>
              </c:pt>
              <c:pt idx="348">
                <c:v>3</c:v>
              </c:pt>
              <c:pt idx="349">
                <c:v>1</c:v>
              </c:pt>
              <c:pt idx="350">
                <c:v>1</c:v>
              </c:pt>
              <c:pt idx="351">
                <c:v>1</c:v>
              </c:pt>
              <c:pt idx="352">
                <c:v>1</c:v>
              </c:pt>
              <c:pt idx="353">
                <c:v>1</c:v>
              </c:pt>
              <c:pt idx="354">
                <c:v>2</c:v>
              </c:pt>
              <c:pt idx="355">
                <c:v>2</c:v>
              </c:pt>
              <c:pt idx="356">
                <c:v>1</c:v>
              </c:pt>
              <c:pt idx="357">
                <c:v>1</c:v>
              </c:pt>
              <c:pt idx="358">
                <c:v>1</c:v>
              </c:pt>
              <c:pt idx="359">
                <c:v>1</c:v>
              </c:pt>
              <c:pt idx="360">
                <c:v>2</c:v>
              </c:pt>
              <c:pt idx="361">
                <c:v>1</c:v>
              </c:pt>
              <c:pt idx="362">
                <c:v>1</c:v>
              </c:pt>
              <c:pt idx="363">
                <c:v>1</c:v>
              </c:pt>
              <c:pt idx="364">
                <c:v>1</c:v>
              </c:pt>
              <c:pt idx="365">
                <c:v>1</c:v>
              </c:pt>
              <c:pt idx="366">
                <c:v>1</c:v>
              </c:pt>
              <c:pt idx="367">
                <c:v>1</c:v>
              </c:pt>
              <c:pt idx="368">
                <c:v>1</c:v>
              </c:pt>
              <c:pt idx="369">
                <c:v>1</c:v>
              </c:pt>
              <c:pt idx="370">
                <c:v>1</c:v>
              </c:pt>
              <c:pt idx="371">
                <c:v>1</c:v>
              </c:pt>
              <c:pt idx="372">
                <c:v>1</c:v>
              </c:pt>
              <c:pt idx="373">
                <c:v>1</c:v>
              </c:pt>
              <c:pt idx="374">
                <c:v>1</c:v>
              </c:pt>
              <c:pt idx="375">
                <c:v>1</c:v>
              </c:pt>
              <c:pt idx="376">
                <c:v>1</c:v>
              </c:pt>
              <c:pt idx="377">
                <c:v>1</c:v>
              </c:pt>
              <c:pt idx="378">
                <c:v>1</c:v>
              </c:pt>
              <c:pt idx="379">
                <c:v>1</c:v>
              </c:pt>
              <c:pt idx="380">
                <c:v>1</c:v>
              </c:pt>
              <c:pt idx="381">
                <c:v>1</c:v>
              </c:pt>
              <c:pt idx="382">
                <c:v>1</c:v>
              </c:pt>
              <c:pt idx="383">
                <c:v>1</c:v>
              </c:pt>
              <c:pt idx="384">
                <c:v>1</c:v>
              </c:pt>
              <c:pt idx="385">
                <c:v>1</c:v>
              </c:pt>
              <c:pt idx="386">
                <c:v>2</c:v>
              </c:pt>
              <c:pt idx="387">
                <c:v>2</c:v>
              </c:pt>
              <c:pt idx="388">
                <c:v>1</c:v>
              </c:pt>
              <c:pt idx="389">
                <c:v>1</c:v>
              </c:pt>
              <c:pt idx="390">
                <c:v>1</c:v>
              </c:pt>
              <c:pt idx="391">
                <c:v>1</c:v>
              </c:pt>
              <c:pt idx="392">
                <c:v>1</c:v>
              </c:pt>
              <c:pt idx="393">
                <c:v>1</c:v>
              </c:pt>
              <c:pt idx="394">
                <c:v>1</c:v>
              </c:pt>
              <c:pt idx="395">
                <c:v>1</c:v>
              </c:pt>
              <c:pt idx="396">
                <c:v>1</c:v>
              </c:pt>
              <c:pt idx="397">
                <c:v>1</c:v>
              </c:pt>
              <c:pt idx="398">
                <c:v>1</c:v>
              </c:pt>
              <c:pt idx="399">
                <c:v>1</c:v>
              </c:pt>
              <c:pt idx="400">
                <c:v>1</c:v>
              </c:pt>
              <c:pt idx="401">
                <c:v>1</c:v>
              </c:pt>
              <c:pt idx="402">
                <c:v>1</c:v>
              </c:pt>
              <c:pt idx="403">
                <c:v>1</c:v>
              </c:pt>
              <c:pt idx="404">
                <c:v>1</c:v>
              </c:pt>
              <c:pt idx="405">
                <c:v>1</c:v>
              </c:pt>
              <c:pt idx="406">
                <c:v>1</c:v>
              </c:pt>
              <c:pt idx="407">
                <c:v>1</c:v>
              </c:pt>
              <c:pt idx="408">
                <c:v>1</c:v>
              </c:pt>
              <c:pt idx="409">
                <c:v>1</c:v>
              </c:pt>
              <c:pt idx="410">
                <c:v>1</c:v>
              </c:pt>
              <c:pt idx="411">
                <c:v>1</c:v>
              </c:pt>
              <c:pt idx="412">
                <c:v>1</c:v>
              </c:pt>
              <c:pt idx="413">
                <c:v>1</c:v>
              </c:pt>
              <c:pt idx="414">
                <c:v>1</c:v>
              </c:pt>
              <c:pt idx="415">
                <c:v>1</c:v>
              </c:pt>
              <c:pt idx="416">
                <c:v>1</c:v>
              </c:pt>
              <c:pt idx="417">
                <c:v>1</c:v>
              </c:pt>
              <c:pt idx="418">
                <c:v>1</c:v>
              </c:pt>
              <c:pt idx="419">
                <c:v>1</c:v>
              </c:pt>
              <c:pt idx="420">
                <c:v>1</c:v>
              </c:pt>
              <c:pt idx="421">
                <c:v>1</c:v>
              </c:pt>
              <c:pt idx="422">
                <c:v>1</c:v>
              </c:pt>
              <c:pt idx="423">
                <c:v>1</c:v>
              </c:pt>
              <c:pt idx="424">
                <c:v>1</c:v>
              </c:pt>
              <c:pt idx="425">
                <c:v>1</c:v>
              </c:pt>
              <c:pt idx="426">
                <c:v>1</c:v>
              </c:pt>
              <c:pt idx="427">
                <c:v>1</c:v>
              </c:pt>
              <c:pt idx="428">
                <c:v>1</c:v>
              </c:pt>
              <c:pt idx="429">
                <c:v>1</c:v>
              </c:pt>
              <c:pt idx="430">
                <c:v>1</c:v>
              </c:pt>
              <c:pt idx="431">
                <c:v>1</c:v>
              </c:pt>
              <c:pt idx="432">
                <c:v>1</c:v>
              </c:pt>
              <c:pt idx="433">
                <c:v>1</c:v>
              </c:pt>
              <c:pt idx="434">
                <c:v>1</c:v>
              </c:pt>
              <c:pt idx="435">
                <c:v>1</c:v>
              </c:pt>
              <c:pt idx="436">
                <c:v>1</c:v>
              </c:pt>
              <c:pt idx="437">
                <c:v>1</c:v>
              </c:pt>
              <c:pt idx="438">
                <c:v>1</c:v>
              </c:pt>
              <c:pt idx="439">
                <c:v>1</c:v>
              </c:pt>
              <c:pt idx="440">
                <c:v>1</c:v>
              </c:pt>
              <c:pt idx="441">
                <c:v>1</c:v>
              </c:pt>
              <c:pt idx="442">
                <c:v>1</c:v>
              </c:pt>
              <c:pt idx="443">
                <c:v>1</c:v>
              </c:pt>
              <c:pt idx="444">
                <c:v>1</c:v>
              </c:pt>
              <c:pt idx="445">
                <c:v>1</c:v>
              </c:pt>
              <c:pt idx="446">
                <c:v>1</c:v>
              </c:pt>
              <c:pt idx="447">
                <c:v>1</c:v>
              </c:pt>
              <c:pt idx="448">
                <c:v>1</c:v>
              </c:pt>
              <c:pt idx="449">
                <c:v>1</c:v>
              </c:pt>
              <c:pt idx="450">
                <c:v>1</c:v>
              </c:pt>
              <c:pt idx="451">
                <c:v>1</c:v>
              </c:pt>
              <c:pt idx="452">
                <c:v>1</c:v>
              </c:pt>
              <c:pt idx="453">
                <c:v>1</c:v>
              </c:pt>
              <c:pt idx="454">
                <c:v>1</c:v>
              </c:pt>
              <c:pt idx="455">
                <c:v>1</c:v>
              </c:pt>
              <c:pt idx="456">
                <c:v>1</c:v>
              </c:pt>
              <c:pt idx="457">
                <c:v>1</c:v>
              </c:pt>
              <c:pt idx="458">
                <c:v>1</c:v>
              </c:pt>
              <c:pt idx="459">
                <c:v>1</c:v>
              </c:pt>
              <c:pt idx="460">
                <c:v>1</c:v>
              </c:pt>
              <c:pt idx="461">
                <c:v>1</c:v>
              </c:pt>
              <c:pt idx="462">
                <c:v>1</c:v>
              </c:pt>
              <c:pt idx="463">
                <c:v>1</c:v>
              </c:pt>
              <c:pt idx="464">
                <c:v>1</c:v>
              </c:pt>
              <c:pt idx="465">
                <c:v>1</c:v>
              </c:pt>
              <c:pt idx="466">
                <c:v>1</c:v>
              </c:pt>
              <c:pt idx="467">
                <c:v>1</c:v>
              </c:pt>
              <c:pt idx="468">
                <c:v>1</c:v>
              </c:pt>
              <c:pt idx="469">
                <c:v>1</c:v>
              </c:pt>
              <c:pt idx="470">
                <c:v>1</c:v>
              </c:pt>
              <c:pt idx="471">
                <c:v>1</c:v>
              </c:pt>
              <c:pt idx="472">
                <c:v>1</c:v>
              </c:pt>
              <c:pt idx="473">
                <c:v>1</c:v>
              </c:pt>
              <c:pt idx="474">
                <c:v>1</c:v>
              </c:pt>
              <c:pt idx="475">
                <c:v>1</c:v>
              </c:pt>
              <c:pt idx="476">
                <c:v>1</c:v>
              </c:pt>
              <c:pt idx="477">
                <c:v>1</c:v>
              </c:pt>
              <c:pt idx="478">
                <c:v>1</c:v>
              </c:pt>
              <c:pt idx="479">
                <c:v>1</c:v>
              </c:pt>
              <c:pt idx="480">
                <c:v>1</c:v>
              </c:pt>
              <c:pt idx="481">
                <c:v>1</c:v>
              </c:pt>
              <c:pt idx="482">
                <c:v>1</c:v>
              </c:pt>
              <c:pt idx="483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FB7E-4CC9-BF67-FAC33FAE18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4460624"/>
        <c:axId val="444462544"/>
      </c:lineChart>
      <c:catAx>
        <c:axId val="44446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62544"/>
        <c:crosses val="autoZero"/>
        <c:auto val="1"/>
        <c:lblAlgn val="ctr"/>
        <c:lblOffset val="100"/>
        <c:noMultiLvlLbl val="0"/>
      </c:catAx>
      <c:valAx>
        <c:axId val="44446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60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Failure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969848281159975"/>
          <c:y val="9.3392528061651853E-2"/>
          <c:w val="0.6522136867037962"/>
          <c:h val="0.70303009996090915"/>
        </c:manualLayout>
      </c:layout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30"/>
              <c:pt idx="0">
                <c:v>0</c:v>
              </c:pt>
              <c:pt idx="1">
                <c:v>1</c:v>
              </c:pt>
              <c:pt idx="2">
                <c:v>2</c:v>
              </c:pt>
              <c:pt idx="3">
                <c:v>3</c:v>
              </c:pt>
              <c:pt idx="4">
                <c:v>4</c:v>
              </c:pt>
              <c:pt idx="5">
                <c:v>5</c:v>
              </c:pt>
              <c:pt idx="6">
                <c:v>6</c:v>
              </c:pt>
              <c:pt idx="7">
                <c:v>7</c:v>
              </c:pt>
              <c:pt idx="8">
                <c:v>8</c:v>
              </c:pt>
              <c:pt idx="9">
                <c:v>9</c:v>
              </c:pt>
              <c:pt idx="10">
                <c:v>10</c:v>
              </c:pt>
              <c:pt idx="11">
                <c:v>11</c:v>
              </c:pt>
              <c:pt idx="12">
                <c:v>12</c:v>
              </c:pt>
              <c:pt idx="13">
                <c:v>13</c:v>
              </c:pt>
              <c:pt idx="14">
                <c:v>14</c:v>
              </c:pt>
              <c:pt idx="15">
                <c:v>15</c:v>
              </c:pt>
              <c:pt idx="16">
                <c:v>16</c:v>
              </c:pt>
              <c:pt idx="17">
                <c:v>17</c:v>
              </c:pt>
              <c:pt idx="18">
                <c:v>18</c:v>
              </c:pt>
              <c:pt idx="19">
                <c:v>19</c:v>
              </c:pt>
              <c:pt idx="20">
                <c:v>20</c:v>
              </c:pt>
              <c:pt idx="21">
                <c:v>21</c:v>
              </c:pt>
              <c:pt idx="22">
                <c:v>22</c:v>
              </c:pt>
              <c:pt idx="23">
                <c:v>23</c:v>
              </c:pt>
              <c:pt idx="24">
                <c:v>24</c:v>
              </c:pt>
              <c:pt idx="25">
                <c:v>25</c:v>
              </c:pt>
              <c:pt idx="26">
                <c:v>26</c:v>
              </c:pt>
              <c:pt idx="27">
                <c:v>27</c:v>
              </c:pt>
              <c:pt idx="28">
                <c:v>28</c:v>
              </c:pt>
              <c:pt idx="29">
                <c:v>29</c:v>
              </c:pt>
              <c:pt idx="30">
                <c:v>30</c:v>
              </c:pt>
              <c:pt idx="31">
                <c:v>31</c:v>
              </c:pt>
              <c:pt idx="32">
                <c:v>32</c:v>
              </c:pt>
              <c:pt idx="33">
                <c:v>33</c:v>
              </c:pt>
              <c:pt idx="34">
                <c:v>34</c:v>
              </c:pt>
              <c:pt idx="35">
                <c:v>35</c:v>
              </c:pt>
              <c:pt idx="36">
                <c:v>36</c:v>
              </c:pt>
              <c:pt idx="37">
                <c:v>37</c:v>
              </c:pt>
              <c:pt idx="38">
                <c:v>38</c:v>
              </c:pt>
              <c:pt idx="39">
                <c:v>39</c:v>
              </c:pt>
              <c:pt idx="40">
                <c:v>40</c:v>
              </c:pt>
              <c:pt idx="41">
                <c:v>41</c:v>
              </c:pt>
              <c:pt idx="42">
                <c:v>42</c:v>
              </c:pt>
              <c:pt idx="43">
                <c:v>43</c:v>
              </c:pt>
              <c:pt idx="44">
                <c:v>44</c:v>
              </c:pt>
              <c:pt idx="45">
                <c:v>45</c:v>
              </c:pt>
              <c:pt idx="46">
                <c:v>46</c:v>
              </c:pt>
              <c:pt idx="47">
                <c:v>47</c:v>
              </c:pt>
              <c:pt idx="48">
                <c:v>48</c:v>
              </c:pt>
              <c:pt idx="49">
                <c:v>49</c:v>
              </c:pt>
              <c:pt idx="50">
                <c:v>50</c:v>
              </c:pt>
              <c:pt idx="51">
                <c:v>52</c:v>
              </c:pt>
              <c:pt idx="52">
                <c:v>53</c:v>
              </c:pt>
              <c:pt idx="53">
                <c:v>55</c:v>
              </c:pt>
              <c:pt idx="54">
                <c:v>56</c:v>
              </c:pt>
              <c:pt idx="55">
                <c:v>57</c:v>
              </c:pt>
              <c:pt idx="56">
                <c:v>59</c:v>
              </c:pt>
              <c:pt idx="57">
                <c:v>60</c:v>
              </c:pt>
              <c:pt idx="58">
                <c:v>66</c:v>
              </c:pt>
              <c:pt idx="59">
                <c:v>67</c:v>
              </c:pt>
              <c:pt idx="60">
                <c:v>68</c:v>
              </c:pt>
              <c:pt idx="61">
                <c:v>70</c:v>
              </c:pt>
              <c:pt idx="62">
                <c:v>72</c:v>
              </c:pt>
              <c:pt idx="63">
                <c:v>73</c:v>
              </c:pt>
              <c:pt idx="64">
                <c:v>75</c:v>
              </c:pt>
              <c:pt idx="65">
                <c:v>76</c:v>
              </c:pt>
              <c:pt idx="66">
                <c:v>79</c:v>
              </c:pt>
              <c:pt idx="67">
                <c:v>81</c:v>
              </c:pt>
              <c:pt idx="68">
                <c:v>83</c:v>
              </c:pt>
              <c:pt idx="69">
                <c:v>84</c:v>
              </c:pt>
              <c:pt idx="70">
                <c:v>85</c:v>
              </c:pt>
              <c:pt idx="71">
                <c:v>86</c:v>
              </c:pt>
              <c:pt idx="72">
                <c:v>89</c:v>
              </c:pt>
              <c:pt idx="73">
                <c:v>90</c:v>
              </c:pt>
              <c:pt idx="74">
                <c:v>91</c:v>
              </c:pt>
              <c:pt idx="75">
                <c:v>92</c:v>
              </c:pt>
              <c:pt idx="76">
                <c:v>93</c:v>
              </c:pt>
              <c:pt idx="77">
                <c:v>94</c:v>
              </c:pt>
              <c:pt idx="78">
                <c:v>95</c:v>
              </c:pt>
              <c:pt idx="79">
                <c:v>96</c:v>
              </c:pt>
              <c:pt idx="80">
                <c:v>98</c:v>
              </c:pt>
              <c:pt idx="81">
                <c:v>99</c:v>
              </c:pt>
              <c:pt idx="82">
                <c:v>100</c:v>
              </c:pt>
              <c:pt idx="83">
                <c:v>103</c:v>
              </c:pt>
              <c:pt idx="84">
                <c:v>105</c:v>
              </c:pt>
              <c:pt idx="85">
                <c:v>108</c:v>
              </c:pt>
              <c:pt idx="86">
                <c:v>110</c:v>
              </c:pt>
              <c:pt idx="87">
                <c:v>113</c:v>
              </c:pt>
              <c:pt idx="88">
                <c:v>114</c:v>
              </c:pt>
              <c:pt idx="89">
                <c:v>117</c:v>
              </c:pt>
              <c:pt idx="90">
                <c:v>118</c:v>
              </c:pt>
              <c:pt idx="91">
                <c:v>121</c:v>
              </c:pt>
              <c:pt idx="92">
                <c:v>122</c:v>
              </c:pt>
              <c:pt idx="93">
                <c:v>123</c:v>
              </c:pt>
              <c:pt idx="94">
                <c:v>124</c:v>
              </c:pt>
              <c:pt idx="95">
                <c:v>125</c:v>
              </c:pt>
              <c:pt idx="96">
                <c:v>129</c:v>
              </c:pt>
              <c:pt idx="97">
                <c:v>135</c:v>
              </c:pt>
              <c:pt idx="98">
                <c:v>139</c:v>
              </c:pt>
              <c:pt idx="99">
                <c:v>140</c:v>
              </c:pt>
              <c:pt idx="100">
                <c:v>147</c:v>
              </c:pt>
              <c:pt idx="101">
                <c:v>148</c:v>
              </c:pt>
              <c:pt idx="102">
                <c:v>152</c:v>
              </c:pt>
              <c:pt idx="103">
                <c:v>167</c:v>
              </c:pt>
              <c:pt idx="104">
                <c:v>170</c:v>
              </c:pt>
              <c:pt idx="105">
                <c:v>171</c:v>
              </c:pt>
              <c:pt idx="106">
                <c:v>179</c:v>
              </c:pt>
              <c:pt idx="107">
                <c:v>185</c:v>
              </c:pt>
              <c:pt idx="108">
                <c:v>188</c:v>
              </c:pt>
              <c:pt idx="109">
                <c:v>196</c:v>
              </c:pt>
              <c:pt idx="110">
                <c:v>197</c:v>
              </c:pt>
              <c:pt idx="111">
                <c:v>201</c:v>
              </c:pt>
              <c:pt idx="112">
                <c:v>202</c:v>
              </c:pt>
              <c:pt idx="113">
                <c:v>215</c:v>
              </c:pt>
              <c:pt idx="114">
                <c:v>229</c:v>
              </c:pt>
              <c:pt idx="115">
                <c:v>236</c:v>
              </c:pt>
              <c:pt idx="116">
                <c:v>285</c:v>
              </c:pt>
              <c:pt idx="117">
                <c:v>296</c:v>
              </c:pt>
              <c:pt idx="118">
                <c:v>310</c:v>
              </c:pt>
              <c:pt idx="119">
                <c:v>311</c:v>
              </c:pt>
              <c:pt idx="120">
                <c:v>312</c:v>
              </c:pt>
              <c:pt idx="121">
                <c:v>336</c:v>
              </c:pt>
              <c:pt idx="122">
                <c:v>338</c:v>
              </c:pt>
              <c:pt idx="123">
                <c:v>369</c:v>
              </c:pt>
              <c:pt idx="124">
                <c:v>456</c:v>
              </c:pt>
              <c:pt idx="125">
                <c:v>534</c:v>
              </c:pt>
              <c:pt idx="126">
                <c:v>890</c:v>
              </c:pt>
              <c:pt idx="127">
                <c:v>975</c:v>
              </c:pt>
              <c:pt idx="128">
                <c:v>1293</c:v>
              </c:pt>
              <c:pt idx="129">
                <c:v>(blank)</c:v>
              </c:pt>
            </c:strLit>
          </c:cat>
          <c:val>
            <c:numLit>
              <c:formatCode>General</c:formatCode>
              <c:ptCount val="130"/>
              <c:pt idx="0">
                <c:v>287</c:v>
              </c:pt>
              <c:pt idx="1">
                <c:v>205</c:v>
              </c:pt>
              <c:pt idx="2">
                <c:v>152</c:v>
              </c:pt>
              <c:pt idx="3">
                <c:v>107</c:v>
              </c:pt>
              <c:pt idx="4">
                <c:v>98</c:v>
              </c:pt>
              <c:pt idx="5">
                <c:v>61</c:v>
              </c:pt>
              <c:pt idx="6">
                <c:v>50</c:v>
              </c:pt>
              <c:pt idx="7">
                <c:v>47</c:v>
              </c:pt>
              <c:pt idx="8">
                <c:v>38</c:v>
              </c:pt>
              <c:pt idx="9">
                <c:v>36</c:v>
              </c:pt>
              <c:pt idx="10">
                <c:v>27</c:v>
              </c:pt>
              <c:pt idx="11">
                <c:v>20</c:v>
              </c:pt>
              <c:pt idx="12">
                <c:v>31</c:v>
              </c:pt>
              <c:pt idx="13">
                <c:v>22</c:v>
              </c:pt>
              <c:pt idx="14">
                <c:v>21</c:v>
              </c:pt>
              <c:pt idx="15">
                <c:v>13</c:v>
              </c:pt>
              <c:pt idx="16">
                <c:v>16</c:v>
              </c:pt>
              <c:pt idx="17">
                <c:v>16</c:v>
              </c:pt>
              <c:pt idx="18">
                <c:v>8</c:v>
              </c:pt>
              <c:pt idx="19">
                <c:v>11</c:v>
              </c:pt>
              <c:pt idx="20">
                <c:v>8</c:v>
              </c:pt>
              <c:pt idx="21">
                <c:v>9</c:v>
              </c:pt>
              <c:pt idx="22">
                <c:v>7</c:v>
              </c:pt>
              <c:pt idx="23">
                <c:v>7</c:v>
              </c:pt>
              <c:pt idx="24">
                <c:v>13</c:v>
              </c:pt>
              <c:pt idx="25">
                <c:v>7</c:v>
              </c:pt>
              <c:pt idx="26">
                <c:v>6</c:v>
              </c:pt>
              <c:pt idx="27">
                <c:v>7</c:v>
              </c:pt>
              <c:pt idx="28">
                <c:v>8</c:v>
              </c:pt>
              <c:pt idx="29">
                <c:v>9</c:v>
              </c:pt>
              <c:pt idx="30">
                <c:v>7</c:v>
              </c:pt>
              <c:pt idx="31">
                <c:v>7</c:v>
              </c:pt>
              <c:pt idx="32">
                <c:v>3</c:v>
              </c:pt>
              <c:pt idx="33">
                <c:v>7</c:v>
              </c:pt>
              <c:pt idx="34">
                <c:v>5</c:v>
              </c:pt>
              <c:pt idx="35">
                <c:v>1</c:v>
              </c:pt>
              <c:pt idx="36">
                <c:v>5</c:v>
              </c:pt>
              <c:pt idx="37">
                <c:v>8</c:v>
              </c:pt>
              <c:pt idx="38">
                <c:v>5</c:v>
              </c:pt>
              <c:pt idx="39">
                <c:v>6</c:v>
              </c:pt>
              <c:pt idx="40">
                <c:v>3</c:v>
              </c:pt>
              <c:pt idx="41">
                <c:v>3</c:v>
              </c:pt>
              <c:pt idx="42">
                <c:v>2</c:v>
              </c:pt>
              <c:pt idx="43">
                <c:v>1</c:v>
              </c:pt>
              <c:pt idx="44">
                <c:v>1</c:v>
              </c:pt>
              <c:pt idx="45">
                <c:v>3</c:v>
              </c:pt>
              <c:pt idx="46">
                <c:v>1</c:v>
              </c:pt>
              <c:pt idx="47">
                <c:v>2</c:v>
              </c:pt>
              <c:pt idx="48">
                <c:v>2</c:v>
              </c:pt>
              <c:pt idx="49">
                <c:v>3</c:v>
              </c:pt>
              <c:pt idx="50">
                <c:v>2</c:v>
              </c:pt>
              <c:pt idx="51">
                <c:v>3</c:v>
              </c:pt>
              <c:pt idx="52">
                <c:v>2</c:v>
              </c:pt>
              <c:pt idx="53">
                <c:v>2</c:v>
              </c:pt>
              <c:pt idx="54">
                <c:v>1</c:v>
              </c:pt>
              <c:pt idx="55">
                <c:v>2</c:v>
              </c:pt>
              <c:pt idx="56">
                <c:v>1</c:v>
              </c:pt>
              <c:pt idx="57">
                <c:v>2</c:v>
              </c:pt>
              <c:pt idx="58">
                <c:v>1</c:v>
              </c:pt>
              <c:pt idx="59">
                <c:v>1</c:v>
              </c:pt>
              <c:pt idx="60">
                <c:v>1</c:v>
              </c:pt>
              <c:pt idx="61">
                <c:v>2</c:v>
              </c:pt>
              <c:pt idx="62">
                <c:v>2</c:v>
              </c:pt>
              <c:pt idx="63">
                <c:v>1</c:v>
              </c:pt>
              <c:pt idx="64">
                <c:v>1</c:v>
              </c:pt>
              <c:pt idx="65">
                <c:v>3</c:v>
              </c:pt>
              <c:pt idx="66">
                <c:v>1</c:v>
              </c:pt>
              <c:pt idx="67">
                <c:v>2</c:v>
              </c:pt>
              <c:pt idx="68">
                <c:v>1</c:v>
              </c:pt>
              <c:pt idx="69">
                <c:v>3</c:v>
              </c:pt>
              <c:pt idx="70">
                <c:v>1</c:v>
              </c:pt>
              <c:pt idx="71">
                <c:v>1</c:v>
              </c:pt>
              <c:pt idx="72">
                <c:v>1</c:v>
              </c:pt>
              <c:pt idx="73">
                <c:v>1</c:v>
              </c:pt>
              <c:pt idx="74">
                <c:v>1</c:v>
              </c:pt>
              <c:pt idx="75">
                <c:v>2</c:v>
              </c:pt>
              <c:pt idx="76">
                <c:v>1</c:v>
              </c:pt>
              <c:pt idx="77">
                <c:v>3</c:v>
              </c:pt>
              <c:pt idx="78">
                <c:v>1</c:v>
              </c:pt>
              <c:pt idx="79">
                <c:v>4</c:v>
              </c:pt>
              <c:pt idx="80">
                <c:v>1</c:v>
              </c:pt>
              <c:pt idx="81">
                <c:v>2</c:v>
              </c:pt>
              <c:pt idx="82">
                <c:v>1</c:v>
              </c:pt>
              <c:pt idx="83">
                <c:v>1</c:v>
              </c:pt>
              <c:pt idx="84">
                <c:v>1</c:v>
              </c:pt>
              <c:pt idx="85">
                <c:v>1</c:v>
              </c:pt>
              <c:pt idx="86">
                <c:v>1</c:v>
              </c:pt>
              <c:pt idx="87">
                <c:v>1</c:v>
              </c:pt>
              <c:pt idx="88">
                <c:v>2</c:v>
              </c:pt>
              <c:pt idx="89">
                <c:v>1</c:v>
              </c:pt>
              <c:pt idx="90">
                <c:v>1</c:v>
              </c:pt>
              <c:pt idx="91">
                <c:v>1</c:v>
              </c:pt>
              <c:pt idx="92">
                <c:v>1</c:v>
              </c:pt>
              <c:pt idx="93">
                <c:v>2</c:v>
              </c:pt>
              <c:pt idx="94">
                <c:v>2</c:v>
              </c:pt>
              <c:pt idx="95">
                <c:v>1</c:v>
              </c:pt>
              <c:pt idx="96">
                <c:v>1</c:v>
              </c:pt>
              <c:pt idx="97">
                <c:v>1</c:v>
              </c:pt>
              <c:pt idx="98">
                <c:v>1</c:v>
              </c:pt>
              <c:pt idx="99">
                <c:v>3</c:v>
              </c:pt>
              <c:pt idx="100">
                <c:v>2</c:v>
              </c:pt>
              <c:pt idx="101">
                <c:v>1</c:v>
              </c:pt>
              <c:pt idx="102">
                <c:v>1</c:v>
              </c:pt>
              <c:pt idx="103">
                <c:v>1</c:v>
              </c:pt>
              <c:pt idx="104">
                <c:v>1</c:v>
              </c:pt>
              <c:pt idx="105">
                <c:v>2</c:v>
              </c:pt>
              <c:pt idx="106">
                <c:v>1</c:v>
              </c:pt>
              <c:pt idx="107">
                <c:v>1</c:v>
              </c:pt>
              <c:pt idx="108">
                <c:v>1</c:v>
              </c:pt>
              <c:pt idx="109">
                <c:v>2</c:v>
              </c:pt>
              <c:pt idx="110">
                <c:v>1</c:v>
              </c:pt>
              <c:pt idx="111">
                <c:v>1</c:v>
              </c:pt>
              <c:pt idx="112">
                <c:v>1</c:v>
              </c:pt>
              <c:pt idx="113">
                <c:v>1</c:v>
              </c:pt>
              <c:pt idx="114">
                <c:v>1</c:v>
              </c:pt>
              <c:pt idx="115">
                <c:v>1</c:v>
              </c:pt>
              <c:pt idx="116">
                <c:v>1</c:v>
              </c:pt>
              <c:pt idx="117">
                <c:v>1</c:v>
              </c:pt>
              <c:pt idx="118">
                <c:v>1</c:v>
              </c:pt>
              <c:pt idx="119">
                <c:v>1</c:v>
              </c:pt>
              <c:pt idx="120">
                <c:v>1</c:v>
              </c:pt>
              <c:pt idx="121">
                <c:v>1</c:v>
              </c:pt>
              <c:pt idx="122">
                <c:v>1</c:v>
              </c:pt>
              <c:pt idx="123">
                <c:v>1</c:v>
              </c:pt>
              <c:pt idx="124">
                <c:v>1</c:v>
              </c:pt>
              <c:pt idx="125">
                <c:v>1</c:v>
              </c:pt>
              <c:pt idx="126">
                <c:v>1</c:v>
              </c:pt>
              <c:pt idx="127">
                <c:v>1</c:v>
              </c:pt>
              <c:pt idx="128">
                <c:v>1</c:v>
              </c:pt>
              <c:pt idx="129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0-2E75-4EB0-84F1-8CC4735552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9996872"/>
        <c:axId val="629995592"/>
      </c:barChart>
      <c:catAx>
        <c:axId val="629996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995592"/>
        <c:crosses val="autoZero"/>
        <c:auto val="1"/>
        <c:lblAlgn val="ctr"/>
        <c:lblOffset val="100"/>
        <c:noMultiLvlLbl val="0"/>
      </c:catAx>
      <c:valAx>
        <c:axId val="629995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996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523875</xdr:colOff>
      <xdr:row>2</xdr:row>
      <xdr:rowOff>31749</xdr:rowOff>
    </xdr:from>
    <xdr:to>
      <xdr:col>18</xdr:col>
      <xdr:colOff>9525</xdr:colOff>
      <xdr:row>18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DF18F6-A2A0-4FE1-B7B5-B1C5E81AE4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3</xdr:row>
      <xdr:rowOff>104774</xdr:rowOff>
    </xdr:from>
    <xdr:to>
      <xdr:col>15</xdr:col>
      <xdr:colOff>25400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A09409-B019-48EF-980F-4109E09EEA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3</xdr:row>
      <xdr:rowOff>6350</xdr:rowOff>
    </xdr:from>
    <xdr:to>
      <xdr:col>15</xdr:col>
      <xdr:colOff>247650</xdr:colOff>
      <xdr:row>18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484169-82EE-4637-A11F-7FB899459C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1009650</xdr:colOff>
      <xdr:row>16</xdr:row>
      <xdr:rowOff>177800</xdr:rowOff>
    </xdr:from>
    <xdr:to>
      <xdr:col>6</xdr:col>
      <xdr:colOff>1187450</xdr:colOff>
      <xdr:row>37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AB7FDF-93DD-4522-BBD2-F2B9C48431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552449</xdr:colOff>
      <xdr:row>17</xdr:row>
      <xdr:rowOff>153988</xdr:rowOff>
    </xdr:from>
    <xdr:to>
      <xdr:col>21</xdr:col>
      <xdr:colOff>238124</xdr:colOff>
      <xdr:row>32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1E8844-490C-452D-85F8-91F26C612F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495300</xdr:colOff>
      <xdr:row>18</xdr:row>
      <xdr:rowOff>1</xdr:rowOff>
    </xdr:from>
    <xdr:to>
      <xdr:col>26</xdr:col>
      <xdr:colOff>571500</xdr:colOff>
      <xdr:row>32</xdr:row>
      <xdr:rowOff>152401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6D16765-9CF2-4AF0-8C77-68473C7C63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" refreshedDate="44391.767783564814" createdVersion="7" refreshedVersion="7" minRefreshableVersion="3" recordCount="4114" xr:uid="{310B1A01-281F-4C35-939B-B59CC0E0537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" refreshedDate="44392.454380092589" createdVersion="7" refreshedVersion="7" minRefreshableVersion="3" recordCount="4114" xr:uid="{E30CF810-88E0-45B0-8DAC-FFCBE32C0784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" refreshedDate="44392.479322685183" createdVersion="7" refreshedVersion="7" minRefreshableVersion="3" recordCount="4115" xr:uid="{D1859C7C-4163-4D8D-9E13-7FE717F46324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 count="370">
        <n v="137"/>
        <n v="143"/>
        <n v="105"/>
        <n v="104"/>
        <n v="123"/>
        <n v="110"/>
        <n v="107"/>
        <n v="102"/>
        <n v="101"/>
        <n v="126"/>
        <n v="121"/>
        <n v="166"/>
        <n v="160"/>
        <n v="146"/>
        <n v="118"/>
        <n v="119"/>
        <n v="109"/>
        <n v="134"/>
        <n v="156"/>
        <n v="112"/>
        <n v="124"/>
        <n v="100"/>
        <n v="103"/>
        <n v="131"/>
        <n v="167"/>
        <n v="184"/>
        <n v="111"/>
        <n v="142"/>
        <n v="309"/>
        <n v="120"/>
        <n v="108"/>
        <n v="129"/>
        <n v="117"/>
        <n v="149"/>
        <n v="155"/>
        <n v="114"/>
        <n v="174"/>
        <n v="128"/>
        <n v="113"/>
        <n v="116"/>
        <n v="154"/>
        <n v="393"/>
        <n v="2702"/>
        <n v="127"/>
        <n v="198"/>
        <n v="106"/>
        <n v="132"/>
        <n v="115"/>
        <n v="247"/>
        <n v="220"/>
        <n v="141"/>
        <n v="1"/>
        <n v="0"/>
        <n v="14"/>
        <n v="6"/>
        <n v="3"/>
        <n v="2"/>
        <n v="10"/>
        <n v="4"/>
        <n v="11"/>
        <n v="28"/>
        <n v="8"/>
        <n v="24"/>
        <n v="16"/>
        <n v="60"/>
        <n v="5"/>
        <n v="23"/>
        <n v="7"/>
        <n v="40"/>
        <n v="20"/>
        <n v="34"/>
        <n v="22"/>
        <n v="36"/>
        <n v="42"/>
        <n v="27"/>
        <n v="59"/>
        <n v="30"/>
        <n v="51"/>
        <n v="17"/>
        <n v="26"/>
        <n v="45"/>
        <n v="56"/>
        <n v="12"/>
        <n v="18"/>
        <n v="13"/>
        <n v="41"/>
        <n v="25"/>
        <n v="306"/>
        <n v="135"/>
        <n v="185"/>
        <n v="140"/>
        <n v="192"/>
        <n v="240"/>
        <n v="148"/>
        <n v="153"/>
        <n v="178"/>
        <n v="151"/>
        <n v="158"/>
        <n v="157"/>
        <n v="229"/>
        <n v="177"/>
        <n v="179"/>
        <n v="138"/>
        <n v="232"/>
        <n v="293"/>
        <n v="386"/>
        <n v="284"/>
        <n v="171"/>
        <n v="125"/>
        <n v="256"/>
        <n v="207"/>
        <n v="214"/>
        <n v="182"/>
        <n v="64"/>
        <n v="9"/>
        <n v="33"/>
        <n v="303"/>
        <n v="37"/>
        <n v="145"/>
        <n v="1461"/>
        <n v="301"/>
        <n v="279"/>
        <n v="268"/>
        <n v="147"/>
        <n v="19"/>
        <n v="15"/>
        <n v="73"/>
        <n v="58"/>
        <n v="47"/>
        <n v="83"/>
        <n v="31"/>
        <n v="79"/>
        <n v="144"/>
        <n v="133"/>
        <n v="316"/>
        <n v="159"/>
        <n v="180"/>
        <n v="238"/>
        <n v="71"/>
        <n v="52"/>
        <n v="181"/>
        <n v="204"/>
        <n v="152"/>
        <n v="234"/>
        <n v="122"/>
        <n v="195"/>
        <n v="218"/>
        <n v="68"/>
        <n v="21"/>
        <n v="75"/>
        <n v="38"/>
        <n v="39"/>
        <n v="29"/>
        <n v="44"/>
        <n v="43"/>
        <n v="46"/>
        <n v="35"/>
        <n v="57"/>
        <n v="76"/>
        <n v="21536"/>
        <n v="48"/>
        <n v="206"/>
        <n v="352"/>
        <n v="343"/>
        <n v="96"/>
        <n v="63"/>
        <n v="161"/>
        <n v="290"/>
        <n v="323"/>
        <n v="270"/>
        <n v="254"/>
        <n v="261"/>
        <n v="200"/>
        <n v="255"/>
        <n v="130"/>
        <n v="787"/>
        <n v="173"/>
        <n v="281"/>
        <n v="201"/>
        <n v="303834"/>
        <n v="199"/>
        <n v="203"/>
        <n v="295"/>
        <n v="163"/>
        <n v="212"/>
        <n v="242"/>
        <n v="66"/>
        <n v="32"/>
        <n v="85"/>
        <n v="50"/>
        <n v="378"/>
        <n v="205"/>
        <n v="183"/>
        <n v="190"/>
        <n v="172"/>
        <n v="253"/>
        <n v="424"/>
        <n v="213"/>
        <n v="219"/>
        <n v="168"/>
        <n v="497"/>
        <n v="164"/>
        <n v="457"/>
        <n v="139"/>
        <n v="189"/>
        <n v="662"/>
        <n v="1182"/>
        <n v="278"/>
        <n v="215"/>
        <n v="559"/>
        <n v="162"/>
        <n v="175"/>
        <n v="282"/>
        <n v="176"/>
        <n v="485"/>
        <n v="418"/>
        <n v="251"/>
        <n v="136"/>
        <n v="272"/>
        <n v="266"/>
        <n v="170"/>
        <n v="1254"/>
        <n v="202"/>
        <n v="69"/>
        <n v="885"/>
        <n v="62"/>
        <n v="49"/>
        <n v="53"/>
        <n v="263"/>
        <n v="307"/>
        <n v="72"/>
        <n v="241"/>
        <n v="196"/>
        <n v="188"/>
        <n v="1706"/>
        <n v="789"/>
        <n v="349"/>
        <n v="150"/>
        <n v="801"/>
        <n v="226"/>
        <n v="699"/>
        <n v="399"/>
        <n v="1436"/>
        <n v="1106"/>
        <n v="193"/>
        <n v="260"/>
        <n v="371"/>
        <n v="285"/>
        <n v="580"/>
        <n v="1132"/>
        <n v="264"/>
        <n v="675"/>
        <n v="257"/>
        <n v="376"/>
        <n v="209"/>
        <n v="347"/>
        <n v="403"/>
        <n v="1027"/>
        <n v="355"/>
        <n v="383"/>
        <n v="217"/>
        <n v="312"/>
        <n v="235"/>
        <n v="248"/>
        <n v="321"/>
        <n v="820"/>
        <n v="495"/>
        <n v="7814"/>
        <n v="922"/>
        <n v="586"/>
        <n v="362"/>
        <n v="227"/>
        <n v="305"/>
        <n v="387"/>
        <n v="421"/>
        <n v="249"/>
        <n v="507"/>
        <n v="474"/>
        <n v="354"/>
        <n v="169"/>
        <n v="197"/>
        <n v="318"/>
        <n v="1679"/>
        <n v="544"/>
        <n v="289"/>
        <n v="508"/>
        <n v="250"/>
        <n v="525"/>
        <n v="490"/>
        <n v="1857"/>
        <n v="1015"/>
        <n v="413"/>
        <n v="504"/>
        <n v="1082"/>
        <n v="453"/>
        <n v="538"/>
        <n v="952"/>
        <n v="543"/>
        <n v="705"/>
        <n v="244"/>
        <n v="945"/>
        <n v="1175"/>
        <n v="1213"/>
        <n v="496"/>
        <n v="333"/>
        <n v="1165"/>
        <n v="353"/>
        <n v="271"/>
        <n v="807"/>
        <n v="1361"/>
        <n v="930250"/>
        <n v="2648"/>
        <n v="976"/>
        <n v="273"/>
        <n v="460"/>
        <n v="287"/>
        <n v="223"/>
        <n v="637"/>
        <n v="1868"/>
        <n v="327"/>
        <n v="780"/>
        <n v="299"/>
        <n v="381"/>
        <n v="1802"/>
        <n v="721"/>
        <n v="1357"/>
        <n v="221"/>
        <n v="408"/>
        <n v="404"/>
        <n v="186"/>
        <n v="351"/>
        <n v="429"/>
        <n v="527"/>
        <n v="521"/>
        <n v="428"/>
        <n v="224"/>
        <n v="304"/>
        <n v="2791"/>
        <n v="878"/>
        <n v="1380"/>
        <n v="956"/>
        <n v="647"/>
        <n v="265"/>
        <n v="1462"/>
        <n v="297"/>
        <n v="494"/>
        <n v="2260300"/>
        <n v="979"/>
        <n v="385"/>
        <n v="458"/>
        <n v="319"/>
        <n v="191"/>
        <n v="67"/>
        <n v="336"/>
        <n v="65"/>
        <n v="55"/>
        <n v="211"/>
        <n v="315"/>
        <n v="300"/>
        <n v="210"/>
        <n v="339"/>
        <n v="90"/>
        <n v="330"/>
        <n v="228"/>
        <n v="225"/>
        <n v="6500"/>
        <n v="87"/>
        <n v="70"/>
        <n v="61"/>
        <m/>
      </sharedItems>
    </cacheField>
    <cacheField name="Average Donation" numFmtId="2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7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2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1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6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1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7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6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1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10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8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4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6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2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1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3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1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3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4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1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2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5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9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7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8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4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9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7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8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8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6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8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1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6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1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6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7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7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7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8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3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1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1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4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1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3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4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4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1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3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4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7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1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1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7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9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7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6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1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1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1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4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6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5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2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40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2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7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8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2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2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8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9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1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1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8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7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2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10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7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4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1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2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4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1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8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2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5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6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2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4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4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5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7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4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6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2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2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9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6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1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3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3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4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8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7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4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2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2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5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2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1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4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5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3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5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6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5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7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3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1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7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1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9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3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4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2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2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6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3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1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1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1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3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3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40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8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4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3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3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20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7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1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4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1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4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4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6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3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1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4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1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9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3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1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8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6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1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1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1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1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1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1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0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4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5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4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1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1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2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8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3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1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5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20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1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8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3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1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2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8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5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4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1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1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1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0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40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1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1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6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8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3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6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7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6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3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1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1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6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1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1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3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3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10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6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2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3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5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6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3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9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8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3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3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80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2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1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1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7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2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4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1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2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1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4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9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5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10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5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6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2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1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3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2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6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8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8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20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5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2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2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8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6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2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5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8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5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1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3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6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1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9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4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5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9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3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1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3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9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5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6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1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8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5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4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40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3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8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1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1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4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4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6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2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3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9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1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1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8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4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3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9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4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2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7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9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1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3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7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7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4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5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6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3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7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6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5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1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4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1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6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4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8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8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8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3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9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3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3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6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1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4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7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0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4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5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1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5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9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6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1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1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6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2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9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1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1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5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1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1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1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1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20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1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1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5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6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5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10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3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4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2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3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00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3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5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6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5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2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30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3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7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3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60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2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1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3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8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0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4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5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1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3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5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4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3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4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5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2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6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7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20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1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3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5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7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2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9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1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2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1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2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3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2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6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6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1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3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3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50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4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1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3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8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3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5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2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7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1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6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4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10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1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7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5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6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8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6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90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2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3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7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4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8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3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5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1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6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10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3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3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8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7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8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10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1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8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1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9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1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8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1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9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9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2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4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7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6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3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9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6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3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2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8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8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3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3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3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9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1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6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7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2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2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2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7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8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6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4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4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5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1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1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5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6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3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1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1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50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6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1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2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5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2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3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0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1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3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8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9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1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1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3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2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6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2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9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6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5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5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4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2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6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2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6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6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2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6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5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1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3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3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20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9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8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6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2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10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2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5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6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4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1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7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6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1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1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1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9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2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1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1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9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5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9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4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1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6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60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2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7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6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6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2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3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9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6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7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2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2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4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4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50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3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1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6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9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1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6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6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5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2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1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1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3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5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2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4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1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1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1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6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7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2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7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3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4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10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1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5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40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60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0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4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5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1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6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4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1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9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8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7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9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6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9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9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7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3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9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5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6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3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1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80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4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5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6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6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5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2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4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1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7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3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5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8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6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1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4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6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3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6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2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6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2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4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7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1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5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2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1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7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9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7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9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20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2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9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4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8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4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3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9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4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7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2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200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6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9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8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9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4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2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4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9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6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1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2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3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1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3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4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7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8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8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1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1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1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3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6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2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1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3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9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3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3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7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7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2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8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4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5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90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3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4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2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8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1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3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5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2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5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2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2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4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9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5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2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3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3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4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8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8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7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8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8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8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6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5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3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8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1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1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1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4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1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2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6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7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2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1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8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5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8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9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7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6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50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6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1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2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10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2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5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5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2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40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4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7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5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3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7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3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3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2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5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1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1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1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4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5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1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1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2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6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1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1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1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1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1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8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6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3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1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3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7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2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1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8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4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6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2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20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4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1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2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4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4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0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7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1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3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8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5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1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7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4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1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8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7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6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8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9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2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1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3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1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3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3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2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2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5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8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1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2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2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6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2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80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8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7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8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7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9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2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2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4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4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60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6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7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2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4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1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1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9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1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7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5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7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3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4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2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3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7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9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5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1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5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9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9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7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5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1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0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6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1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1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5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3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6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2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6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5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2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4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3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1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3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9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1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4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7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1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1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9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8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1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2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6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1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1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1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3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9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6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1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3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1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20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1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9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0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5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5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2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4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3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3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6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4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2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8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1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5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1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3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9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1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6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1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30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2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10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3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1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4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1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4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2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1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2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8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4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7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7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3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2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8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4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1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1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10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7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2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1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5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1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1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1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3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4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1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1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8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6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40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1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6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5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8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1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9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9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1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5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4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6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2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1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6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8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2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1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7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5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4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3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2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8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5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8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3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7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3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5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60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2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1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3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4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7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20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7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1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3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1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1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7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3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4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3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5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3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4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3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6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8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5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2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2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9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7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6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7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10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1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4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3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2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3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5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8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2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1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5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1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4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7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1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9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5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1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7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7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4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4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3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6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3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60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1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1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7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1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7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8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2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2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7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3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5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9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2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20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5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2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7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2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7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2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4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2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1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1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2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5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3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3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3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5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2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8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1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2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10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9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1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5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6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9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2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4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9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2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1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5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7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4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3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8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3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4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6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9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5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6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9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6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5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3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7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6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5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7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9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1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2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70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2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7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7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4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1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1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3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5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4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1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1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9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3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6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1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3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7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2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1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20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10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1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8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5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1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1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6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4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5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6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1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2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6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5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7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3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7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1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5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7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2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10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6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40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40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10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9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30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8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1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1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10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4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4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2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9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2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3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40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3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8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2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6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2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3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1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2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3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1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2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7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4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9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1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4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6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1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4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5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1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2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1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20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8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7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6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20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1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7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10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3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2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2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3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7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8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7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4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4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8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6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8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6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1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4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8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7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1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1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6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3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6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4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7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3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1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1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4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4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1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3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7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5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5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8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2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5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7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5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1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8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1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5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8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9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8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2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3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2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9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3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3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3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20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5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1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4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3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2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8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2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4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7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2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1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6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1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7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6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10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8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2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1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1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3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4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1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2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5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9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7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8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4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9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7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8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8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6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8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1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1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6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7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7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7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8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3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1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1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4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1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4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4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1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3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4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7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7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7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6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1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1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4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6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5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2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40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2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7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8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2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2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8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9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1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1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8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7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2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10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7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4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1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2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4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1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8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2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5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6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2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4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4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4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6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2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2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6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1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3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4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8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7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4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2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2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5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2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1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4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5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3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5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6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5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7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1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9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3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4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2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2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6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3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1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1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1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3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40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8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4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3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20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7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1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4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1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4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4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6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3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1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4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1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9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3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1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8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6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1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1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1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1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1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0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4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5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4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1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1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2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3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1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2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1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8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3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8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5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4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1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1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1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0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40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1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8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3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6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7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6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3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1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1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6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1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3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3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10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6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2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3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5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6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3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9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8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3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3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80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2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1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1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7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2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4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1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2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1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4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9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5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10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5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6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2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1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2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6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8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8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2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5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2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2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8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6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5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5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1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3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6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1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9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4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5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9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1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9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5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6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1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4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4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3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8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1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1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4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4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6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2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9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1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1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8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4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9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4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2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7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9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3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7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7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4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6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3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7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6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5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1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4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1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6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4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8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8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3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9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3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3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6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1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4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7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0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5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1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5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6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1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1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6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2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9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1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1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1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20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1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1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5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10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3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00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3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5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6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2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30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7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3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60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2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1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3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8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0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4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5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1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3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5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3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4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5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6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7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20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3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5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7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2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1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2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1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2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3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2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6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6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1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3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50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4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3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8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3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5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2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7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1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4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10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1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7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6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8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6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90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2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7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4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3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5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1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6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10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3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3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8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7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8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10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1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8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9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1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8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1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2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4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6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3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9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6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3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2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8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8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6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7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2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2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2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7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8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6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4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4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5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1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5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6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3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1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1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50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6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5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2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3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0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1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8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9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1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1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2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9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6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5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2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6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6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2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6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5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1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3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3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20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9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8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6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10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2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5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6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4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1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7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6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1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9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1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1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9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5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9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4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1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6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60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2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7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6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2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9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6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7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2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2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4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4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50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3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9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1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6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6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5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2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1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1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3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5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1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1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1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2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7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3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10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1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5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40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60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4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1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6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4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8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7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9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6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9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9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7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3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9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5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6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3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1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8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4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5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6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6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5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2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4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7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5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8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6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1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4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6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3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6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2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2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4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7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1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5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2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7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9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7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9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20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2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9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8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4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3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9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4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7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2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200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6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8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9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4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2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9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6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3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1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3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4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7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8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8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1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1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3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2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9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3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7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7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2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8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4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5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90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3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4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2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8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1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3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5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2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2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4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9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5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2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3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4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8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7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8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8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8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6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5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8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1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1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1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4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1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2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6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7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2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1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8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5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8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9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7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6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50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6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1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10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2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5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5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40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7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7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3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3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2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5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1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1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4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1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1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2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6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1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1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1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1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8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6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3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1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3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7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2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1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8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4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6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2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20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4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1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2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4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0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1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3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8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5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1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7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4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1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8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7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6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8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9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2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1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3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2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2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5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8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1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2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2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6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2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80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8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7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8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7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9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2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2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4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60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6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7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2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4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1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1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9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7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5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7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3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4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2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7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9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5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1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5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9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9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7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5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1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0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6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1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2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6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5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2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4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3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3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9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1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4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7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1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1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9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8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1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2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6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1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1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1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9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1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20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1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9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5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5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2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4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3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6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2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8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1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3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9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1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6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1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30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2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10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3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4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1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4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2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1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2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8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4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7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7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3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2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8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1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1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10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7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2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1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5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1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1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3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4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1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1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8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6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40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1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6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5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8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1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9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9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1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5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4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6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2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1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6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8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2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1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5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4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2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5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8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7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3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60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2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1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3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20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7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1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3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1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1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7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3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4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3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5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3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4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3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6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8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5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2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9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7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10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1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4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3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3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5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8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2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1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5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1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7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1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9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5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1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7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7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3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6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3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6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1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7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1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7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8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2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7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3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9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2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20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2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7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2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7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2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4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2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1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1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2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5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3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3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3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5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2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1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2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10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9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1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5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6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2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4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9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2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1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7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4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3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8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3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6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9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5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5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3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7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7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2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70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2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7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7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4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1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3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5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4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9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3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6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1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3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7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2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1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20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10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8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1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1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6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4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5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1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2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6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5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7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7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1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5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7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2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10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6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40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4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10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9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30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8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1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1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10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4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2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9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2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3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40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2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6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2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2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7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4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9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1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4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6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4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1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20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8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7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6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2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7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10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3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2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3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7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8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7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4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8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6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6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4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8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7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1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6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3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6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4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7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3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4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1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7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5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2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7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8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5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8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9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8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2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3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2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9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3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20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5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1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4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2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8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2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4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x v="0"/>
    <b v="1"/>
    <s v="film &amp; video/television"/>
    <x v="0"/>
    <n v="63.917582417582416"/>
    <x v="0"/>
    <s v="television"/>
    <x v="0"/>
    <d v="2015-07-23T03:00:0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x v="1"/>
    <b v="1"/>
    <s v="film &amp; video/television"/>
    <x v="1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x v="2"/>
    <b v="1"/>
    <s v="film &amp; video/television"/>
    <x v="2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x v="3"/>
    <b v="1"/>
    <s v="film &amp; video/television"/>
    <x v="3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x v="4"/>
    <b v="1"/>
    <s v="film &amp; video/television"/>
    <x v="4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x v="5"/>
    <b v="1"/>
    <s v="film &amp; video/television"/>
    <x v="5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x v="6"/>
    <b v="1"/>
    <s v="film &amp; video/television"/>
    <x v="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x v="7"/>
    <b v="1"/>
    <s v="film &amp; video/television"/>
    <x v="7"/>
    <n v="159.82456140350877"/>
    <x v="0"/>
    <s v="television"/>
    <x v="7"/>
    <d v="2016-07-05T01:07:47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x v="8"/>
    <b v="1"/>
    <s v="film &amp; video/television"/>
    <x v="8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x v="9"/>
    <b v="1"/>
    <s v="film &amp; video/television"/>
    <x v="9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x v="10"/>
    <b v="1"/>
    <s v="film &amp; video/television"/>
    <x v="8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x v="11"/>
    <b v="1"/>
    <s v="film &amp; video/television"/>
    <x v="10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x v="12"/>
    <b v="1"/>
    <s v="film &amp; video/television"/>
    <x v="11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x v="13"/>
    <b v="1"/>
    <s v="film &amp; video/television"/>
    <x v="12"/>
    <n v="109.78431372549019"/>
    <x v="0"/>
    <s v="television"/>
    <x v="13"/>
    <d v="2016-06-23T20:27:0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x v="14"/>
    <b v="1"/>
    <s v="film &amp; video/television"/>
    <x v="8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x v="15"/>
    <b v="1"/>
    <s v="film &amp; video/television"/>
    <x v="6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x v="16"/>
    <b v="1"/>
    <s v="film &amp; video/television"/>
    <x v="8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x v="17"/>
    <b v="1"/>
    <s v="film &amp; video/television"/>
    <x v="8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x v="18"/>
    <b v="1"/>
    <s v="film &amp; video/television"/>
    <x v="6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x v="19"/>
    <b v="1"/>
    <s v="film &amp; video/television"/>
    <x v="13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x v="20"/>
    <b v="1"/>
    <s v="film &amp; video/television"/>
    <x v="8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x v="21"/>
    <b v="1"/>
    <s v="film &amp; video/television"/>
    <x v="5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x v="22"/>
    <b v="1"/>
    <s v="film &amp; video/television"/>
    <x v="14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x v="23"/>
    <b v="1"/>
    <s v="film &amp; video/television"/>
    <x v="1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x v="24"/>
    <b v="1"/>
    <s v="film &amp; video/television"/>
    <x v="16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x v="25"/>
    <b v="1"/>
    <s v="film &amp; video/television"/>
    <x v="17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x v="10"/>
    <b v="1"/>
    <s v="film &amp; video/television"/>
    <x v="18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x v="3"/>
    <b v="1"/>
    <s v="film &amp; video/television"/>
    <x v="19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x v="26"/>
    <b v="1"/>
    <s v="film &amp; video/television"/>
    <x v="8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x v="27"/>
    <b v="1"/>
    <s v="film &amp; video/television"/>
    <x v="20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x v="28"/>
    <b v="1"/>
    <s v="film &amp; video/television"/>
    <x v="7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x v="29"/>
    <b v="1"/>
    <s v="film &amp; video/television"/>
    <x v="2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x v="30"/>
    <b v="1"/>
    <s v="film &amp; video/television"/>
    <x v="8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x v="31"/>
    <b v="1"/>
    <s v="film &amp; video/television"/>
    <x v="2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x v="32"/>
    <b v="1"/>
    <s v="film &amp; video/television"/>
    <x v="23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x v="33"/>
    <b v="1"/>
    <s v="film &amp; video/television"/>
    <x v="24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x v="34"/>
    <b v="1"/>
    <s v="film &amp; video/television"/>
    <x v="1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x v="35"/>
    <b v="1"/>
    <s v="film &amp; video/television"/>
    <x v="25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x v="36"/>
    <b v="1"/>
    <s v="film &amp; video/television"/>
    <x v="26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x v="37"/>
    <b v="1"/>
    <s v="film &amp; video/television"/>
    <x v="23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x v="38"/>
    <b v="1"/>
    <s v="film &amp; video/television"/>
    <x v="7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x v="10"/>
    <b v="1"/>
    <s v="film &amp; video/television"/>
    <x v="2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x v="39"/>
    <b v="1"/>
    <s v="film &amp; video/television"/>
    <x v="27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x v="40"/>
    <b v="1"/>
    <s v="film &amp; video/television"/>
    <x v="2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x v="41"/>
    <b v="1"/>
    <s v="film &amp; video/television"/>
    <x v="2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x v="42"/>
    <b v="1"/>
    <s v="film &amp; video/television"/>
    <x v="29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x v="43"/>
    <b v="1"/>
    <s v="film &amp; video/television"/>
    <x v="2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x v="16"/>
    <b v="1"/>
    <s v="film &amp; video/television"/>
    <x v="30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x v="44"/>
    <b v="1"/>
    <s v="film &amp; video/television"/>
    <x v="30"/>
    <n v="56.815789473684212"/>
    <x v="0"/>
    <s v="television"/>
    <x v="48"/>
    <d v="2015-03-01T12:00:0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x v="45"/>
    <b v="1"/>
    <s v="film &amp; video/television"/>
    <x v="2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x v="19"/>
    <b v="1"/>
    <s v="film &amp; video/television"/>
    <x v="2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x v="46"/>
    <b v="1"/>
    <s v="film &amp; video/television"/>
    <x v="3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x v="47"/>
    <b v="1"/>
    <s v="film &amp; video/television"/>
    <x v="32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x v="27"/>
    <b v="1"/>
    <s v="film &amp; video/television"/>
    <x v="5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x v="47"/>
    <b v="1"/>
    <s v="film &amp; video/television"/>
    <x v="8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x v="48"/>
    <b v="1"/>
    <s v="film &amp; video/television"/>
    <x v="3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x v="49"/>
    <b v="1"/>
    <s v="film &amp; video/television"/>
    <x v="30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x v="50"/>
    <b v="1"/>
    <s v="film &amp; video/television"/>
    <x v="7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x v="11"/>
    <b v="1"/>
    <s v="film &amp; video/television"/>
    <x v="22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x v="51"/>
    <b v="1"/>
    <s v="film &amp; video/television"/>
    <x v="8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x v="52"/>
    <b v="1"/>
    <s v="film &amp; video/shorts"/>
    <x v="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x v="23"/>
    <b v="1"/>
    <s v="film &amp; video/shorts"/>
    <x v="33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x v="53"/>
    <b v="1"/>
    <s v="film &amp; video/shorts"/>
    <x v="34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x v="31"/>
    <b v="1"/>
    <s v="film &amp; video/shorts"/>
    <x v="35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x v="54"/>
    <b v="1"/>
    <s v="film &amp; video/shorts"/>
    <x v="36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x v="7"/>
    <b v="1"/>
    <s v="film &amp; video/shorts"/>
    <x v="30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x v="55"/>
    <b v="1"/>
    <s v="film &amp; video/shorts"/>
    <x v="15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x v="9"/>
    <b v="1"/>
    <s v="film &amp; video/shorts"/>
    <x v="32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x v="17"/>
    <b v="1"/>
    <s v="film &amp; video/shorts"/>
    <x v="3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x v="56"/>
    <b v="1"/>
    <s v="film &amp; video/shorts"/>
    <x v="26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x v="57"/>
    <b v="1"/>
    <s v="film &amp; video/shorts"/>
    <x v="37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x v="58"/>
    <b v="1"/>
    <s v="film &amp; video/shorts"/>
    <x v="20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x v="14"/>
    <b v="1"/>
    <s v="film &amp; video/shorts"/>
    <x v="16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x v="59"/>
    <b v="1"/>
    <s v="film &amp; video/shorts"/>
    <x v="2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x v="60"/>
    <b v="1"/>
    <s v="film &amp; video/shorts"/>
    <x v="38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x v="5"/>
    <b v="1"/>
    <s v="film &amp; video/shorts"/>
    <x v="39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x v="41"/>
    <b v="1"/>
    <s v="film &amp; video/shorts"/>
    <x v="40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x v="55"/>
    <b v="1"/>
    <s v="film &amp; video/shorts"/>
    <x v="41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x v="2"/>
    <b v="1"/>
    <s v="film &amp; video/shorts"/>
    <x v="4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x v="14"/>
    <b v="1"/>
    <s v="film &amp; video/shorts"/>
    <x v="43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x v="5"/>
    <b v="1"/>
    <s v="film &amp; video/shorts"/>
    <x v="30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x v="33"/>
    <b v="1"/>
    <s v="film &amp; video/shorts"/>
    <x v="44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x v="61"/>
    <b v="1"/>
    <s v="film &amp; video/shorts"/>
    <x v="8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x v="62"/>
    <b v="1"/>
    <s v="film &amp; video/shorts"/>
    <x v="22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x v="63"/>
    <b v="1"/>
    <s v="film &amp; video/shorts"/>
    <x v="2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x v="64"/>
    <b v="1"/>
    <s v="film &amp; video/shorts"/>
    <x v="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x v="57"/>
    <b v="1"/>
    <s v="film &amp; video/shorts"/>
    <x v="6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x v="20"/>
    <b v="1"/>
    <s v="film &amp; video/shorts"/>
    <x v="2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x v="65"/>
    <b v="1"/>
    <s v="film &amp; video/shorts"/>
    <x v="22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x v="66"/>
    <b v="1"/>
    <s v="film &amp; video/shorts"/>
    <x v="39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x v="38"/>
    <b v="1"/>
    <s v="film &amp; video/shorts"/>
    <x v="8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x v="67"/>
    <b v="1"/>
    <s v="film &amp; video/shorts"/>
    <x v="29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x v="68"/>
    <b v="1"/>
    <s v="film &amp; video/shorts"/>
    <x v="4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x v="41"/>
    <b v="1"/>
    <s v="film &amp; video/shorts"/>
    <x v="2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x v="8"/>
    <b v="1"/>
    <s v="film &amp; video/shorts"/>
    <x v="3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x v="64"/>
    <b v="1"/>
    <s v="film &amp; video/shorts"/>
    <x v="46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x v="69"/>
    <b v="1"/>
    <s v="film &amp; video/shorts"/>
    <x v="4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x v="22"/>
    <b v="1"/>
    <s v="film &amp; video/shorts"/>
    <x v="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x v="65"/>
    <b v="1"/>
    <s v="film &amp; video/shorts"/>
    <x v="6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x v="70"/>
    <b v="1"/>
    <s v="film &amp; video/shorts"/>
    <x v="6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x v="55"/>
    <b v="1"/>
    <s v="film &amp; video/shorts"/>
    <x v="2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x v="2"/>
    <b v="1"/>
    <s v="film &amp; video/shorts"/>
    <x v="2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x v="71"/>
    <b v="1"/>
    <s v="film &amp; video/shorts"/>
    <x v="37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x v="72"/>
    <b v="1"/>
    <s v="film &amp; video/shorts"/>
    <x v="4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x v="73"/>
    <b v="1"/>
    <s v="film &amp; video/shorts"/>
    <x v="29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x v="65"/>
    <b v="1"/>
    <s v="film &amp; video/shorts"/>
    <x v="30"/>
    <n v="39.383333333333333"/>
    <x v="0"/>
    <s v="shorts"/>
    <x v="105"/>
    <d v="2016-05-14T00:00:00"/>
  </r>
  <r>
    <n v="106"/>
    <s v="LOST WEEKEND"/>
    <s v="A Boy. A Girl. A Car. A Serial Killer."/>
    <x v="10"/>
    <n v="5025"/>
    <x v="0"/>
    <x v="0"/>
    <s v="USD"/>
    <n v="1333391901"/>
    <n v="1332182301"/>
    <b v="0"/>
    <x v="74"/>
    <b v="1"/>
    <s v="film &amp; video/shorts"/>
    <x v="8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x v="50"/>
    <b v="1"/>
    <s v="film &amp; video/shorts"/>
    <x v="22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x v="5"/>
    <b v="1"/>
    <s v="film &amp; video/shorts"/>
    <x v="4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x v="5"/>
    <b v="1"/>
    <s v="film &amp; video/shorts"/>
    <x v="49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x v="55"/>
    <b v="1"/>
    <s v="film &amp; video/shorts"/>
    <x v="23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x v="28"/>
    <b v="1"/>
    <s v="film &amp; video/shorts"/>
    <x v="34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x v="75"/>
    <b v="1"/>
    <s v="film &amp; video/shorts"/>
    <x v="3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x v="76"/>
    <b v="1"/>
    <s v="film &amp; video/shorts"/>
    <x v="50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x v="2"/>
    <b v="1"/>
    <s v="film &amp; video/shorts"/>
    <x v="3"/>
    <n v="88.571428571428569"/>
    <x v="0"/>
    <s v="shorts"/>
    <x v="114"/>
    <d v="2012-01-13T06:34:48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x v="19"/>
    <b v="1"/>
    <s v="film &amp; video/shorts"/>
    <x v="50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x v="7"/>
    <b v="1"/>
    <s v="film &amp; video/shorts"/>
    <x v="35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x v="74"/>
    <b v="1"/>
    <s v="film &amp; video/shorts"/>
    <x v="8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x v="70"/>
    <b v="1"/>
    <s v="film &amp; video/shorts"/>
    <x v="35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x v="77"/>
    <b v="1"/>
    <s v="film &amp; video/shorts"/>
    <x v="2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x v="29"/>
    <b v="0"/>
    <s v="film &amp; video/science fiction"/>
    <x v="51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x v="29"/>
    <b v="0"/>
    <s v="film &amp; video/science fiction"/>
    <x v="51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x v="78"/>
    <b v="0"/>
    <s v="film &amp; video/science fiction"/>
    <x v="52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x v="79"/>
    <b v="0"/>
    <s v="film &amp; video/science fiction"/>
    <x v="51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x v="78"/>
    <b v="0"/>
    <s v="film &amp; video/science fiction"/>
    <x v="52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x v="79"/>
    <b v="0"/>
    <s v="film &amp; video/science fiction"/>
    <x v="53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x v="62"/>
    <b v="0"/>
    <s v="film &amp; video/science fiction"/>
    <x v="54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x v="80"/>
    <b v="0"/>
    <s v="film &amp; video/science fiction"/>
    <x v="55"/>
    <n v="47.5"/>
    <x v="0"/>
    <s v="science fiction"/>
    <x v="127"/>
    <d v="2015-04-03T13:59:01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x v="79"/>
    <b v="0"/>
    <s v="film &amp; video/science fiction"/>
    <x v="56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x v="78"/>
    <b v="0"/>
    <s v="film &amp; video/science fiction"/>
    <x v="52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x v="78"/>
    <b v="0"/>
    <s v="film &amp; video/science fiction"/>
    <x v="52"/>
    <n v="0"/>
    <x v="0"/>
    <s v="science fiction"/>
    <x v="130"/>
    <d v="2014-06-16T20:16:00"/>
  </r>
  <r>
    <n v="131"/>
    <s v="I (Canceled)"/>
    <s v="I"/>
    <x v="38"/>
    <n v="0"/>
    <x v="1"/>
    <x v="0"/>
    <s v="USD"/>
    <n v="1467763200"/>
    <n v="1466453161"/>
    <b v="0"/>
    <x v="78"/>
    <b v="0"/>
    <s v="film &amp; video/science fiction"/>
    <x v="52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x v="75"/>
    <b v="0"/>
    <s v="film &amp; video/science fiction"/>
    <x v="57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x v="78"/>
    <b v="0"/>
    <s v="film &amp; video/science fiction"/>
    <x v="52"/>
    <n v="0"/>
    <x v="0"/>
    <s v="science fiction"/>
    <x v="133"/>
    <d v="2016-05-31T17:31:00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x v="78"/>
    <b v="0"/>
    <s v="film &amp; video/science fiction"/>
    <x v="52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x v="81"/>
    <b v="0"/>
    <s v="film &amp; video/science fiction"/>
    <x v="5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x v="78"/>
    <b v="0"/>
    <s v="film &amp; video/science fiction"/>
    <x v="52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x v="78"/>
    <b v="0"/>
    <s v="film &amp; video/science fiction"/>
    <x v="52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x v="6"/>
    <b v="0"/>
    <s v="film &amp; video/science fiction"/>
    <x v="58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x v="29"/>
    <b v="0"/>
    <s v="film &amp; video/science fiction"/>
    <x v="2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x v="78"/>
    <b v="0"/>
    <s v="film &amp; video/science fiction"/>
    <x v="52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x v="33"/>
    <b v="0"/>
    <s v="film &amp; video/science fiction"/>
    <x v="59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x v="29"/>
    <b v="0"/>
    <s v="film &amp; video/science fiction"/>
    <x v="51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x v="78"/>
    <b v="0"/>
    <s v="film &amp; video/science fiction"/>
    <x v="52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x v="77"/>
    <b v="0"/>
    <s v="film &amp; video/science fiction"/>
    <x v="60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x v="82"/>
    <b v="0"/>
    <s v="film &amp; video/science fiction"/>
    <x v="6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x v="83"/>
    <b v="0"/>
    <s v="film &amp; video/science fiction"/>
    <x v="51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x v="78"/>
    <b v="0"/>
    <s v="film &amp; video/science fiction"/>
    <x v="52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x v="84"/>
    <b v="0"/>
    <s v="film &amp; video/science fiction"/>
    <x v="51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x v="79"/>
    <b v="0"/>
    <s v="film &amp; video/science fiction"/>
    <x v="51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x v="85"/>
    <b v="0"/>
    <s v="film &amp; video/science fiction"/>
    <x v="6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x v="81"/>
    <b v="0"/>
    <s v="film &amp; video/science fiction"/>
    <x v="51"/>
    <n v="28"/>
    <x v="0"/>
    <s v="science fiction"/>
    <x v="151"/>
    <d v="2015-06-18T13:13:11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x v="84"/>
    <b v="0"/>
    <s v="film &amp; video/science fiction"/>
    <x v="51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x v="73"/>
    <b v="0"/>
    <s v="film &amp; video/science fiction"/>
    <x v="5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x v="83"/>
    <b v="0"/>
    <s v="film &amp; video/science fiction"/>
    <x v="55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x v="80"/>
    <b v="0"/>
    <s v="film &amp; video/science fiction"/>
    <x v="51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x v="41"/>
    <b v="0"/>
    <s v="film &amp; video/science fiction"/>
    <x v="54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x v="84"/>
    <b v="0"/>
    <s v="film &amp; video/science fiction"/>
    <x v="51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x v="78"/>
    <b v="0"/>
    <s v="film &amp; video/science fiction"/>
    <x v="52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x v="29"/>
    <b v="0"/>
    <s v="film &amp; video/science fiction"/>
    <x v="51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x v="78"/>
    <b v="0"/>
    <s v="film &amp; video/drama"/>
    <x v="52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x v="29"/>
    <b v="0"/>
    <s v="film &amp; video/drama"/>
    <x v="5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x v="73"/>
    <b v="0"/>
    <s v="film &amp; video/drama"/>
    <x v="63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x v="78"/>
    <b v="0"/>
    <s v="film &amp; video/drama"/>
    <x v="52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x v="63"/>
    <b v="0"/>
    <s v="film &amp; video/drama"/>
    <x v="51"/>
    <n v="91.428571428571431"/>
    <x v="0"/>
    <s v="drama"/>
    <x v="164"/>
    <d v="2014-09-19T18:18:21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x v="78"/>
    <b v="0"/>
    <s v="film &amp; video/drama"/>
    <x v="52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x v="29"/>
    <b v="0"/>
    <s v="film &amp; video/drama"/>
    <x v="64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x v="84"/>
    <b v="0"/>
    <s v="film &amp; video/drama"/>
    <x v="5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x v="83"/>
    <b v="0"/>
    <s v="film &amp; video/drama"/>
    <x v="6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x v="73"/>
    <b v="0"/>
    <s v="film &amp; video/drama"/>
    <x v="66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x v="73"/>
    <b v="0"/>
    <s v="film &amp; video/drama"/>
    <x v="58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x v="29"/>
    <b v="0"/>
    <s v="film &amp; video/drama"/>
    <x v="51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x v="78"/>
    <b v="0"/>
    <s v="film &amp; video/drama"/>
    <x v="52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x v="78"/>
    <b v="0"/>
    <s v="film &amp; video/drama"/>
    <x v="52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x v="78"/>
    <b v="0"/>
    <s v="film &amp; video/drama"/>
    <x v="52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x v="55"/>
    <b v="0"/>
    <s v="film &amp; video/drama"/>
    <x v="67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x v="78"/>
    <b v="0"/>
    <s v="film &amp; video/drama"/>
    <x v="52"/>
    <n v="0"/>
    <x v="0"/>
    <s v="drama"/>
    <x v="176"/>
    <d v="2015-08-05T19:46:39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x v="63"/>
    <b v="0"/>
    <s v="film &amp; video/drama"/>
    <x v="68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x v="78"/>
    <b v="0"/>
    <s v="film &amp; video/drama"/>
    <x v="52"/>
    <n v="0"/>
    <x v="0"/>
    <s v="drama"/>
    <x v="178"/>
    <d v="2015-11-26T23:55:45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x v="84"/>
    <b v="0"/>
    <s v="film &amp; video/drama"/>
    <x v="69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x v="62"/>
    <b v="0"/>
    <s v="film &amp; video/drama"/>
    <x v="70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x v="80"/>
    <b v="0"/>
    <s v="film &amp; video/drama"/>
    <x v="7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x v="78"/>
    <b v="0"/>
    <s v="film &amp; video/drama"/>
    <x v="52"/>
    <n v="0"/>
    <x v="0"/>
    <s v="drama"/>
    <x v="182"/>
    <d v="2017-01-07T00:17:12"/>
  </r>
  <r>
    <n v="183"/>
    <s v="Three Little Words"/>
    <s v="Don't kill me until I meet my Dad"/>
    <x v="78"/>
    <n v="4482"/>
    <x v="2"/>
    <x v="1"/>
    <s v="GBP"/>
    <n v="1417033610"/>
    <n v="1414438010"/>
    <b v="0"/>
    <x v="8"/>
    <b v="0"/>
    <s v="film &amp; video/drama"/>
    <x v="7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x v="84"/>
    <b v="0"/>
    <s v="film &amp; video/drama"/>
    <x v="58"/>
    <n v="25.5"/>
    <x v="0"/>
    <s v="drama"/>
    <x v="184"/>
    <d v="2014-09-01T03:59:00"/>
  </r>
  <r>
    <n v="185"/>
    <s v="BLANK Short Movie"/>
    <s v="Love has no boundaries!"/>
    <x v="79"/>
    <n v="2200"/>
    <x v="2"/>
    <x v="10"/>
    <s v="NOK"/>
    <n v="1471557139"/>
    <n v="1468965139"/>
    <b v="0"/>
    <x v="73"/>
    <b v="0"/>
    <s v="film &amp; video/drama"/>
    <x v="54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x v="78"/>
    <b v="0"/>
    <s v="film &amp; video/drama"/>
    <x v="52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x v="81"/>
    <b v="0"/>
    <s v="film &amp; video/drama"/>
    <x v="63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x v="78"/>
    <b v="0"/>
    <s v="film &amp; video/drama"/>
    <x v="52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x v="81"/>
    <b v="0"/>
    <s v="film &amp; video/drama"/>
    <x v="51"/>
    <n v="69"/>
    <x v="0"/>
    <s v="drama"/>
    <x v="189"/>
    <d v="2016-09-03T16:34:37"/>
  </r>
  <r>
    <n v="190"/>
    <s v="REGIONRAT, the movie"/>
    <s v="Because hope can be a 4 letter word"/>
    <x v="14"/>
    <n v="50"/>
    <x v="2"/>
    <x v="0"/>
    <s v="USD"/>
    <n v="1466091446"/>
    <n v="1465227446"/>
    <b v="0"/>
    <x v="29"/>
    <b v="0"/>
    <s v="film &amp; video/drama"/>
    <x v="51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x v="83"/>
    <b v="0"/>
    <s v="film &amp; video/drama"/>
    <x v="6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x v="83"/>
    <b v="0"/>
    <s v="film &amp; video/drama"/>
    <x v="51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x v="78"/>
    <b v="0"/>
    <s v="film &amp; video/drama"/>
    <x v="52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x v="83"/>
    <b v="0"/>
    <s v="film &amp; video/drama"/>
    <x v="51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x v="78"/>
    <b v="0"/>
    <s v="film &amp; video/drama"/>
    <x v="52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x v="10"/>
    <b v="0"/>
    <s v="film &amp; video/drama"/>
    <x v="73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x v="22"/>
    <b v="0"/>
    <s v="film &amp; video/drama"/>
    <x v="59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x v="79"/>
    <b v="0"/>
    <s v="film &amp; video/drama"/>
    <x v="56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x v="78"/>
    <b v="0"/>
    <s v="film &amp; video/drama"/>
    <x v="52"/>
    <n v="0"/>
    <x v="0"/>
    <s v="drama"/>
    <x v="199"/>
    <d v="2016-09-01T02:58:22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x v="59"/>
    <b v="0"/>
    <s v="film &amp; video/drama"/>
    <x v="74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x v="63"/>
    <b v="0"/>
    <s v="film &amp; video/drama"/>
    <x v="75"/>
    <n v="54.285714285714285"/>
    <x v="0"/>
    <s v="drama"/>
    <x v="201"/>
    <d v="2015-02-08T19:38:49"/>
  </r>
  <r>
    <n v="202"/>
    <s v="Modern Gangsters"/>
    <s v="new web series created by jonney terry"/>
    <x v="12"/>
    <n v="0"/>
    <x v="2"/>
    <x v="0"/>
    <s v="USD"/>
    <n v="1444337940"/>
    <n v="1441750564"/>
    <b v="0"/>
    <x v="78"/>
    <b v="0"/>
    <s v="film &amp; video/drama"/>
    <x v="52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x v="22"/>
    <b v="0"/>
    <s v="film &amp; video/drama"/>
    <x v="76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x v="86"/>
    <b v="0"/>
    <s v="film &amp; video/drama"/>
    <x v="77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x v="57"/>
    <b v="0"/>
    <s v="film &amp; video/drama"/>
    <x v="78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x v="78"/>
    <b v="0"/>
    <s v="film &amp; video/drama"/>
    <x v="52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x v="62"/>
    <b v="0"/>
    <s v="film &amp; video/drama"/>
    <x v="63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x v="78"/>
    <b v="0"/>
    <s v="film &amp; video/drama"/>
    <x v="52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x v="78"/>
    <b v="0"/>
    <s v="film &amp; video/drama"/>
    <x v="52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x v="51"/>
    <b v="0"/>
    <s v="film &amp; video/drama"/>
    <x v="79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x v="8"/>
    <b v="0"/>
    <s v="film &amp; video/drama"/>
    <x v="80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x v="29"/>
    <b v="0"/>
    <s v="film &amp; video/drama"/>
    <x v="51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x v="29"/>
    <b v="0"/>
    <s v="film &amp; video/drama"/>
    <x v="51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x v="29"/>
    <b v="0"/>
    <s v="film &amp; video/drama"/>
    <x v="51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x v="29"/>
    <b v="0"/>
    <s v="film &amp; video/drama"/>
    <x v="51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x v="87"/>
    <b v="0"/>
    <s v="film &amp; video/drama"/>
    <x v="81"/>
    <n v="331.53833333333336"/>
    <x v="0"/>
    <s v="drama"/>
    <x v="216"/>
    <d v="2015-04-22T22:00:37"/>
  </r>
  <r>
    <n v="217"/>
    <s v="Bitch"/>
    <s v="A roadmovie by paw"/>
    <x v="57"/>
    <n v="11943"/>
    <x v="2"/>
    <x v="11"/>
    <s v="SEK"/>
    <n v="1419780149"/>
    <n v="1417101749"/>
    <b v="0"/>
    <x v="44"/>
    <b v="0"/>
    <s v="film &amp; video/drama"/>
    <x v="82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x v="29"/>
    <b v="0"/>
    <s v="film &amp; video/drama"/>
    <x v="56"/>
    <n v="100"/>
    <x v="0"/>
    <s v="drama"/>
    <x v="218"/>
    <d v="2015-05-15T15:04:49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x v="88"/>
    <b v="0"/>
    <s v="film &amp; video/drama"/>
    <x v="8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x v="83"/>
    <b v="0"/>
    <s v="film &amp; video/drama"/>
    <x v="51"/>
    <n v="120"/>
    <x v="0"/>
    <s v="drama"/>
    <x v="220"/>
    <d v="2015-08-20T20:06:00"/>
  </r>
  <r>
    <n v="221"/>
    <s v="Archetypes"/>
    <s v="Film about Schizophrenia with Surreal Twists!"/>
    <x v="63"/>
    <n v="0"/>
    <x v="2"/>
    <x v="0"/>
    <s v="USD"/>
    <n v="1427569564"/>
    <n v="1422389164"/>
    <b v="0"/>
    <x v="78"/>
    <b v="0"/>
    <s v="film &amp; video/drama"/>
    <x v="52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x v="84"/>
    <b v="0"/>
    <s v="film &amp; video/drama"/>
    <x v="84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x v="78"/>
    <b v="0"/>
    <s v="film &amp; video/drama"/>
    <x v="52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x v="78"/>
    <b v="0"/>
    <s v="film &amp; video/drama"/>
    <x v="52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x v="78"/>
    <b v="0"/>
    <s v="film &amp; video/drama"/>
    <x v="52"/>
    <n v="0"/>
    <x v="0"/>
    <s v="drama"/>
    <x v="225"/>
    <d v="2016-04-08T22:04:14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x v="84"/>
    <b v="0"/>
    <s v="film &amp; video/drama"/>
    <x v="5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x v="78"/>
    <b v="0"/>
    <s v="film &amp; video/drama"/>
    <x v="52"/>
    <n v="0"/>
    <x v="0"/>
    <s v="drama"/>
    <x v="227"/>
    <d v="2015-07-09T21:27:21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x v="78"/>
    <b v="0"/>
    <s v="film &amp; video/drama"/>
    <x v="52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x v="78"/>
    <b v="0"/>
    <s v="film &amp; video/drama"/>
    <x v="52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x v="84"/>
    <b v="0"/>
    <s v="film &amp; video/drama"/>
    <x v="51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x v="78"/>
    <b v="0"/>
    <s v="film &amp; video/drama"/>
    <x v="52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x v="63"/>
    <b v="0"/>
    <s v="film &amp; video/drama"/>
    <x v="5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x v="78"/>
    <b v="0"/>
    <s v="film &amp; video/drama"/>
    <x v="52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x v="81"/>
    <b v="0"/>
    <s v="film &amp; video/drama"/>
    <x v="85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x v="78"/>
    <b v="0"/>
    <s v="film &amp; video/drama"/>
    <x v="52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x v="78"/>
    <b v="0"/>
    <s v="film &amp; video/drama"/>
    <x v="52"/>
    <n v="0"/>
    <x v="0"/>
    <s v="drama"/>
    <x v="236"/>
    <d v="2016-01-05T00:00:00"/>
  </r>
  <r>
    <n v="237"/>
    <s v="Making The Choice"/>
    <s v="Making The Choice is a christian short film series."/>
    <x v="36"/>
    <n v="50"/>
    <x v="2"/>
    <x v="0"/>
    <s v="USD"/>
    <n v="1457445069"/>
    <n v="1452261069"/>
    <b v="0"/>
    <x v="29"/>
    <b v="0"/>
    <s v="film &amp; video/drama"/>
    <x v="51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x v="78"/>
    <b v="0"/>
    <s v="film &amp; video/drama"/>
    <x v="52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x v="81"/>
    <b v="0"/>
    <s v="film &amp; video/drama"/>
    <x v="86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x v="89"/>
    <b v="1"/>
    <s v="film &amp; video/documentary"/>
    <x v="30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x v="90"/>
    <b v="1"/>
    <s v="film &amp; video/documentary"/>
    <x v="38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x v="91"/>
    <b v="1"/>
    <s v="film &amp; video/documentary"/>
    <x v="3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x v="92"/>
    <b v="1"/>
    <s v="film &amp; video/documentary"/>
    <x v="2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x v="87"/>
    <b v="1"/>
    <s v="film &amp; video/documentary"/>
    <x v="3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x v="93"/>
    <b v="1"/>
    <s v="film &amp; video/documentary"/>
    <x v="3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x v="94"/>
    <b v="1"/>
    <s v="film &amp; video/documentary"/>
    <x v="87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x v="95"/>
    <b v="1"/>
    <s v="film &amp; video/documentary"/>
    <x v="88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x v="96"/>
    <b v="1"/>
    <s v="film &amp; video/documentary"/>
    <x v="7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x v="97"/>
    <b v="1"/>
    <s v="film &amp; video/documentary"/>
    <x v="38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x v="98"/>
    <b v="1"/>
    <s v="film &amp; video/documentary"/>
    <x v="45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x v="99"/>
    <b v="1"/>
    <s v="film &amp; video/documentary"/>
    <x v="9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x v="52"/>
    <b v="1"/>
    <s v="film &amp; video/documentary"/>
    <x v="8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x v="63"/>
    <b v="1"/>
    <s v="film &amp; video/documentary"/>
    <x v="8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x v="100"/>
    <b v="1"/>
    <s v="film &amp; video/documentary"/>
    <x v="32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x v="101"/>
    <b v="1"/>
    <s v="film &amp; video/documentary"/>
    <x v="6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x v="102"/>
    <b v="1"/>
    <s v="film &amp; video/documentary"/>
    <x v="90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x v="103"/>
    <b v="1"/>
    <s v="film &amp; video/documentary"/>
    <x v="6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x v="104"/>
    <b v="1"/>
    <s v="film &amp; video/documentary"/>
    <x v="91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x v="105"/>
    <b v="1"/>
    <s v="film &amp; video/documentary"/>
    <x v="46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x v="106"/>
    <b v="1"/>
    <s v="film &amp; video/documentary"/>
    <x v="6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x v="107"/>
    <b v="1"/>
    <s v="film &amp; video/documentary"/>
    <x v="30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x v="108"/>
    <b v="1"/>
    <s v="film &amp; video/documentary"/>
    <x v="92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x v="109"/>
    <b v="1"/>
    <s v="film &amp; video/documentary"/>
    <x v="15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x v="110"/>
    <b v="1"/>
    <s v="film &amp; video/documentary"/>
    <x v="15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x v="6"/>
    <b v="1"/>
    <s v="film &amp; video/documentary"/>
    <x v="19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x v="17"/>
    <b v="1"/>
    <s v="film &amp; video/documentary"/>
    <x v="13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x v="111"/>
    <b v="1"/>
    <s v="film &amp; video/documentary"/>
    <x v="46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x v="112"/>
    <b v="1"/>
    <s v="film &amp; video/documentary"/>
    <x v="19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x v="113"/>
    <b v="1"/>
    <s v="film &amp; video/documentary"/>
    <x v="93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x v="42"/>
    <b v="1"/>
    <s v="film &amp; video/documentary"/>
    <x v="94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x v="114"/>
    <b v="1"/>
    <s v="film &amp; video/documentary"/>
    <x v="2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x v="71"/>
    <b v="1"/>
    <s v="film &amp; video/documentary"/>
    <x v="95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x v="115"/>
    <b v="1"/>
    <s v="film &amp; video/documentary"/>
    <x v="30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x v="116"/>
    <b v="1"/>
    <s v="film &amp; video/documentary"/>
    <x v="18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x v="117"/>
    <b v="1"/>
    <s v="film &amp; video/documentary"/>
    <x v="16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x v="95"/>
    <b v="1"/>
    <s v="film &amp; video/documentary"/>
    <x v="93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x v="118"/>
    <b v="1"/>
    <s v="film &amp; video/documentary"/>
    <x v="2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x v="119"/>
    <b v="1"/>
    <s v="film &amp; video/documentary"/>
    <x v="96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x v="120"/>
    <b v="1"/>
    <s v="film &amp; video/documentary"/>
    <x v="9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x v="121"/>
    <b v="1"/>
    <s v="film &amp; video/documentary"/>
    <x v="98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x v="1"/>
    <b v="1"/>
    <s v="film &amp; video/documentary"/>
    <x v="10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x v="122"/>
    <b v="1"/>
    <s v="film &amp; video/documentary"/>
    <x v="7"/>
    <n v="254.38547486033519"/>
    <x v="0"/>
    <s v="documentary"/>
    <x v="282"/>
    <d v="2010-02-22T22:00:00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x v="91"/>
    <b v="1"/>
    <s v="film &amp; video/documentary"/>
    <x v="47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x v="123"/>
    <b v="1"/>
    <s v="film &amp; video/documentary"/>
    <x v="2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x v="124"/>
    <b v="1"/>
    <s v="film &amp; video/documentary"/>
    <x v="99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x v="125"/>
    <b v="1"/>
    <s v="film &amp; video/documentary"/>
    <x v="5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x v="126"/>
    <b v="1"/>
    <s v="film &amp; video/documentary"/>
    <x v="100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x v="127"/>
    <b v="1"/>
    <s v="film &amp; video/documentary"/>
    <x v="3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x v="128"/>
    <b v="1"/>
    <s v="film &amp; video/documentary"/>
    <x v="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x v="129"/>
    <b v="1"/>
    <s v="film &amp; video/documentary"/>
    <x v="6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x v="130"/>
    <b v="1"/>
    <s v="film &amp; video/documentary"/>
    <x v="10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x v="131"/>
    <b v="1"/>
    <s v="film &amp; video/documentary"/>
    <x v="7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x v="132"/>
    <b v="1"/>
    <s v="film &amp; video/documentary"/>
    <x v="7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x v="133"/>
    <b v="1"/>
    <s v="film &amp; video/documentary"/>
    <x v="2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x v="134"/>
    <b v="1"/>
    <s v="film &amp; video/documentary"/>
    <x v="17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x v="135"/>
    <b v="1"/>
    <s v="film &amp; video/documentary"/>
    <x v="15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x v="136"/>
    <b v="1"/>
    <s v="film &amp; video/documentary"/>
    <x v="8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x v="137"/>
    <b v="1"/>
    <s v="film &amp; video/documentary"/>
    <x v="16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x v="138"/>
    <b v="1"/>
    <s v="film &amp; video/documentary"/>
    <x v="1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x v="139"/>
    <b v="1"/>
    <s v="film &amp; video/documentary"/>
    <x v="7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x v="140"/>
    <b v="1"/>
    <s v="film &amp; video/documentary"/>
    <x v="15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x v="52"/>
    <b v="1"/>
    <s v="film &amp; video/documentary"/>
    <x v="8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x v="141"/>
    <b v="1"/>
    <s v="film &amp; video/documentary"/>
    <x v="102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x v="142"/>
    <b v="1"/>
    <s v="film &amp; video/documentary"/>
    <x v="103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x v="143"/>
    <b v="1"/>
    <s v="film &amp; video/documentary"/>
    <x v="23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x v="144"/>
    <b v="1"/>
    <s v="film &amp; video/documentary"/>
    <x v="104"/>
    <n v="36.612499999999997"/>
    <x v="0"/>
    <s v="documentary"/>
    <x v="306"/>
    <d v="2013-03-20T19:05:33"/>
  </r>
  <r>
    <n v="307"/>
    <s v="Grammar Revolution"/>
    <s v="Why is grammar important?"/>
    <x v="29"/>
    <n v="24490"/>
    <x v="0"/>
    <x v="0"/>
    <s v="USD"/>
    <n v="1360276801"/>
    <n v="1357684801"/>
    <b v="1"/>
    <x v="145"/>
    <b v="1"/>
    <s v="film &amp; video/documentary"/>
    <x v="19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x v="91"/>
    <b v="1"/>
    <s v="film &amp; video/documentary"/>
    <x v="45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x v="146"/>
    <b v="1"/>
    <s v="film &amp; video/documentary"/>
    <x v="1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x v="17"/>
    <b v="1"/>
    <s v="film &amp; video/documentary"/>
    <x v="2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x v="3"/>
    <b v="1"/>
    <s v="film &amp; video/documentary"/>
    <x v="2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x v="96"/>
    <b v="1"/>
    <s v="film &amp; video/documentary"/>
    <x v="1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x v="147"/>
    <b v="1"/>
    <s v="film &amp; video/documentary"/>
    <x v="2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x v="148"/>
    <b v="1"/>
    <s v="film &amp; video/documentary"/>
    <x v="10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x v="149"/>
    <b v="1"/>
    <s v="film &amp; video/documentary"/>
    <x v="7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x v="150"/>
    <b v="1"/>
    <s v="film &amp; video/documentary"/>
    <x v="35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x v="151"/>
    <b v="1"/>
    <s v="film &amp; video/documentary"/>
    <x v="8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x v="4"/>
    <b v="1"/>
    <s v="film &amp; video/documentary"/>
    <x v="106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x v="13"/>
    <b v="1"/>
    <s v="film &amp; video/documentary"/>
    <x v="3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x v="150"/>
    <b v="1"/>
    <s v="film &amp; video/documentary"/>
    <x v="6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x v="152"/>
    <b v="1"/>
    <s v="film &amp; video/documentary"/>
    <x v="22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x v="153"/>
    <b v="1"/>
    <s v="film &amp; video/documentary"/>
    <x v="30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x v="6"/>
    <b v="1"/>
    <s v="film &amp; video/documentary"/>
    <x v="20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x v="141"/>
    <b v="1"/>
    <s v="film &amp; video/documentary"/>
    <x v="7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x v="154"/>
    <b v="1"/>
    <s v="film &amp; video/documentary"/>
    <x v="2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x v="155"/>
    <b v="1"/>
    <s v="film &amp; video/documentary"/>
    <x v="38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x v="69"/>
    <b v="1"/>
    <s v="film &amp; video/documentary"/>
    <x v="0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x v="156"/>
    <b v="1"/>
    <s v="film &amp; video/documentary"/>
    <x v="3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x v="157"/>
    <b v="1"/>
    <s v="film &amp; video/documentary"/>
    <x v="4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x v="158"/>
    <b v="1"/>
    <s v="film &amp; video/documentary"/>
    <x v="7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x v="159"/>
    <b v="1"/>
    <s v="film &amp; video/documentary"/>
    <x v="6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x v="160"/>
    <b v="1"/>
    <s v="film &amp; video/documentary"/>
    <x v="3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x v="161"/>
    <b v="1"/>
    <s v="film &amp; video/documentary"/>
    <x v="9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x v="50"/>
    <b v="1"/>
    <s v="film &amp; video/documentary"/>
    <x v="7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x v="144"/>
    <b v="1"/>
    <s v="film &amp; video/documentary"/>
    <x v="22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x v="131"/>
    <b v="1"/>
    <s v="film &amp; video/documentary"/>
    <x v="32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x v="162"/>
    <b v="1"/>
    <s v="film &amp; video/documentary"/>
    <x v="7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x v="163"/>
    <b v="1"/>
    <s v="film &amp; video/documentary"/>
    <x v="26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x v="30"/>
    <b v="1"/>
    <s v="film &amp; video/documentary"/>
    <x v="16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x v="164"/>
    <b v="1"/>
    <s v="film &amp; video/documentary"/>
    <x v="9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x v="165"/>
    <b v="1"/>
    <s v="film &amp; video/documentary"/>
    <x v="6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x v="166"/>
    <b v="1"/>
    <s v="film &amp; video/documentary"/>
    <x v="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x v="167"/>
    <b v="1"/>
    <s v="film &amp; video/documentary"/>
    <x v="22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x v="168"/>
    <b v="1"/>
    <s v="film &amp; video/documentary"/>
    <x v="22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x v="122"/>
    <b v="1"/>
    <s v="film &amp; video/documentary"/>
    <x v="20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x v="101"/>
    <b v="1"/>
    <s v="film &amp; video/documentary"/>
    <x v="107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x v="169"/>
    <b v="1"/>
    <s v="film &amp; video/documentary"/>
    <x v="1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x v="46"/>
    <b v="1"/>
    <s v="film &amp; video/documentary"/>
    <x v="22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x v="157"/>
    <b v="1"/>
    <s v="film &amp; video/documentary"/>
    <x v="6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x v="170"/>
    <b v="1"/>
    <s v="film &amp; video/documentary"/>
    <x v="47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x v="171"/>
    <b v="1"/>
    <s v="film &amp; video/documentary"/>
    <x v="37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x v="172"/>
    <b v="1"/>
    <s v="film &amp; video/documentary"/>
    <x v="32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x v="173"/>
    <b v="1"/>
    <s v="film &amp; video/documentary"/>
    <x v="16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x v="60"/>
    <b v="1"/>
    <s v="film &amp; video/documentary"/>
    <x v="3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x v="111"/>
    <b v="1"/>
    <s v="film &amp; video/documentary"/>
    <x v="32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x v="174"/>
    <b v="1"/>
    <s v="film &amp; video/documentary"/>
    <x v="22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x v="175"/>
    <b v="1"/>
    <s v="film &amp; video/documentary"/>
    <x v="36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x v="176"/>
    <b v="1"/>
    <s v="film &amp; video/documentary"/>
    <x v="3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x v="177"/>
    <b v="1"/>
    <s v="film &amp; video/documentary"/>
    <x v="2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x v="45"/>
    <b v="1"/>
    <s v="film &amp; video/documentary"/>
    <x v="7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x v="178"/>
    <b v="1"/>
    <s v="film &amp; video/documentary"/>
    <x v="19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x v="48"/>
    <b v="1"/>
    <s v="film &amp; video/documentary"/>
    <x v="108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x v="55"/>
    <b v="1"/>
    <s v="film &amp; video/documentary"/>
    <x v="7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x v="116"/>
    <b v="1"/>
    <s v="film &amp; video/documentary"/>
    <x v="2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x v="71"/>
    <b v="1"/>
    <s v="film &amp; video/documentary"/>
    <x v="3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x v="179"/>
    <b v="1"/>
    <s v="film &amp; video/documentary"/>
    <x v="7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x v="46"/>
    <b v="1"/>
    <s v="film &amp; video/documentary"/>
    <x v="3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x v="180"/>
    <b v="1"/>
    <s v="film &amp; video/documentary"/>
    <x v="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x v="157"/>
    <b v="1"/>
    <s v="film &amp; video/documentary"/>
    <x v="26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x v="68"/>
    <b v="1"/>
    <s v="film &amp; video/documentary"/>
    <x v="4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x v="181"/>
    <b v="1"/>
    <s v="film &amp; video/documentary"/>
    <x v="47"/>
    <n v="161.25517890772127"/>
    <x v="0"/>
    <s v="documentary"/>
    <x v="371"/>
    <d v="2013-02-01T18:25:39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x v="82"/>
    <b v="1"/>
    <s v="film &amp; video/documentary"/>
    <x v="9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x v="30"/>
    <b v="1"/>
    <s v="film &amp; video/documentary"/>
    <x v="6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x v="49"/>
    <b v="1"/>
    <s v="film &amp; video/documentary"/>
    <x v="23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x v="25"/>
    <b v="1"/>
    <s v="film &amp; video/documentary"/>
    <x v="29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x v="53"/>
    <b v="1"/>
    <s v="film &amp; video/documentary"/>
    <x v="45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x v="182"/>
    <b v="1"/>
    <s v="film &amp; video/documentary"/>
    <x v="47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x v="183"/>
    <b v="1"/>
    <s v="film &amp; video/documentary"/>
    <x v="19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x v="184"/>
    <b v="1"/>
    <s v="film &amp; video/documentary"/>
    <x v="32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x v="72"/>
    <b v="1"/>
    <s v="film &amp; video/documentary"/>
    <x v="27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x v="140"/>
    <b v="1"/>
    <s v="film &amp; video/documentary"/>
    <x v="2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x v="19"/>
    <b v="1"/>
    <s v="film &amp; video/documentary"/>
    <x v="109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x v="53"/>
    <b v="1"/>
    <s v="film &amp; video/documentary"/>
    <x v="110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x v="185"/>
    <b v="1"/>
    <s v="film &amp; video/documentary"/>
    <x v="38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x v="186"/>
    <b v="1"/>
    <s v="film &amp; video/documentary"/>
    <x v="45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x v="62"/>
    <b v="1"/>
    <s v="film &amp; video/documentary"/>
    <x v="8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x v="187"/>
    <b v="1"/>
    <s v="film &amp; video/documentary"/>
    <x v="11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x v="26"/>
    <b v="1"/>
    <s v="film &amp; video/documentary"/>
    <x v="43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x v="188"/>
    <b v="1"/>
    <s v="film &amp; video/documentary"/>
    <x v="112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x v="25"/>
    <b v="1"/>
    <s v="film &amp; video/documentary"/>
    <x v="2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x v="189"/>
    <b v="1"/>
    <s v="film &amp; video/documentary"/>
    <x v="8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x v="190"/>
    <b v="1"/>
    <s v="film &amp; video/documentary"/>
    <x v="8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x v="191"/>
    <b v="1"/>
    <s v="film &amp; video/documentary"/>
    <x v="2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x v="133"/>
    <b v="1"/>
    <s v="film &amp; video/documentary"/>
    <x v="19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x v="192"/>
    <b v="1"/>
    <s v="film &amp; video/documentary"/>
    <x v="16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x v="193"/>
    <b v="1"/>
    <s v="film &amp; video/documentary"/>
    <x v="6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x v="194"/>
    <b v="1"/>
    <s v="film &amp; video/documentary"/>
    <x v="3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x v="85"/>
    <b v="1"/>
    <s v="film &amp; video/documentary"/>
    <x v="9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x v="195"/>
    <b v="1"/>
    <s v="film &amp; video/documentary"/>
    <x v="6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x v="95"/>
    <b v="1"/>
    <s v="film &amp; video/documentary"/>
    <x v="38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x v="196"/>
    <b v="1"/>
    <s v="film &amp; video/documentary"/>
    <x v="3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x v="68"/>
    <b v="1"/>
    <s v="film &amp; video/documentary"/>
    <x v="27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x v="16"/>
    <b v="1"/>
    <s v="film &amp; video/documentary"/>
    <x v="45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x v="197"/>
    <b v="1"/>
    <s v="film &amp; video/documentary"/>
    <x v="3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x v="165"/>
    <b v="1"/>
    <s v="film &amp; video/documentary"/>
    <x v="30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x v="2"/>
    <b v="1"/>
    <s v="film &amp; video/documentary"/>
    <x v="30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x v="19"/>
    <b v="1"/>
    <s v="film &amp; video/documentary"/>
    <x v="7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x v="44"/>
    <b v="1"/>
    <s v="film &amp; video/documentary"/>
    <x v="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x v="41"/>
    <b v="1"/>
    <s v="film &amp; video/documentary"/>
    <x v="0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x v="63"/>
    <b v="1"/>
    <s v="film &amp; video/documentary"/>
    <x v="31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x v="198"/>
    <b v="1"/>
    <s v="film &amp; video/documentary"/>
    <x v="7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x v="165"/>
    <b v="1"/>
    <s v="film &amp; video/documentary"/>
    <x v="43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x v="199"/>
    <b v="1"/>
    <s v="film &amp; video/documentary"/>
    <x v="4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x v="200"/>
    <b v="1"/>
    <s v="film &amp; video/documentary"/>
    <x v="22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x v="64"/>
    <b v="1"/>
    <s v="film &amp; video/documentary"/>
    <x v="2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x v="20"/>
    <b v="1"/>
    <s v="film &amp; video/documentary"/>
    <x v="10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x v="47"/>
    <b v="1"/>
    <s v="film &amp; video/documentary"/>
    <x v="8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x v="201"/>
    <b v="1"/>
    <s v="film &amp; video/documentary"/>
    <x v="8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x v="196"/>
    <b v="1"/>
    <s v="film &amp; video/documentary"/>
    <x v="8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x v="83"/>
    <b v="0"/>
    <s v="film &amp; video/animation"/>
    <x v="51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x v="79"/>
    <b v="0"/>
    <s v="film &amp; video/animation"/>
    <x v="55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x v="8"/>
    <b v="0"/>
    <s v="film &amp; video/animation"/>
    <x v="56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x v="62"/>
    <b v="0"/>
    <s v="film &amp; video/animation"/>
    <x v="5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x v="81"/>
    <b v="0"/>
    <s v="film &amp; video/animation"/>
    <x v="6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x v="84"/>
    <b v="0"/>
    <s v="film &amp; video/animation"/>
    <x v="51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x v="22"/>
    <b v="0"/>
    <s v="film &amp; video/animation"/>
    <x v="56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x v="78"/>
    <b v="0"/>
    <s v="film &amp; video/animation"/>
    <x v="52"/>
    <n v="0"/>
    <x v="0"/>
    <s v="animation"/>
    <x v="427"/>
    <d v="2015-10-22T18:59:0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x v="62"/>
    <b v="0"/>
    <s v="film &amp; video/animation"/>
    <x v="54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x v="78"/>
    <b v="0"/>
    <s v="film &amp; video/animation"/>
    <x v="52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x v="81"/>
    <b v="0"/>
    <s v="film &amp; video/animation"/>
    <x v="55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x v="22"/>
    <b v="0"/>
    <s v="film &amp; video/animation"/>
    <x v="53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x v="22"/>
    <b v="0"/>
    <s v="film &amp; video/animation"/>
    <x v="57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x v="78"/>
    <b v="0"/>
    <s v="film &amp; video/animation"/>
    <x v="52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x v="84"/>
    <b v="0"/>
    <s v="film &amp; video/animation"/>
    <x v="6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x v="83"/>
    <b v="0"/>
    <s v="film &amp; video/animation"/>
    <x v="51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x v="78"/>
    <b v="0"/>
    <s v="film &amp; video/animation"/>
    <x v="52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x v="78"/>
    <b v="0"/>
    <s v="film &amp; video/animation"/>
    <x v="52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x v="202"/>
    <b v="0"/>
    <s v="film &amp; video/animation"/>
    <x v="57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x v="78"/>
    <b v="0"/>
    <s v="film &amp; video/animation"/>
    <x v="52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x v="29"/>
    <b v="0"/>
    <s v="film &amp; video/animation"/>
    <x v="5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x v="78"/>
    <b v="0"/>
    <s v="film &amp; video/animation"/>
    <x v="52"/>
    <n v="0"/>
    <x v="0"/>
    <s v="animation"/>
    <x v="441"/>
    <d v="2013-11-02T19:03:16"/>
  </r>
  <r>
    <n v="442"/>
    <s v="The Paranormal Idiot"/>
    <s v="Doomsday is here"/>
    <x v="73"/>
    <n v="6691"/>
    <x v="2"/>
    <x v="0"/>
    <s v="USD"/>
    <n v="1424380783"/>
    <n v="1421788783"/>
    <b v="0"/>
    <x v="57"/>
    <b v="0"/>
    <s v="film &amp; video/animation"/>
    <x v="68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x v="84"/>
    <b v="0"/>
    <s v="film &amp; video/animation"/>
    <x v="5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x v="29"/>
    <b v="0"/>
    <s v="film &amp; video/animation"/>
    <x v="6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x v="84"/>
    <b v="0"/>
    <s v="film &amp; video/animation"/>
    <x v="51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x v="38"/>
    <b v="0"/>
    <s v="film &amp; video/animation"/>
    <x v="6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x v="29"/>
    <b v="0"/>
    <s v="film &amp; video/animation"/>
    <x v="51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x v="80"/>
    <b v="0"/>
    <s v="film &amp; video/animation"/>
    <x v="58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x v="81"/>
    <b v="0"/>
    <s v="film &amp; video/animation"/>
    <x v="5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x v="63"/>
    <b v="0"/>
    <s v="film &amp; video/animation"/>
    <x v="51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x v="78"/>
    <b v="0"/>
    <s v="film &amp; video/animation"/>
    <x v="52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x v="8"/>
    <b v="0"/>
    <s v="film &amp; video/animation"/>
    <x v="113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x v="84"/>
    <b v="0"/>
    <s v="film &amp; video/animation"/>
    <x v="51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x v="81"/>
    <b v="0"/>
    <s v="film &amp; video/animation"/>
    <x v="5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x v="84"/>
    <b v="0"/>
    <s v="film &amp; video/animation"/>
    <x v="51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x v="83"/>
    <b v="0"/>
    <s v="film &amp; video/animation"/>
    <x v="5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x v="78"/>
    <b v="0"/>
    <s v="film &amp; video/animation"/>
    <x v="52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x v="72"/>
    <b v="0"/>
    <s v="film &amp; video/animation"/>
    <x v="114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x v="29"/>
    <b v="0"/>
    <s v="film &amp; video/animation"/>
    <x v="51"/>
    <n v="25"/>
    <x v="0"/>
    <s v="animation"/>
    <x v="459"/>
    <d v="2011-11-13T16:22:07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x v="84"/>
    <b v="0"/>
    <s v="film &amp; video/animation"/>
    <x v="51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x v="78"/>
    <b v="0"/>
    <s v="film &amp; video/animation"/>
    <x v="52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x v="78"/>
    <b v="0"/>
    <s v="film &amp; video/animation"/>
    <x v="52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x v="202"/>
    <b v="0"/>
    <s v="film &amp; video/animation"/>
    <x v="55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x v="29"/>
    <b v="0"/>
    <s v="film &amp; video/animation"/>
    <x v="51"/>
    <n v="1"/>
    <x v="0"/>
    <s v="animation"/>
    <x v="464"/>
    <d v="2016-05-18T20:22:1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x v="22"/>
    <b v="0"/>
    <s v="film &amp; video/animation"/>
    <x v="74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x v="81"/>
    <b v="0"/>
    <s v="film &amp; video/animation"/>
    <x v="5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x v="70"/>
    <b v="0"/>
    <s v="film &amp; video/animation"/>
    <x v="71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x v="78"/>
    <b v="0"/>
    <s v="film &amp; video/animation"/>
    <x v="52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x v="78"/>
    <b v="0"/>
    <s v="film &amp; video/animation"/>
    <x v="52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x v="84"/>
    <b v="0"/>
    <s v="film &amp; video/animation"/>
    <x v="56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x v="203"/>
    <b v="0"/>
    <s v="film &amp; video/animation"/>
    <x v="8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x v="81"/>
    <b v="0"/>
    <s v="film &amp; video/animation"/>
    <x v="83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x v="25"/>
    <b v="0"/>
    <s v="film &amp; video/animation"/>
    <x v="55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x v="29"/>
    <b v="0"/>
    <s v="film &amp; video/animation"/>
    <x v="51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x v="78"/>
    <b v="0"/>
    <s v="film &amp; video/animation"/>
    <x v="52"/>
    <n v="0"/>
    <x v="0"/>
    <s v="animation"/>
    <x v="475"/>
    <d v="2015-05-06T02:04:03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x v="204"/>
    <b v="0"/>
    <s v="film &amp; video/animation"/>
    <x v="55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x v="78"/>
    <b v="0"/>
    <s v="film &amp; video/animation"/>
    <x v="52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x v="78"/>
    <b v="0"/>
    <s v="film &amp; video/animation"/>
    <x v="52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x v="165"/>
    <b v="0"/>
    <s v="film &amp; video/animation"/>
    <x v="115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x v="205"/>
    <b v="0"/>
    <s v="film &amp; video/animation"/>
    <x v="6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x v="64"/>
    <b v="0"/>
    <s v="film &amp; video/animation"/>
    <x v="67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x v="29"/>
    <b v="0"/>
    <s v="film &amp; video/animation"/>
    <x v="5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x v="206"/>
    <b v="0"/>
    <s v="film &amp; video/animation"/>
    <x v="77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x v="202"/>
    <b v="0"/>
    <s v="film &amp; video/animation"/>
    <x v="51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x v="207"/>
    <b v="0"/>
    <s v="film &amp; video/animation"/>
    <x v="71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x v="29"/>
    <b v="0"/>
    <s v="film &amp; video/animation"/>
    <x v="51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x v="78"/>
    <b v="0"/>
    <s v="film &amp; video/animation"/>
    <x v="52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x v="78"/>
    <b v="0"/>
    <s v="film &amp; video/animation"/>
    <x v="52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x v="83"/>
    <b v="0"/>
    <s v="film &amp; video/animation"/>
    <x v="51"/>
    <n v="71.666666666666671"/>
    <x v="0"/>
    <s v="animation"/>
    <x v="489"/>
    <d v="2012-01-05T11:33:00"/>
  </r>
  <r>
    <n v="490"/>
    <s v="PROJECT IS CANCELLED"/>
    <s v="Cancelled"/>
    <x v="28"/>
    <n v="0"/>
    <x v="2"/>
    <x v="0"/>
    <s v="USD"/>
    <n v="1345677285"/>
    <n v="1343085285"/>
    <b v="0"/>
    <x v="78"/>
    <b v="0"/>
    <s v="film &amp; video/animation"/>
    <x v="52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x v="78"/>
    <b v="0"/>
    <s v="film &amp; video/animation"/>
    <x v="52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x v="78"/>
    <b v="0"/>
    <s v="film &amp; video/animation"/>
    <x v="52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x v="78"/>
    <b v="0"/>
    <s v="film &amp; video/animation"/>
    <x v="52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x v="83"/>
    <b v="0"/>
    <s v="film &amp; video/animation"/>
    <x v="51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x v="78"/>
    <b v="0"/>
    <s v="film &amp; video/animation"/>
    <x v="52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x v="29"/>
    <b v="0"/>
    <s v="film &amp; video/animation"/>
    <x v="51"/>
    <n v="1"/>
    <x v="0"/>
    <s v="animation"/>
    <x v="496"/>
    <d v="2014-02-10T22:21:14"/>
  </r>
  <r>
    <n v="497"/>
    <s v="Galaxy Probe Kids"/>
    <s v="live-action/animated series pilot."/>
    <x v="140"/>
    <n v="30"/>
    <x v="2"/>
    <x v="0"/>
    <s v="USD"/>
    <n v="1419483600"/>
    <n v="1414889665"/>
    <b v="0"/>
    <x v="83"/>
    <b v="0"/>
    <s v="film &amp; video/animation"/>
    <x v="5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x v="19"/>
    <b v="0"/>
    <s v="film &amp; video/animation"/>
    <x v="6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x v="55"/>
    <b v="0"/>
    <s v="film &amp; video/animation"/>
    <x v="5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x v="80"/>
    <b v="0"/>
    <s v="film &amp; video/animation"/>
    <x v="58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x v="78"/>
    <b v="0"/>
    <s v="film &amp; video/animation"/>
    <x v="52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x v="80"/>
    <b v="0"/>
    <s v="film &amp; video/animation"/>
    <x v="56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x v="82"/>
    <b v="0"/>
    <s v="film &amp; video/animation"/>
    <x v="56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x v="81"/>
    <b v="0"/>
    <s v="film &amp; video/animation"/>
    <x v="56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x v="25"/>
    <b v="0"/>
    <s v="film &amp; video/animation"/>
    <x v="51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x v="29"/>
    <b v="0"/>
    <s v="film &amp; video/animation"/>
    <x v="51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x v="73"/>
    <b v="0"/>
    <s v="film &amp; video/animation"/>
    <x v="58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x v="83"/>
    <b v="0"/>
    <s v="film &amp; video/animation"/>
    <x v="51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x v="29"/>
    <b v="0"/>
    <s v="film &amp; video/animation"/>
    <x v="51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x v="78"/>
    <b v="0"/>
    <s v="film &amp; video/animation"/>
    <x v="52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x v="81"/>
    <b v="0"/>
    <s v="film &amp; video/animation"/>
    <x v="55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x v="84"/>
    <b v="0"/>
    <s v="film &amp; video/animation"/>
    <x v="5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x v="32"/>
    <b v="0"/>
    <s v="film &amp; video/animation"/>
    <x v="53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x v="83"/>
    <b v="0"/>
    <s v="film &amp; video/animation"/>
    <x v="58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x v="69"/>
    <b v="0"/>
    <s v="film &amp; video/animation"/>
    <x v="79"/>
    <n v="725.02941176470586"/>
    <x v="0"/>
    <s v="animation"/>
    <x v="515"/>
    <d v="2015-12-29T11:46:41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x v="78"/>
    <b v="0"/>
    <s v="film &amp; video/animation"/>
    <x v="52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x v="83"/>
    <b v="0"/>
    <s v="film &amp; video/animation"/>
    <x v="56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x v="78"/>
    <b v="0"/>
    <s v="film &amp; video/animation"/>
    <x v="52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x v="16"/>
    <b v="0"/>
    <s v="film &amp; video/animation"/>
    <x v="66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x v="69"/>
    <b v="1"/>
    <s v="theater/plays"/>
    <x v="22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x v="66"/>
    <b v="1"/>
    <s v="theater/plays"/>
    <x v="2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x v="162"/>
    <b v="1"/>
    <s v="theater/plays"/>
    <x v="4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x v="87"/>
    <b v="1"/>
    <s v="theater/plays"/>
    <x v="10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x v="208"/>
    <b v="1"/>
    <s v="theater/plays"/>
    <x v="16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x v="8"/>
    <b v="1"/>
    <s v="theater/plays"/>
    <x v="2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x v="23"/>
    <b v="1"/>
    <s v="theater/plays"/>
    <x v="35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x v="150"/>
    <b v="1"/>
    <s v="theater/plays"/>
    <x v="8"/>
    <n v="63.829113924050631"/>
    <x v="1"/>
    <s v="plays"/>
    <x v="527"/>
    <d v="2017-02-17T16:05:00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x v="209"/>
    <b v="1"/>
    <s v="theater/plays"/>
    <x v="39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x v="59"/>
    <b v="1"/>
    <s v="theater/plays"/>
    <x v="23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x v="60"/>
    <b v="1"/>
    <s v="theater/plays"/>
    <x v="30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x v="162"/>
    <b v="1"/>
    <s v="theater/plays"/>
    <x v="2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x v="210"/>
    <b v="1"/>
    <s v="theater/plays"/>
    <x v="20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x v="57"/>
    <b v="1"/>
    <s v="theater/plays"/>
    <x v="8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x v="53"/>
    <b v="1"/>
    <s v="theater/plays"/>
    <x v="2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x v="211"/>
    <b v="1"/>
    <s v="theater/plays"/>
    <x v="22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x v="70"/>
    <b v="1"/>
    <s v="theater/plays"/>
    <x v="15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x v="211"/>
    <b v="1"/>
    <s v="theater/plays"/>
    <x v="10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x v="65"/>
    <b v="1"/>
    <s v="theater/plays"/>
    <x v="116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x v="9"/>
    <b v="1"/>
    <s v="theater/plays"/>
    <x v="8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x v="29"/>
    <b v="0"/>
    <s v="technology/web"/>
    <x v="51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x v="29"/>
    <b v="0"/>
    <s v="technology/web"/>
    <x v="5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x v="29"/>
    <b v="0"/>
    <s v="technology/web"/>
    <x v="51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x v="84"/>
    <b v="0"/>
    <s v="technology/web"/>
    <x v="51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x v="84"/>
    <b v="0"/>
    <s v="technology/web"/>
    <x v="56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x v="69"/>
    <b v="0"/>
    <s v="technology/web"/>
    <x v="60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x v="84"/>
    <b v="0"/>
    <s v="technology/web"/>
    <x v="51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x v="78"/>
    <b v="0"/>
    <s v="technology/web"/>
    <x v="52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x v="29"/>
    <b v="0"/>
    <s v="technology/web"/>
    <x v="51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x v="22"/>
    <b v="0"/>
    <s v="technology/web"/>
    <x v="55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x v="80"/>
    <b v="0"/>
    <s v="technology/web"/>
    <x v="5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x v="33"/>
    <b v="0"/>
    <s v="technology/web"/>
    <x v="54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x v="78"/>
    <b v="0"/>
    <s v="technology/web"/>
    <x v="52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x v="79"/>
    <b v="0"/>
    <s v="technology/web"/>
    <x v="51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x v="19"/>
    <b v="0"/>
    <s v="technology/web"/>
    <x v="117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x v="78"/>
    <b v="0"/>
    <s v="technology/web"/>
    <x v="52"/>
    <n v="0"/>
    <x v="2"/>
    <s v="web"/>
    <x v="555"/>
    <d v="2016-06-12T08:29:03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x v="29"/>
    <b v="0"/>
    <s v="technology/web"/>
    <x v="5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x v="9"/>
    <b v="0"/>
    <s v="technology/web"/>
    <x v="5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x v="78"/>
    <b v="0"/>
    <s v="technology/web"/>
    <x v="52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x v="29"/>
    <b v="0"/>
    <s v="technology/web"/>
    <x v="51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x v="83"/>
    <b v="0"/>
    <s v="technology/web"/>
    <x v="51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x v="84"/>
    <b v="0"/>
    <s v="technology/web"/>
    <x v="51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x v="78"/>
    <b v="0"/>
    <s v="technology/web"/>
    <x v="52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x v="84"/>
    <b v="0"/>
    <s v="technology/web"/>
    <x v="51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x v="29"/>
    <b v="0"/>
    <s v="technology/web"/>
    <x v="51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x v="78"/>
    <b v="0"/>
    <s v="technology/web"/>
    <x v="52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x v="29"/>
    <b v="0"/>
    <s v="technology/web"/>
    <x v="51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x v="78"/>
    <b v="0"/>
    <s v="technology/web"/>
    <x v="52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x v="81"/>
    <b v="0"/>
    <s v="technology/web"/>
    <x v="5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x v="29"/>
    <b v="0"/>
    <s v="technology/web"/>
    <x v="51"/>
    <n v="20"/>
    <x v="2"/>
    <s v="web"/>
    <x v="569"/>
    <d v="2016-01-01T20:20:12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x v="29"/>
    <b v="0"/>
    <s v="technology/web"/>
    <x v="51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x v="84"/>
    <b v="0"/>
    <s v="technology/web"/>
    <x v="51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x v="78"/>
    <b v="0"/>
    <s v="technology/web"/>
    <x v="52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x v="82"/>
    <b v="0"/>
    <s v="technology/web"/>
    <x v="51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x v="80"/>
    <b v="0"/>
    <s v="technology/web"/>
    <x v="5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x v="80"/>
    <b v="0"/>
    <s v="technology/web"/>
    <x v="51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x v="29"/>
    <b v="0"/>
    <s v="technology/web"/>
    <x v="51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x v="29"/>
    <b v="0"/>
    <s v="technology/web"/>
    <x v="51"/>
    <n v="10"/>
    <x v="2"/>
    <s v="web"/>
    <x v="577"/>
    <d v="2016-05-20T14:08:22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x v="63"/>
    <b v="0"/>
    <s v="technology/web"/>
    <x v="51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x v="81"/>
    <b v="0"/>
    <s v="technology/web"/>
    <x v="56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x v="29"/>
    <b v="0"/>
    <s v="technology/web"/>
    <x v="51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x v="78"/>
    <b v="0"/>
    <s v="technology/web"/>
    <x v="52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x v="78"/>
    <b v="0"/>
    <s v="technology/web"/>
    <x v="52"/>
    <n v="0"/>
    <x v="2"/>
    <s v="web"/>
    <x v="582"/>
    <d v="2015-03-15T18:00:00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x v="29"/>
    <b v="0"/>
    <s v="technology/web"/>
    <x v="51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x v="84"/>
    <b v="0"/>
    <s v="technology/web"/>
    <x v="51"/>
    <n v="5"/>
    <x v="2"/>
    <s v="web"/>
    <x v="584"/>
    <d v="2015-03-16T16:11:56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x v="78"/>
    <b v="0"/>
    <s v="technology/web"/>
    <x v="52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x v="80"/>
    <b v="0"/>
    <s v="technology/web"/>
    <x v="5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x v="63"/>
    <b v="0"/>
    <s v="technology/web"/>
    <x v="57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x v="84"/>
    <b v="0"/>
    <s v="technology/web"/>
    <x v="58"/>
    <n v="150.5"/>
    <x v="2"/>
    <s v="web"/>
    <x v="588"/>
    <d v="2016-11-17T19:28:06"/>
  </r>
  <r>
    <n v="589"/>
    <s v="Get Neighborly"/>
    <s v="Services closer than you think..."/>
    <x v="51"/>
    <n v="1"/>
    <x v="2"/>
    <x v="0"/>
    <s v="USD"/>
    <n v="1436366699"/>
    <n v="1435070699"/>
    <b v="0"/>
    <x v="29"/>
    <b v="0"/>
    <s v="technology/web"/>
    <x v="51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x v="82"/>
    <b v="0"/>
    <s v="technology/web"/>
    <x v="65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x v="84"/>
    <b v="0"/>
    <s v="technology/web"/>
    <x v="51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x v="29"/>
    <b v="0"/>
    <s v="technology/web"/>
    <x v="58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x v="63"/>
    <b v="0"/>
    <s v="technology/web"/>
    <x v="66"/>
    <n v="16.428571428571427"/>
    <x v="2"/>
    <s v="web"/>
    <x v="593"/>
    <d v="2015-04-06T15:15:45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x v="84"/>
    <b v="0"/>
    <s v="technology/web"/>
    <x v="51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x v="22"/>
    <b v="0"/>
    <s v="technology/web"/>
    <x v="51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x v="84"/>
    <b v="0"/>
    <s v="technology/web"/>
    <x v="51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x v="84"/>
    <b v="0"/>
    <s v="technology/web"/>
    <x v="51"/>
    <n v="10"/>
    <x v="2"/>
    <s v="web"/>
    <x v="597"/>
    <d v="2016-07-31T16:00:00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x v="63"/>
    <b v="0"/>
    <s v="technology/web"/>
    <x v="70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x v="84"/>
    <b v="0"/>
    <s v="technology/web"/>
    <x v="51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x v="29"/>
    <b v="0"/>
    <s v="technology/web"/>
    <x v="56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x v="79"/>
    <b v="0"/>
    <s v="technology/web"/>
    <x v="56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x v="78"/>
    <b v="0"/>
    <s v="technology/web"/>
    <x v="52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x v="62"/>
    <b v="0"/>
    <s v="technology/web"/>
    <x v="58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x v="78"/>
    <b v="0"/>
    <s v="technology/web"/>
    <x v="52"/>
    <n v="0"/>
    <x v="2"/>
    <s v="web"/>
    <x v="604"/>
    <d v="2014-08-28T00:50:56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x v="22"/>
    <b v="0"/>
    <s v="technology/web"/>
    <x v="55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x v="29"/>
    <b v="0"/>
    <s v="technology/web"/>
    <x v="51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x v="78"/>
    <b v="0"/>
    <s v="technology/web"/>
    <x v="52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x v="81"/>
    <b v="0"/>
    <s v="technology/web"/>
    <x v="5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x v="29"/>
    <b v="0"/>
    <s v="technology/web"/>
    <x v="5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x v="78"/>
    <b v="0"/>
    <s v="technology/web"/>
    <x v="52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x v="78"/>
    <b v="0"/>
    <s v="technology/web"/>
    <x v="52"/>
    <n v="0"/>
    <x v="2"/>
    <s v="web"/>
    <x v="611"/>
    <d v="2016-01-19T13:27:1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x v="78"/>
    <b v="0"/>
    <s v="technology/web"/>
    <x v="52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x v="212"/>
    <b v="0"/>
    <s v="technology/web"/>
    <x v="71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x v="78"/>
    <b v="0"/>
    <s v="technology/web"/>
    <x v="52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x v="78"/>
    <b v="0"/>
    <s v="technology/web"/>
    <x v="52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x v="78"/>
    <b v="0"/>
    <s v="technology/web"/>
    <x v="52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x v="83"/>
    <b v="0"/>
    <s v="technology/web"/>
    <x v="55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x v="78"/>
    <b v="0"/>
    <s v="technology/web"/>
    <x v="52"/>
    <n v="0"/>
    <x v="2"/>
    <s v="web"/>
    <x v="618"/>
    <d v="2015-12-09T19:26:43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x v="29"/>
    <b v="0"/>
    <s v="technology/web"/>
    <x v="51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x v="29"/>
    <b v="0"/>
    <s v="technology/web"/>
    <x v="5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x v="83"/>
    <b v="0"/>
    <s v="technology/web"/>
    <x v="56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x v="82"/>
    <b v="0"/>
    <s v="technology/web"/>
    <x v="54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x v="78"/>
    <b v="0"/>
    <s v="technology/web"/>
    <x v="52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x v="78"/>
    <b v="0"/>
    <s v="technology/web"/>
    <x v="52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x v="78"/>
    <b v="0"/>
    <s v="technology/web"/>
    <x v="52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x v="70"/>
    <b v="0"/>
    <s v="technology/web"/>
    <x v="8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x v="29"/>
    <b v="0"/>
    <s v="technology/web"/>
    <x v="51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x v="78"/>
    <b v="0"/>
    <s v="technology/web"/>
    <x v="52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x v="83"/>
    <b v="0"/>
    <s v="technology/web"/>
    <x v="51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x v="29"/>
    <b v="0"/>
    <s v="technology/web"/>
    <x v="51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x v="82"/>
    <b v="0"/>
    <s v="technology/web"/>
    <x v="56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x v="78"/>
    <b v="0"/>
    <s v="technology/web"/>
    <x v="52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x v="20"/>
    <b v="0"/>
    <s v="technology/web"/>
    <x v="84"/>
    <n v="49.8"/>
    <x v="2"/>
    <s v="web"/>
    <x v="633"/>
    <d v="2016-06-17T23:00:00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x v="29"/>
    <b v="0"/>
    <s v="technology/web"/>
    <x v="51"/>
    <n v="1"/>
    <x v="2"/>
    <s v="web"/>
    <x v="634"/>
    <d v="2015-02-26T22:17:09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x v="29"/>
    <b v="0"/>
    <s v="technology/web"/>
    <x v="51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x v="29"/>
    <b v="0"/>
    <s v="technology/web"/>
    <x v="51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x v="78"/>
    <b v="0"/>
    <s v="technology/web"/>
    <x v="52"/>
    <n v="0"/>
    <x v="2"/>
    <s v="web"/>
    <x v="637"/>
    <d v="2017-02-25T23:04:00"/>
  </r>
  <r>
    <n v="638"/>
    <s v="W (Canceled)"/>
    <s v="O0"/>
    <x v="61"/>
    <n v="18"/>
    <x v="1"/>
    <x v="12"/>
    <s v="EUR"/>
    <n v="1490447662"/>
    <n v="1485267262"/>
    <b v="0"/>
    <x v="79"/>
    <b v="0"/>
    <s v="technology/web"/>
    <x v="51"/>
    <n v="3"/>
    <x v="2"/>
    <s v="web"/>
    <x v="638"/>
    <d v="2017-03-25T13:14:22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x v="29"/>
    <b v="0"/>
    <s v="technology/web"/>
    <x v="51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x v="84"/>
    <b v="1"/>
    <s v="technology/wearables"/>
    <x v="11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x v="213"/>
    <b v="1"/>
    <s v="technology/wearables"/>
    <x v="2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x v="214"/>
    <b v="1"/>
    <s v="technology/wearables"/>
    <x v="119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x v="215"/>
    <b v="1"/>
    <s v="technology/wearables"/>
    <x v="45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x v="216"/>
    <b v="1"/>
    <s v="technology/wearables"/>
    <x v="120"/>
    <n v="73.486268364348675"/>
    <x v="2"/>
    <s v="wearables"/>
    <x v="644"/>
    <d v="2014-10-29T01:00:00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x v="186"/>
    <b v="1"/>
    <s v="technology/wearables"/>
    <x v="121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x v="74"/>
    <b v="1"/>
    <s v="technology/wearables"/>
    <x v="46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x v="57"/>
    <b v="1"/>
    <s v="technology/wearables"/>
    <x v="30"/>
    <n v="125.94117647058823"/>
    <x v="2"/>
    <s v="wearables"/>
    <x v="647"/>
    <d v="2016-03-17T17:25:49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x v="74"/>
    <b v="1"/>
    <s v="technology/wearables"/>
    <x v="43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x v="141"/>
    <b v="1"/>
    <s v="technology/wearables"/>
    <x v="90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x v="53"/>
    <b v="1"/>
    <s v="technology/wearables"/>
    <x v="38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x v="217"/>
    <b v="1"/>
    <s v="technology/wearables"/>
    <x v="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x v="33"/>
    <b v="1"/>
    <s v="technology/wearables"/>
    <x v="8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x v="218"/>
    <b v="1"/>
    <s v="technology/wearables"/>
    <x v="27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x v="219"/>
    <b v="1"/>
    <s v="technology/wearables"/>
    <x v="122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x v="220"/>
    <b v="1"/>
    <s v="technology/wearables"/>
    <x v="123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x v="45"/>
    <b v="1"/>
    <s v="technology/wearables"/>
    <x v="111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x v="221"/>
    <b v="1"/>
    <s v="technology/wearables"/>
    <x v="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x v="222"/>
    <b v="1"/>
    <s v="technology/wearables"/>
    <x v="2"/>
    <n v="109.33695652173913"/>
    <x v="2"/>
    <s v="wearables"/>
    <x v="658"/>
    <d v="2015-07-26T18:00:00"/>
  </r>
  <r>
    <n v="659"/>
    <s v="Lulu Watch Designs - Apple Watch"/>
    <s v="Sync up your lifestyle"/>
    <x v="9"/>
    <n v="3017"/>
    <x v="0"/>
    <x v="0"/>
    <s v="USD"/>
    <n v="1440339295"/>
    <n v="1437747295"/>
    <b v="0"/>
    <x v="64"/>
    <b v="1"/>
    <s v="technology/wearables"/>
    <x v="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x v="59"/>
    <b v="0"/>
    <s v="technology/wearables"/>
    <x v="5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x v="82"/>
    <b v="0"/>
    <s v="technology/wearables"/>
    <x v="51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x v="80"/>
    <b v="0"/>
    <s v="technology/wearables"/>
    <x v="51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x v="63"/>
    <b v="0"/>
    <s v="technology/wearables"/>
    <x v="51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x v="60"/>
    <b v="0"/>
    <s v="technology/wearables"/>
    <x v="61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x v="8"/>
    <b v="0"/>
    <s v="technology/wearables"/>
    <x v="12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x v="80"/>
    <b v="0"/>
    <s v="technology/wearables"/>
    <x v="51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x v="33"/>
    <b v="0"/>
    <s v="technology/wearables"/>
    <x v="59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x v="20"/>
    <b v="0"/>
    <s v="technology/wearables"/>
    <x v="6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x v="33"/>
    <b v="0"/>
    <s v="technology/wearables"/>
    <x v="71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x v="223"/>
    <b v="0"/>
    <s v="technology/wearables"/>
    <x v="76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x v="41"/>
    <b v="0"/>
    <s v="technology/wearables"/>
    <x v="68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x v="224"/>
    <b v="0"/>
    <s v="technology/wearables"/>
    <x v="71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x v="83"/>
    <b v="0"/>
    <s v="technology/wearables"/>
    <x v="51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x v="84"/>
    <b v="0"/>
    <s v="technology/wearables"/>
    <x v="51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x v="55"/>
    <b v="0"/>
    <s v="technology/wearables"/>
    <x v="12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x v="54"/>
    <b v="0"/>
    <s v="technology/wearables"/>
    <x v="56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x v="93"/>
    <b v="0"/>
    <s v="technology/wearables"/>
    <x v="79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x v="57"/>
    <b v="0"/>
    <s v="technology/wearables"/>
    <x v="58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x v="225"/>
    <b v="0"/>
    <s v="technology/wearables"/>
    <x v="6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x v="135"/>
    <b v="0"/>
    <s v="technology/wearables"/>
    <x v="79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x v="29"/>
    <b v="0"/>
    <s v="technology/wearables"/>
    <x v="51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x v="80"/>
    <b v="0"/>
    <s v="technology/wearables"/>
    <x v="51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x v="83"/>
    <b v="0"/>
    <s v="technology/wearables"/>
    <x v="51"/>
    <n v="99.333333333333329"/>
    <x v="2"/>
    <s v="wearables"/>
    <x v="683"/>
    <d v="2016-10-31T21:36:04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x v="125"/>
    <b v="0"/>
    <s v="technology/wearables"/>
    <x v="61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x v="73"/>
    <b v="0"/>
    <s v="technology/wearables"/>
    <x v="60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x v="78"/>
    <b v="0"/>
    <s v="technology/wearables"/>
    <x v="52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x v="79"/>
    <b v="0"/>
    <s v="technology/wearables"/>
    <x v="58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x v="17"/>
    <b v="0"/>
    <s v="technology/wearables"/>
    <x v="126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x v="226"/>
    <b v="0"/>
    <s v="technology/wearables"/>
    <x v="12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x v="69"/>
    <b v="0"/>
    <s v="technology/wearables"/>
    <x v="8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x v="73"/>
    <b v="0"/>
    <s v="technology/wearables"/>
    <x v="5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x v="227"/>
    <b v="0"/>
    <s v="technology/wearables"/>
    <x v="6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x v="228"/>
    <b v="0"/>
    <s v="technology/wearables"/>
    <x v="72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x v="63"/>
    <b v="0"/>
    <s v="technology/wearables"/>
    <x v="5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x v="63"/>
    <b v="0"/>
    <s v="technology/wearables"/>
    <x v="56"/>
    <n v="90.857142857142861"/>
    <x v="2"/>
    <s v="wearables"/>
    <x v="695"/>
    <d v="2014-10-31T12:30:20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x v="29"/>
    <b v="0"/>
    <s v="technology/wearables"/>
    <x v="51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x v="229"/>
    <b v="0"/>
    <s v="technology/wearables"/>
    <x v="128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x v="60"/>
    <b v="0"/>
    <s v="technology/wearables"/>
    <x v="63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x v="230"/>
    <b v="0"/>
    <s v="technology/wearables"/>
    <x v="129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x v="162"/>
    <b v="0"/>
    <s v="technology/wearables"/>
    <x v="5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x v="64"/>
    <b v="0"/>
    <s v="technology/wearables"/>
    <x v="74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x v="77"/>
    <b v="0"/>
    <s v="technology/wearables"/>
    <x v="130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x v="63"/>
    <b v="0"/>
    <s v="technology/wearables"/>
    <x v="54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x v="80"/>
    <b v="0"/>
    <s v="technology/wearables"/>
    <x v="51"/>
    <n v="120.25"/>
    <x v="2"/>
    <s v="wearables"/>
    <x v="704"/>
    <d v="2017-02-20T04:37:4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x v="81"/>
    <b v="0"/>
    <s v="technology/wearables"/>
    <x v="5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x v="78"/>
    <b v="0"/>
    <s v="technology/wearables"/>
    <x v="52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x v="231"/>
    <b v="0"/>
    <s v="technology/wearables"/>
    <x v="131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x v="232"/>
    <b v="0"/>
    <s v="technology/wearables"/>
    <x v="66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x v="84"/>
    <b v="0"/>
    <s v="technology/wearables"/>
    <x v="51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x v="78"/>
    <b v="0"/>
    <s v="technology/wearables"/>
    <x v="52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x v="233"/>
    <b v="0"/>
    <s v="technology/wearables"/>
    <x v="70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x v="80"/>
    <b v="0"/>
    <s v="technology/wearables"/>
    <x v="51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x v="29"/>
    <b v="0"/>
    <s v="technology/wearables"/>
    <x v="5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x v="33"/>
    <b v="0"/>
    <s v="technology/wearables"/>
    <x v="125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x v="8"/>
    <b v="0"/>
    <s v="technology/wearables"/>
    <x v="54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x v="38"/>
    <b v="0"/>
    <s v="technology/wearables"/>
    <x v="59"/>
    <n v="44.6875"/>
    <x v="2"/>
    <s v="wearables"/>
    <x v="716"/>
    <d v="2014-12-01T00:00:00"/>
  </r>
  <r>
    <n v="717"/>
    <s v="cool air belt"/>
    <s v="Cool air flowing under clothing keeps you cool."/>
    <x v="57"/>
    <n v="305"/>
    <x v="2"/>
    <x v="0"/>
    <s v="USD"/>
    <n v="1409949002"/>
    <n v="1407357002"/>
    <b v="0"/>
    <x v="80"/>
    <b v="0"/>
    <s v="technology/wearables"/>
    <x v="51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x v="80"/>
    <b v="0"/>
    <s v="technology/wearables"/>
    <x v="5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x v="73"/>
    <b v="0"/>
    <s v="technology/wearables"/>
    <x v="56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x v="14"/>
    <b v="1"/>
    <s v="publishing/nonfiction"/>
    <x v="13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x v="46"/>
    <b v="1"/>
    <s v="publishing/nonfiction"/>
    <x v="4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x v="234"/>
    <b v="1"/>
    <s v="publishing/nonfiction"/>
    <x v="133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x v="61"/>
    <b v="1"/>
    <s v="publishing/nonfiction"/>
    <x v="5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x v="235"/>
    <b v="1"/>
    <s v="publishing/nonfiction"/>
    <x v="45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x v="205"/>
    <b v="1"/>
    <s v="publishing/nonfiction"/>
    <x v="8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x v="2"/>
    <b v="1"/>
    <s v="publishing/nonfiction"/>
    <x v="7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x v="184"/>
    <b v="1"/>
    <s v="publishing/nonfiction"/>
    <x v="18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x v="208"/>
    <b v="1"/>
    <s v="publishing/nonfiction"/>
    <x v="45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x v="148"/>
    <b v="1"/>
    <s v="publishing/nonfiction"/>
    <x v="23"/>
    <n v="43.55"/>
    <x v="3"/>
    <s v="nonfiction"/>
    <x v="729"/>
    <d v="2012-09-19T04:27:41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x v="236"/>
    <b v="1"/>
    <s v="publishing/nonfiction"/>
    <x v="133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x v="26"/>
    <b v="1"/>
    <s v="publishing/nonfiction"/>
    <x v="9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x v="62"/>
    <b v="1"/>
    <s v="publishing/nonfiction"/>
    <x v="12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x v="39"/>
    <b v="1"/>
    <s v="publishing/nonfiction"/>
    <x v="10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x v="7"/>
    <b v="1"/>
    <s v="publishing/nonfiction"/>
    <x v="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x v="194"/>
    <b v="1"/>
    <s v="publishing/nonfiction"/>
    <x v="47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x v="52"/>
    <b v="1"/>
    <s v="publishing/nonfiction"/>
    <x v="134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x v="52"/>
    <b v="1"/>
    <s v="publishing/nonfiction"/>
    <x v="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x v="14"/>
    <b v="1"/>
    <s v="publishing/nonfiction"/>
    <x v="6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x v="237"/>
    <b v="1"/>
    <s v="publishing/nonfiction"/>
    <x v="135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x v="10"/>
    <b v="1"/>
    <s v="publishing/nonfiction"/>
    <x v="30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x v="225"/>
    <b v="1"/>
    <s v="publishing/nonfiction"/>
    <x v="22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x v="23"/>
    <b v="1"/>
    <s v="publishing/nonfiction"/>
    <x v="26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x v="41"/>
    <b v="1"/>
    <s v="publishing/nonfiction"/>
    <x v="93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x v="95"/>
    <b v="1"/>
    <s v="publishing/nonfiction"/>
    <x v="2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x v="142"/>
    <b v="1"/>
    <s v="publishing/nonfiction"/>
    <x v="136"/>
    <n v="53.729729729729726"/>
    <x v="3"/>
    <s v="nonfiction"/>
    <x v="745"/>
    <d v="2013-05-03T13:44:05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x v="174"/>
    <b v="1"/>
    <s v="publishing/nonfiction"/>
    <x v="1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x v="165"/>
    <b v="1"/>
    <s v="publishing/nonfiction"/>
    <x v="8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x v="34"/>
    <b v="1"/>
    <s v="publishing/nonfiction"/>
    <x v="8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x v="238"/>
    <b v="1"/>
    <s v="publishing/nonfiction"/>
    <x v="45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x v="211"/>
    <b v="1"/>
    <s v="publishing/nonfiction"/>
    <x v="22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x v="95"/>
    <b v="1"/>
    <s v="publishing/nonfiction"/>
    <x v="1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x v="217"/>
    <b v="1"/>
    <s v="publishing/nonfiction"/>
    <x v="19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x v="55"/>
    <b v="1"/>
    <s v="publishing/nonfiction"/>
    <x v="37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x v="72"/>
    <b v="1"/>
    <s v="publishing/nonfiction"/>
    <x v="3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x v="32"/>
    <b v="1"/>
    <s v="publishing/nonfiction"/>
    <x v="7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x v="19"/>
    <b v="1"/>
    <s v="publishing/nonfiction"/>
    <x v="14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x v="59"/>
    <b v="1"/>
    <s v="publishing/nonfiction"/>
    <x v="137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x v="10"/>
    <b v="1"/>
    <s v="publishing/nonfiction"/>
    <x v="7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x v="221"/>
    <b v="1"/>
    <s v="publishing/nonfiction"/>
    <x v="7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x v="78"/>
    <b v="0"/>
    <s v="publishing/fiction"/>
    <x v="52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x v="79"/>
    <b v="0"/>
    <s v="publishing/fiction"/>
    <x v="65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x v="78"/>
    <b v="0"/>
    <s v="publishing/fiction"/>
    <x v="52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x v="29"/>
    <b v="0"/>
    <s v="publishing/fiction"/>
    <x v="51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x v="78"/>
    <b v="0"/>
    <s v="publishing/fiction"/>
    <x v="52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x v="34"/>
    <b v="0"/>
    <s v="publishing/fiction"/>
    <x v="117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x v="78"/>
    <b v="0"/>
    <s v="publishing/fiction"/>
    <x v="52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x v="83"/>
    <b v="0"/>
    <s v="publishing/fiction"/>
    <x v="58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x v="78"/>
    <b v="0"/>
    <s v="publishing/fiction"/>
    <x v="52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x v="47"/>
    <b v="0"/>
    <s v="publishing/fiction"/>
    <x v="73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x v="78"/>
    <b v="0"/>
    <s v="publishing/fiction"/>
    <x v="52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x v="29"/>
    <b v="0"/>
    <s v="publishing/fiction"/>
    <x v="51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x v="29"/>
    <b v="0"/>
    <s v="publishing/fiction"/>
    <x v="58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x v="84"/>
    <b v="0"/>
    <s v="publishing/fiction"/>
    <x v="5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x v="82"/>
    <b v="0"/>
    <s v="publishing/fiction"/>
    <x v="138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x v="81"/>
    <b v="0"/>
    <s v="publishing/fiction"/>
    <x v="56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x v="7"/>
    <b v="0"/>
    <s v="publishing/fiction"/>
    <x v="139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x v="83"/>
    <b v="0"/>
    <s v="publishing/fiction"/>
    <x v="5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x v="29"/>
    <b v="0"/>
    <s v="publishing/fiction"/>
    <x v="51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x v="79"/>
    <b v="0"/>
    <s v="publishing/fiction"/>
    <x v="55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x v="74"/>
    <b v="1"/>
    <s v="music/rock"/>
    <x v="3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x v="20"/>
    <b v="1"/>
    <s v="music/rock"/>
    <x v="17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x v="25"/>
    <b v="1"/>
    <s v="music/rock"/>
    <x v="2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x v="2"/>
    <b v="1"/>
    <s v="music/rock"/>
    <x v="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x v="73"/>
    <b v="1"/>
    <s v="music/rock"/>
    <x v="22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x v="60"/>
    <b v="1"/>
    <s v="music/rock"/>
    <x v="140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x v="34"/>
    <b v="1"/>
    <s v="music/rock"/>
    <x v="1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x v="57"/>
    <b v="1"/>
    <s v="music/rock"/>
    <x v="47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x v="69"/>
    <b v="1"/>
    <s v="music/rock"/>
    <x v="141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x v="25"/>
    <b v="1"/>
    <s v="music/rock"/>
    <x v="5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x v="239"/>
    <b v="1"/>
    <s v="music/rock"/>
    <x v="118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x v="130"/>
    <b v="1"/>
    <s v="music/rock"/>
    <x v="3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x v="65"/>
    <b v="1"/>
    <s v="music/rock"/>
    <x v="8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x v="58"/>
    <b v="1"/>
    <s v="music/rock"/>
    <x v="2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x v="28"/>
    <b v="1"/>
    <s v="music/rock"/>
    <x v="4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x v="192"/>
    <b v="1"/>
    <s v="music/rock"/>
    <x v="1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x v="240"/>
    <b v="1"/>
    <s v="music/rock"/>
    <x v="7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x v="26"/>
    <b v="1"/>
    <s v="music/rock"/>
    <x v="30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x v="45"/>
    <b v="1"/>
    <s v="music/rock"/>
    <x v="47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x v="33"/>
    <b v="1"/>
    <s v="music/rock"/>
    <x v="8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x v="66"/>
    <b v="1"/>
    <s v="music/rock"/>
    <x v="9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x v="13"/>
    <b v="1"/>
    <s v="music/rock"/>
    <x v="1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x v="11"/>
    <b v="1"/>
    <s v="music/rock"/>
    <x v="7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x v="44"/>
    <b v="1"/>
    <s v="music/rock"/>
    <x v="20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x v="59"/>
    <b v="1"/>
    <s v="music/rock"/>
    <x v="2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x v="241"/>
    <b v="1"/>
    <s v="music/rock"/>
    <x v="2"/>
    <n v="58.333333333333336"/>
    <x v="4"/>
    <s v="rock"/>
    <x v="805"/>
    <d v="2011-07-16T23:00:00"/>
  </r>
  <r>
    <n v="806"/>
    <s v="Golden Animals NEW Album!"/>
    <s v="Help Golden Animals finish their NEW Album!"/>
    <x v="6"/>
    <n v="8355"/>
    <x v="0"/>
    <x v="0"/>
    <s v="USD"/>
    <n v="1315413339"/>
    <n v="1312821339"/>
    <b v="0"/>
    <x v="26"/>
    <b v="1"/>
    <s v="music/rock"/>
    <x v="2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x v="7"/>
    <b v="1"/>
    <s v="music/rock"/>
    <x v="4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x v="68"/>
    <b v="1"/>
    <s v="music/rock"/>
    <x v="2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x v="47"/>
    <b v="1"/>
    <s v="music/rock"/>
    <x v="3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x v="74"/>
    <b v="1"/>
    <s v="music/rock"/>
    <x v="2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x v="8"/>
    <b v="1"/>
    <s v="music/rock"/>
    <x v="3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x v="51"/>
    <b v="1"/>
    <s v="music/rock"/>
    <x v="142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x v="93"/>
    <b v="1"/>
    <s v="music/rock"/>
    <x v="12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x v="33"/>
    <b v="1"/>
    <s v="music/rock"/>
    <x v="37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x v="68"/>
    <b v="1"/>
    <s v="music/rock"/>
    <x v="6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x v="242"/>
    <b v="1"/>
    <s v="music/rock"/>
    <x v="39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x v="23"/>
    <b v="1"/>
    <s v="music/rock"/>
    <x v="102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x v="10"/>
    <b v="1"/>
    <s v="music/rock"/>
    <x v="18"/>
    <n v="28.684210526315791"/>
    <x v="4"/>
    <s v="rock"/>
    <x v="818"/>
    <d v="2012-08-07T17:01:00"/>
  </r>
  <r>
    <n v="819"/>
    <s v="Winter Tour"/>
    <s v="We are touring the Southeast in support of our new EP"/>
    <x v="44"/>
    <n v="435"/>
    <x v="0"/>
    <x v="0"/>
    <s v="USD"/>
    <n v="1387601040"/>
    <n v="1386806254"/>
    <b v="0"/>
    <x v="25"/>
    <b v="1"/>
    <s v="music/rock"/>
    <x v="16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x v="44"/>
    <b v="1"/>
    <s v="music/rock"/>
    <x v="88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x v="76"/>
    <b v="1"/>
    <s v="music/rock"/>
    <x v="2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x v="50"/>
    <b v="1"/>
    <s v="music/rock"/>
    <x v="29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x v="51"/>
    <b v="1"/>
    <s v="music/rock"/>
    <x v="136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x v="241"/>
    <b v="1"/>
    <s v="music/rock"/>
    <x v="88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x v="221"/>
    <b v="1"/>
    <s v="music/rock"/>
    <x v="8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x v="72"/>
    <b v="1"/>
    <s v="music/rock"/>
    <x v="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x v="202"/>
    <b v="1"/>
    <s v="music/rock"/>
    <x v="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x v="44"/>
    <b v="1"/>
    <s v="music/rock"/>
    <x v="6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x v="38"/>
    <b v="1"/>
    <s v="music/rock"/>
    <x v="3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x v="58"/>
    <b v="1"/>
    <s v="music/rock"/>
    <x v="30"/>
    <n v="60.65625"/>
    <x v="4"/>
    <s v="rock"/>
    <x v="830"/>
    <d v="2013-03-22T11:37:05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x v="9"/>
    <b v="1"/>
    <s v="music/rock"/>
    <x v="14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x v="243"/>
    <b v="1"/>
    <s v="music/rock"/>
    <x v="8"/>
    <n v="97.993896103896105"/>
    <x v="4"/>
    <s v="rock"/>
    <x v="832"/>
    <d v="2012-01-21T08:13:00"/>
  </r>
  <r>
    <n v="833"/>
    <s v="Ragman Rolls"/>
    <s v="This is an American rock album."/>
    <x v="12"/>
    <n v="6100"/>
    <x v="0"/>
    <x v="0"/>
    <s v="USD"/>
    <n v="1397941475"/>
    <n v="1395349475"/>
    <b v="0"/>
    <x v="14"/>
    <b v="1"/>
    <s v="music/rock"/>
    <x v="7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x v="11"/>
    <b v="1"/>
    <s v="music/rock"/>
    <x v="46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x v="244"/>
    <b v="1"/>
    <s v="music/rock"/>
    <x v="14"/>
    <n v="58.625"/>
    <x v="4"/>
    <s v="rock"/>
    <x v="835"/>
    <d v="2012-05-19T03:00:00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x v="67"/>
    <b v="1"/>
    <s v="music/rock"/>
    <x v="8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x v="95"/>
    <b v="1"/>
    <s v="music/rock"/>
    <x v="144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x v="42"/>
    <b v="1"/>
    <s v="music/rock"/>
    <x v="13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x v="93"/>
    <b v="1"/>
    <s v="music/rock"/>
    <x v="32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x v="245"/>
    <b v="1"/>
    <s v="music/metal"/>
    <x v="10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x v="225"/>
    <b v="1"/>
    <s v="music/metal"/>
    <x v="7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x v="70"/>
    <b v="1"/>
    <s v="music/metal"/>
    <x v="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x v="246"/>
    <b v="1"/>
    <s v="music/metal"/>
    <x v="122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x v="180"/>
    <b v="1"/>
    <s v="music/metal"/>
    <x v="145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x v="247"/>
    <b v="1"/>
    <s v="music/metal"/>
    <x v="1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x v="5"/>
    <b v="1"/>
    <s v="music/metal"/>
    <x v="4"/>
    <n v="28.553404255319148"/>
    <x v="4"/>
    <s v="metal"/>
    <x v="846"/>
    <d v="2014-03-10T14:00:00"/>
  </r>
  <r>
    <n v="847"/>
    <s v="CENTROPYMUSIC"/>
    <s v="MUSIC WITH MEANING!  MUSIC THAT MATTERS!!!"/>
    <x v="185"/>
    <n v="10"/>
    <x v="0"/>
    <x v="0"/>
    <s v="USD"/>
    <n v="1436555376"/>
    <n v="1433963376"/>
    <b v="0"/>
    <x v="29"/>
    <b v="1"/>
    <s v="music/metal"/>
    <x v="2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x v="38"/>
    <b v="1"/>
    <s v="music/metal"/>
    <x v="2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x v="248"/>
    <b v="1"/>
    <s v="music/metal"/>
    <x v="2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x v="182"/>
    <b v="1"/>
    <s v="music/metal"/>
    <x v="1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x v="16"/>
    <b v="1"/>
    <s v="music/metal"/>
    <x v="23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x v="95"/>
    <b v="1"/>
    <s v="music/metal"/>
    <x v="2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x v="73"/>
    <b v="1"/>
    <s v="music/metal"/>
    <x v="2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x v="249"/>
    <b v="1"/>
    <s v="music/metal"/>
    <x v="15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x v="5"/>
    <b v="1"/>
    <s v="music/metal"/>
    <x v="3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x v="33"/>
    <b v="1"/>
    <s v="music/metal"/>
    <x v="146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x v="54"/>
    <b v="1"/>
    <s v="music/metal"/>
    <x v="2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x v="88"/>
    <b v="1"/>
    <s v="music/metal"/>
    <x v="118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x v="15"/>
    <b v="1"/>
    <s v="music/metal"/>
    <x v="2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x v="53"/>
    <b v="0"/>
    <s v="music/jazz"/>
    <x v="12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x v="84"/>
    <b v="0"/>
    <s v="music/jazz"/>
    <x v="5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x v="80"/>
    <b v="0"/>
    <s v="music/jazz"/>
    <x v="51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x v="81"/>
    <b v="0"/>
    <s v="music/jazz"/>
    <x v="6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x v="1"/>
    <b v="0"/>
    <s v="music/jazz"/>
    <x v="73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x v="84"/>
    <b v="0"/>
    <s v="music/jazz"/>
    <x v="55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x v="202"/>
    <b v="0"/>
    <s v="music/jazz"/>
    <x v="124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x v="202"/>
    <b v="0"/>
    <s v="music/jazz"/>
    <x v="86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x v="29"/>
    <b v="0"/>
    <s v="music/jazz"/>
    <x v="5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x v="83"/>
    <b v="0"/>
    <s v="music/jazz"/>
    <x v="82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x v="81"/>
    <b v="0"/>
    <s v="music/jazz"/>
    <x v="5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x v="8"/>
    <b v="0"/>
    <s v="music/jazz"/>
    <x v="54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x v="84"/>
    <b v="0"/>
    <s v="music/jazz"/>
    <x v="5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x v="81"/>
    <b v="0"/>
    <s v="music/jazz"/>
    <x v="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x v="64"/>
    <b v="0"/>
    <s v="music/jazz"/>
    <x v="8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x v="78"/>
    <b v="0"/>
    <s v="music/jazz"/>
    <x v="52"/>
    <n v="0"/>
    <x v="4"/>
    <s v="jazz"/>
    <x v="875"/>
    <d v="2015-09-21T17:22:11"/>
  </r>
  <r>
    <n v="876"/>
    <s v="Sound Of Dobells"/>
    <s v="What was the greatest record shop ever?  DOBELLS!"/>
    <x v="189"/>
    <n v="1286"/>
    <x v="2"/>
    <x v="1"/>
    <s v="GBP"/>
    <n v="1359978927"/>
    <n v="1357127727"/>
    <b v="0"/>
    <x v="43"/>
    <b v="0"/>
    <s v="music/jazz"/>
    <x v="85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x v="60"/>
    <b v="0"/>
    <s v="music/jazz"/>
    <x v="147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x v="84"/>
    <b v="0"/>
    <s v="music/jazz"/>
    <x v="56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x v="209"/>
    <b v="0"/>
    <s v="music/jazz"/>
    <x v="130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x v="22"/>
    <b v="0"/>
    <s v="music/indie rock"/>
    <x v="55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x v="29"/>
    <b v="0"/>
    <s v="music/indie rock"/>
    <x v="5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x v="25"/>
    <b v="0"/>
    <s v="music/indie rock"/>
    <x v="148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x v="54"/>
    <b v="0"/>
    <s v="music/indie rock"/>
    <x v="85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x v="84"/>
    <b v="0"/>
    <s v="music/indie rock"/>
    <x v="5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x v="64"/>
    <b v="0"/>
    <s v="music/indie rock"/>
    <x v="149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x v="63"/>
    <b v="0"/>
    <s v="music/indie rock"/>
    <x v="85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x v="78"/>
    <b v="0"/>
    <s v="music/indie rock"/>
    <x v="52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x v="80"/>
    <b v="0"/>
    <s v="music/indie rock"/>
    <x v="61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x v="58"/>
    <b v="0"/>
    <s v="music/indie rock"/>
    <x v="57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x v="80"/>
    <b v="0"/>
    <s v="music/indie rock"/>
    <x v="65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x v="82"/>
    <b v="0"/>
    <s v="music/indie rock"/>
    <x v="58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x v="57"/>
    <b v="0"/>
    <s v="music/indie rock"/>
    <x v="8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x v="81"/>
    <b v="0"/>
    <s v="music/indie rock"/>
    <x v="57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x v="28"/>
    <b v="0"/>
    <s v="music/indie rock"/>
    <x v="68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x v="63"/>
    <b v="0"/>
    <s v="music/indie rock"/>
    <x v="5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x v="250"/>
    <b v="0"/>
    <s v="music/indie rock"/>
    <x v="68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x v="78"/>
    <b v="0"/>
    <s v="music/indie rock"/>
    <x v="52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x v="84"/>
    <b v="0"/>
    <s v="music/indie rock"/>
    <x v="55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x v="22"/>
    <b v="0"/>
    <s v="music/indie rock"/>
    <x v="150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x v="84"/>
    <b v="0"/>
    <s v="music/jazz"/>
    <x v="51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x v="78"/>
    <b v="0"/>
    <s v="music/jazz"/>
    <x v="52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x v="83"/>
    <b v="0"/>
    <s v="music/jazz"/>
    <x v="51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x v="80"/>
    <b v="0"/>
    <s v="music/jazz"/>
    <x v="58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x v="83"/>
    <b v="0"/>
    <s v="music/jazz"/>
    <x v="51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x v="79"/>
    <b v="0"/>
    <s v="music/jazz"/>
    <x v="58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x v="78"/>
    <b v="0"/>
    <s v="music/jazz"/>
    <x v="52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x v="78"/>
    <b v="0"/>
    <s v="music/jazz"/>
    <x v="52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x v="78"/>
    <b v="0"/>
    <s v="music/jazz"/>
    <x v="52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x v="22"/>
    <b v="0"/>
    <s v="music/jazz"/>
    <x v="58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x v="81"/>
    <b v="0"/>
    <s v="music/jazz"/>
    <x v="66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x v="78"/>
    <b v="0"/>
    <s v="music/jazz"/>
    <x v="52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x v="84"/>
    <b v="0"/>
    <s v="music/jazz"/>
    <x v="5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x v="54"/>
    <b v="0"/>
    <s v="music/jazz"/>
    <x v="67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x v="78"/>
    <b v="0"/>
    <s v="music/jazz"/>
    <x v="52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x v="82"/>
    <b v="0"/>
    <s v="music/jazz"/>
    <x v="54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x v="78"/>
    <b v="0"/>
    <s v="music/jazz"/>
    <x v="52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x v="29"/>
    <b v="0"/>
    <s v="music/jazz"/>
    <x v="5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x v="73"/>
    <b v="0"/>
    <s v="music/jazz"/>
    <x v="54"/>
    <n v="19.600000000000001"/>
    <x v="4"/>
    <s v="jazz"/>
    <x v="918"/>
    <d v="2014-12-01T22:59:21"/>
  </r>
  <r>
    <n v="919"/>
    <s v="Jazz CD:  Out of The Blue"/>
    <s v="Cool jazz with a New Orleans flavor."/>
    <x v="22"/>
    <n v="100"/>
    <x v="2"/>
    <x v="0"/>
    <s v="USD"/>
    <n v="1355930645"/>
    <n v="1352906645"/>
    <b v="0"/>
    <x v="29"/>
    <b v="0"/>
    <s v="music/jazz"/>
    <x v="5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x v="78"/>
    <b v="0"/>
    <s v="music/jazz"/>
    <x v="52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x v="9"/>
    <b v="0"/>
    <s v="music/jazz"/>
    <x v="130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x v="209"/>
    <b v="0"/>
    <s v="music/jazz"/>
    <x v="71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x v="79"/>
    <b v="0"/>
    <s v="music/jazz"/>
    <x v="55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x v="41"/>
    <b v="0"/>
    <s v="music/jazz"/>
    <x v="5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x v="81"/>
    <b v="0"/>
    <s v="music/jazz"/>
    <x v="55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x v="78"/>
    <b v="0"/>
    <s v="music/jazz"/>
    <x v="52"/>
    <n v="0"/>
    <x v="4"/>
    <s v="jazz"/>
    <x v="926"/>
    <d v="2010-07-08T22:40:00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x v="78"/>
    <b v="0"/>
    <s v="music/jazz"/>
    <x v="52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x v="33"/>
    <b v="0"/>
    <s v="music/jazz"/>
    <x v="59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x v="78"/>
    <b v="0"/>
    <s v="music/jazz"/>
    <x v="52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x v="81"/>
    <b v="0"/>
    <s v="music/jazz"/>
    <x v="151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x v="63"/>
    <b v="0"/>
    <s v="music/jazz"/>
    <x v="6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x v="209"/>
    <b v="0"/>
    <s v="music/jazz"/>
    <x v="125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x v="84"/>
    <b v="0"/>
    <s v="music/jazz"/>
    <x v="54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x v="209"/>
    <b v="0"/>
    <s v="music/jazz"/>
    <x v="130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x v="84"/>
    <b v="0"/>
    <s v="music/jazz"/>
    <x v="5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x v="78"/>
    <b v="0"/>
    <s v="music/jazz"/>
    <x v="52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x v="84"/>
    <b v="0"/>
    <s v="music/jazz"/>
    <x v="56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x v="29"/>
    <b v="0"/>
    <s v="music/jazz"/>
    <x v="51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x v="84"/>
    <b v="0"/>
    <s v="music/jazz"/>
    <x v="5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x v="25"/>
    <b v="0"/>
    <s v="technology/wearables"/>
    <x v="83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x v="162"/>
    <b v="0"/>
    <s v="technology/wearables"/>
    <x v="55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x v="38"/>
    <b v="0"/>
    <s v="technology/wearables"/>
    <x v="114"/>
    <n v="41.75"/>
    <x v="2"/>
    <s v="wearables"/>
    <x v="942"/>
    <d v="2016-02-18T20:14:20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x v="8"/>
    <b v="0"/>
    <s v="technology/wearables"/>
    <x v="57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x v="93"/>
    <b v="0"/>
    <s v="technology/wearables"/>
    <x v="5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x v="38"/>
    <b v="0"/>
    <s v="technology/wearables"/>
    <x v="55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x v="81"/>
    <b v="0"/>
    <s v="technology/wearables"/>
    <x v="56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x v="78"/>
    <b v="0"/>
    <s v="technology/wearables"/>
    <x v="52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x v="22"/>
    <b v="0"/>
    <s v="technology/wearables"/>
    <x v="8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x v="63"/>
    <b v="0"/>
    <s v="technology/wearables"/>
    <x v="56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x v="54"/>
    <b v="0"/>
    <s v="technology/wearables"/>
    <x v="152"/>
    <n v="58.416666666666664"/>
    <x v="2"/>
    <s v="wearables"/>
    <x v="950"/>
    <d v="2016-01-17T18:01:01"/>
  </r>
  <r>
    <n v="951"/>
    <s v="Smart Harness"/>
    <s v="Revolutionizing the way we walk our dogs!"/>
    <x v="63"/>
    <n v="19195"/>
    <x v="2"/>
    <x v="0"/>
    <s v="USD"/>
    <n v="1465054872"/>
    <n v="1461166872"/>
    <b v="0"/>
    <x v="212"/>
    <b v="0"/>
    <s v="technology/wearables"/>
    <x v="151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x v="193"/>
    <b v="0"/>
    <s v="technology/wearables"/>
    <x v="68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x v="81"/>
    <b v="0"/>
    <s v="technology/wearables"/>
    <x v="5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x v="196"/>
    <b v="0"/>
    <s v="technology/wearables"/>
    <x v="153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x v="251"/>
    <b v="0"/>
    <s v="technology/wearables"/>
    <x v="54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x v="57"/>
    <b v="0"/>
    <s v="technology/wearables"/>
    <x v="56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x v="63"/>
    <b v="0"/>
    <s v="technology/wearables"/>
    <x v="56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x v="57"/>
    <b v="0"/>
    <s v="technology/wearables"/>
    <x v="82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x v="199"/>
    <b v="0"/>
    <s v="technology/wearables"/>
    <x v="151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x v="101"/>
    <b v="0"/>
    <s v="technology/wearables"/>
    <x v="128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x v="238"/>
    <b v="0"/>
    <s v="technology/wearables"/>
    <x v="154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x v="77"/>
    <b v="0"/>
    <s v="technology/wearables"/>
    <x v="152"/>
    <n v="19.243243243243242"/>
    <x v="2"/>
    <s v="wearables"/>
    <x v="962"/>
    <d v="2016-02-11T17:05:53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x v="82"/>
    <b v="0"/>
    <s v="technology/wearables"/>
    <x v="56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x v="60"/>
    <b v="0"/>
    <s v="technology/wearables"/>
    <x v="51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x v="79"/>
    <b v="0"/>
    <s v="technology/wearables"/>
    <x v="56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x v="209"/>
    <b v="0"/>
    <s v="technology/wearables"/>
    <x v="12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x v="75"/>
    <b v="0"/>
    <s v="technology/wearables"/>
    <x v="83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x v="80"/>
    <b v="0"/>
    <s v="technology/wearables"/>
    <x v="56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x v="202"/>
    <b v="0"/>
    <s v="technology/wearables"/>
    <x v="128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x v="25"/>
    <b v="0"/>
    <s v="technology/wearables"/>
    <x v="155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x v="81"/>
    <b v="0"/>
    <s v="technology/wearables"/>
    <x v="51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x v="43"/>
    <b v="0"/>
    <s v="technology/wearables"/>
    <x v="156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x v="22"/>
    <b v="0"/>
    <s v="technology/wearables"/>
    <x v="55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x v="83"/>
    <b v="0"/>
    <s v="technology/wearables"/>
    <x v="51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x v="54"/>
    <b v="0"/>
    <s v="technology/wearables"/>
    <x v="55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x v="59"/>
    <b v="0"/>
    <s v="technology/wearables"/>
    <x v="56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x v="8"/>
    <b v="0"/>
    <s v="technology/wearables"/>
    <x v="70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x v="252"/>
    <b v="0"/>
    <s v="technology/wearables"/>
    <x v="157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x v="93"/>
    <b v="0"/>
    <s v="technology/wearables"/>
    <x v="12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x v="162"/>
    <b v="0"/>
    <s v="technology/wearables"/>
    <x v="12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x v="80"/>
    <b v="0"/>
    <s v="technology/wearables"/>
    <x v="51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x v="83"/>
    <b v="0"/>
    <s v="technology/wearables"/>
    <x v="51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x v="122"/>
    <b v="0"/>
    <s v="technology/wearables"/>
    <x v="76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x v="83"/>
    <b v="0"/>
    <s v="technology/wearables"/>
    <x v="5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x v="23"/>
    <b v="0"/>
    <s v="technology/wearables"/>
    <x v="67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x v="23"/>
    <b v="0"/>
    <s v="technology/wearables"/>
    <x v="84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x v="14"/>
    <b v="0"/>
    <s v="technology/wearables"/>
    <x v="5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x v="78"/>
    <b v="0"/>
    <s v="technology/wearables"/>
    <x v="52"/>
    <n v="0"/>
    <x v="2"/>
    <s v="wearables"/>
    <x v="988"/>
    <d v="2016-10-01T08:33:45"/>
  </r>
  <r>
    <n v="989"/>
    <s v="Power Rope"/>
    <s v="The most useful phone charger you will ever buy"/>
    <x v="3"/>
    <n v="1677"/>
    <x v="2"/>
    <x v="0"/>
    <s v="USD"/>
    <n v="1475101495"/>
    <n v="1472509495"/>
    <b v="0"/>
    <x v="58"/>
    <b v="0"/>
    <s v="technology/wearables"/>
    <x v="78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x v="84"/>
    <b v="0"/>
    <s v="technology/wearables"/>
    <x v="51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x v="63"/>
    <b v="0"/>
    <s v="technology/wearables"/>
    <x v="65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x v="80"/>
    <b v="0"/>
    <s v="technology/wearables"/>
    <x v="51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x v="193"/>
    <b v="0"/>
    <s v="technology/wearables"/>
    <x v="79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x v="202"/>
    <b v="0"/>
    <s v="technology/wearables"/>
    <x v="55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x v="82"/>
    <b v="0"/>
    <s v="technology/wearables"/>
    <x v="61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x v="81"/>
    <b v="0"/>
    <s v="technology/wearables"/>
    <x v="56"/>
    <n v="13"/>
    <x v="2"/>
    <s v="wearables"/>
    <x v="996"/>
    <d v="2014-07-27T15:27:00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x v="22"/>
    <b v="0"/>
    <s v="technology/wearables"/>
    <x v="56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x v="194"/>
    <b v="0"/>
    <s v="technology/wearables"/>
    <x v="75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x v="244"/>
    <b v="0"/>
    <s v="technology/wearables"/>
    <x v="61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x v="79"/>
    <b v="0"/>
    <s v="technology/wearables"/>
    <x v="55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x v="80"/>
    <b v="0"/>
    <s v="technology/wearables"/>
    <x v="3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x v="19"/>
    <b v="0"/>
    <s v="technology/wearables"/>
    <x v="7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x v="41"/>
    <b v="0"/>
    <s v="technology/wearables"/>
    <x v="78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x v="195"/>
    <b v="0"/>
    <s v="technology/wearables"/>
    <x v="129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x v="253"/>
    <b v="0"/>
    <s v="technology/wearables"/>
    <x v="158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x v="22"/>
    <b v="0"/>
    <s v="technology/wearables"/>
    <x v="54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x v="88"/>
    <b v="0"/>
    <s v="technology/wearables"/>
    <x v="80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x v="29"/>
    <b v="0"/>
    <s v="technology/wearables"/>
    <x v="51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x v="21"/>
    <b v="0"/>
    <s v="technology/wearables"/>
    <x v="5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x v="80"/>
    <b v="0"/>
    <s v="technology/wearables"/>
    <x v="51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x v="29"/>
    <b v="0"/>
    <s v="technology/wearables"/>
    <x v="51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x v="254"/>
    <b v="0"/>
    <s v="technology/wearables"/>
    <x v="159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x v="240"/>
    <b v="0"/>
    <s v="technology/wearables"/>
    <x v="156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x v="38"/>
    <b v="0"/>
    <s v="technology/wearables"/>
    <x v="130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x v="79"/>
    <b v="0"/>
    <s v="technology/wearables"/>
    <x v="55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x v="44"/>
    <b v="0"/>
    <s v="technology/wearables"/>
    <x v="55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x v="255"/>
    <b v="0"/>
    <s v="technology/wearables"/>
    <x v="66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x v="63"/>
    <b v="0"/>
    <s v="technology/wearables"/>
    <x v="58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x v="256"/>
    <b v="0"/>
    <s v="technology/wearables"/>
    <x v="160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x v="209"/>
    <b v="1"/>
    <s v="music/electronic music"/>
    <x v="16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x v="257"/>
    <b v="1"/>
    <s v="music/electronic music"/>
    <x v="16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x v="142"/>
    <b v="1"/>
    <s v="music/electronic music"/>
    <x v="47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x v="132"/>
    <b v="1"/>
    <s v="music/electronic music"/>
    <x v="137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x v="42"/>
    <b v="1"/>
    <s v="music/electronic music"/>
    <x v="15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x v="258"/>
    <b v="1"/>
    <s v="music/electronic music"/>
    <x v="5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x v="259"/>
    <b v="1"/>
    <s v="music/electronic music"/>
    <x v="8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x v="112"/>
    <b v="1"/>
    <s v="music/electronic music"/>
    <x v="3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x v="260"/>
    <b v="1"/>
    <s v="music/electronic music"/>
    <x v="14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x v="261"/>
    <b v="1"/>
    <s v="music/electronic music"/>
    <x v="1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x v="180"/>
    <b v="1"/>
    <s v="music/electronic music"/>
    <x v="163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x v="221"/>
    <b v="1"/>
    <s v="music/electronic music"/>
    <x v="30"/>
    <n v="108.48484848484848"/>
    <x v="4"/>
    <s v="electronic music"/>
    <x v="1031"/>
    <d v="2015-12-16T18:20:10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x v="93"/>
    <b v="1"/>
    <s v="music/electronic music"/>
    <x v="16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x v="74"/>
    <b v="1"/>
    <s v="music/electronic music"/>
    <x v="2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x v="262"/>
    <b v="1"/>
    <s v="music/electronic music"/>
    <x v="23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x v="88"/>
    <b v="1"/>
    <s v="music/electronic music"/>
    <x v="30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x v="263"/>
    <b v="1"/>
    <s v="music/electronic music"/>
    <x v="38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x v="64"/>
    <b v="1"/>
    <s v="music/electronic music"/>
    <x v="22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x v="42"/>
    <b v="1"/>
    <s v="music/electronic music"/>
    <x v="13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x v="209"/>
    <b v="1"/>
    <s v="music/electronic music"/>
    <x v="31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x v="29"/>
    <b v="0"/>
    <s v="journalism/audio"/>
    <x v="51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x v="78"/>
    <b v="0"/>
    <s v="journalism/audio"/>
    <x v="52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x v="29"/>
    <b v="0"/>
    <s v="journalism/audio"/>
    <x v="56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x v="264"/>
    <b v="0"/>
    <s v="journalism/audio"/>
    <x v="114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x v="84"/>
    <b v="0"/>
    <s v="journalism/audio"/>
    <x v="51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x v="22"/>
    <b v="0"/>
    <s v="journalism/audio"/>
    <x v="55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x v="78"/>
    <b v="0"/>
    <s v="journalism/audio"/>
    <x v="52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x v="29"/>
    <b v="0"/>
    <s v="journalism/audio"/>
    <x v="51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x v="80"/>
    <b v="0"/>
    <s v="journalism/audio"/>
    <x v="56"/>
    <n v="53"/>
    <x v="5"/>
    <s v="audio"/>
    <x v="1048"/>
    <d v="2016-09-25T01:16:29"/>
  </r>
  <r>
    <n v="1049"/>
    <s v="J1 (Canceled)"/>
    <s v="------"/>
    <x v="14"/>
    <n v="0"/>
    <x v="1"/>
    <x v="0"/>
    <s v="USD"/>
    <n v="1455272445"/>
    <n v="1452680445"/>
    <b v="0"/>
    <x v="78"/>
    <b v="0"/>
    <s v="journalism/audio"/>
    <x v="52"/>
    <n v="0"/>
    <x v="5"/>
    <s v="audio"/>
    <x v="1049"/>
    <d v="2016-02-12T10:20:45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x v="78"/>
    <b v="0"/>
    <s v="journalism/audio"/>
    <x v="52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x v="78"/>
    <b v="0"/>
    <s v="journalism/audio"/>
    <x v="52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x v="78"/>
    <b v="0"/>
    <s v="journalism/audio"/>
    <x v="52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x v="29"/>
    <b v="0"/>
    <s v="journalism/audio"/>
    <x v="5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x v="78"/>
    <b v="0"/>
    <s v="journalism/audio"/>
    <x v="52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x v="78"/>
    <b v="0"/>
    <s v="journalism/audio"/>
    <x v="52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x v="78"/>
    <b v="0"/>
    <s v="journalism/audio"/>
    <x v="52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x v="78"/>
    <b v="0"/>
    <s v="journalism/audio"/>
    <x v="52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x v="78"/>
    <b v="0"/>
    <s v="journalism/audio"/>
    <x v="52"/>
    <n v="0"/>
    <x v="5"/>
    <s v="audio"/>
    <x v="1058"/>
    <d v="2015-03-26T00:00:00"/>
  </r>
  <r>
    <n v="1059"/>
    <s v="Voice Over Artist (Canceled)"/>
    <s v="Turning myself into a vocal artist."/>
    <x v="184"/>
    <n v="0"/>
    <x v="1"/>
    <x v="0"/>
    <s v="USD"/>
    <n v="1426269456"/>
    <n v="1423681056"/>
    <b v="0"/>
    <x v="78"/>
    <b v="0"/>
    <s v="journalism/audio"/>
    <x v="52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x v="29"/>
    <b v="0"/>
    <s v="journalism/audio"/>
    <x v="5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x v="78"/>
    <b v="0"/>
    <s v="journalism/audio"/>
    <x v="52"/>
    <n v="0"/>
    <x v="5"/>
    <s v="audio"/>
    <x v="1061"/>
    <d v="2016-05-02T01:00:00"/>
  </r>
  <r>
    <n v="1062"/>
    <s v="RETURNING AT A LATER DATE"/>
    <s v="SEE US ON PATREON www.badgirlartwork.com"/>
    <x v="212"/>
    <n v="190"/>
    <x v="1"/>
    <x v="0"/>
    <s v="USD"/>
    <n v="1468351341"/>
    <n v="1467746541"/>
    <b v="0"/>
    <x v="80"/>
    <b v="0"/>
    <s v="journalism/audio"/>
    <x v="164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x v="78"/>
    <b v="0"/>
    <s v="journalism/audio"/>
    <x v="52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x v="252"/>
    <b v="0"/>
    <s v="games/video games"/>
    <x v="11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x v="81"/>
    <b v="0"/>
    <s v="games/video games"/>
    <x v="55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x v="265"/>
    <b v="0"/>
    <s v="games/video games"/>
    <x v="58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x v="73"/>
    <b v="0"/>
    <s v="games/video games"/>
    <x v="79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x v="80"/>
    <b v="0"/>
    <s v="games/video games"/>
    <x v="51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x v="64"/>
    <b v="0"/>
    <s v="games/video games"/>
    <x v="151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x v="84"/>
    <b v="0"/>
    <s v="games/video games"/>
    <x v="5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x v="78"/>
    <b v="0"/>
    <s v="games/video games"/>
    <x v="52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x v="80"/>
    <b v="0"/>
    <s v="games/video games"/>
    <x v="51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x v="29"/>
    <b v="0"/>
    <s v="games/video games"/>
    <x v="56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x v="209"/>
    <b v="0"/>
    <s v="games/video games"/>
    <x v="67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x v="83"/>
    <b v="0"/>
    <s v="games/video games"/>
    <x v="6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x v="266"/>
    <b v="0"/>
    <s v="games/video games"/>
    <x v="165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x v="157"/>
    <b v="0"/>
    <s v="games/video games"/>
    <x v="76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x v="81"/>
    <b v="0"/>
    <s v="games/video games"/>
    <x v="61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x v="59"/>
    <b v="0"/>
    <s v="games/video games"/>
    <x v="55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x v="15"/>
    <b v="0"/>
    <s v="games/video games"/>
    <x v="57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x v="80"/>
    <b v="0"/>
    <s v="games/video games"/>
    <x v="51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x v="83"/>
    <b v="0"/>
    <s v="games/video games"/>
    <x v="51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x v="29"/>
    <b v="0"/>
    <s v="games/video games"/>
    <x v="51"/>
    <n v="410"/>
    <x v="6"/>
    <s v="video games"/>
    <x v="1083"/>
    <d v="2014-08-02T15:49:43"/>
  </r>
  <r>
    <n v="1084"/>
    <s v="My own channel"/>
    <s v="I want to start my own channel for gaming"/>
    <x v="131"/>
    <n v="0"/>
    <x v="2"/>
    <x v="0"/>
    <s v="USD"/>
    <n v="1407534804"/>
    <n v="1404942804"/>
    <b v="0"/>
    <x v="78"/>
    <b v="0"/>
    <s v="games/video games"/>
    <x v="52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x v="82"/>
    <b v="0"/>
    <s v="games/video games"/>
    <x v="58"/>
    <n v="114"/>
    <x v="6"/>
    <s v="video games"/>
    <x v="1085"/>
    <d v="2016-03-14T15:06:15"/>
  </r>
  <r>
    <n v="1086"/>
    <s v="Cyber Universe Online"/>
    <s v="Humanity's future in the Galaxy"/>
    <x v="102"/>
    <n v="15"/>
    <x v="2"/>
    <x v="0"/>
    <s v="USD"/>
    <n v="1408913291"/>
    <n v="1406321291"/>
    <b v="0"/>
    <x v="84"/>
    <b v="0"/>
    <s v="games/video games"/>
    <x v="51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x v="78"/>
    <b v="0"/>
    <s v="games/video games"/>
    <x v="52"/>
    <n v="0"/>
    <x v="6"/>
    <s v="video games"/>
    <x v="1087"/>
    <d v="2014-06-15T17:08:0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x v="206"/>
    <b v="0"/>
    <s v="games/video games"/>
    <x v="125"/>
    <n v="43.41727891156463"/>
    <x v="6"/>
    <s v="video games"/>
    <x v="1088"/>
    <d v="2014-04-24T19:11:0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x v="72"/>
    <b v="0"/>
    <s v="games/video games"/>
    <x v="61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x v="29"/>
    <b v="0"/>
    <s v="games/video games"/>
    <x v="51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x v="84"/>
    <b v="0"/>
    <s v="games/video games"/>
    <x v="84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x v="63"/>
    <b v="0"/>
    <s v="games/video games"/>
    <x v="56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x v="80"/>
    <b v="0"/>
    <s v="games/video games"/>
    <x v="125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x v="74"/>
    <b v="0"/>
    <s v="games/video games"/>
    <x v="124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x v="225"/>
    <b v="0"/>
    <s v="games/video games"/>
    <x v="54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x v="60"/>
    <b v="0"/>
    <s v="games/video games"/>
    <x v="83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x v="63"/>
    <b v="0"/>
    <s v="games/video games"/>
    <x v="51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x v="19"/>
    <b v="0"/>
    <s v="games/video games"/>
    <x v="61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x v="29"/>
    <b v="0"/>
    <s v="games/video games"/>
    <x v="5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x v="73"/>
    <b v="0"/>
    <s v="games/video games"/>
    <x v="5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x v="79"/>
    <b v="0"/>
    <s v="games/video games"/>
    <x v="51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x v="54"/>
    <b v="0"/>
    <s v="games/video games"/>
    <x v="54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x v="41"/>
    <b v="0"/>
    <s v="games/video games"/>
    <x v="56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x v="77"/>
    <b v="0"/>
    <s v="games/video games"/>
    <x v="65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x v="9"/>
    <b v="0"/>
    <s v="games/video games"/>
    <x v="51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x v="63"/>
    <b v="0"/>
    <s v="games/video games"/>
    <x v="73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x v="78"/>
    <b v="0"/>
    <s v="games/video games"/>
    <x v="52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x v="64"/>
    <b v="0"/>
    <s v="games/video games"/>
    <x v="55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x v="83"/>
    <b v="0"/>
    <s v="games/video games"/>
    <x v="51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x v="202"/>
    <b v="0"/>
    <s v="games/video games"/>
    <x v="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x v="29"/>
    <b v="0"/>
    <s v="games/video games"/>
    <x v="51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x v="267"/>
    <b v="0"/>
    <s v="games/video games"/>
    <x v="72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x v="29"/>
    <b v="0"/>
    <s v="games/video games"/>
    <x v="5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x v="83"/>
    <b v="0"/>
    <s v="games/video games"/>
    <x v="51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x v="80"/>
    <b v="0"/>
    <s v="games/video games"/>
    <x v="5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x v="73"/>
    <b v="0"/>
    <s v="games/video games"/>
    <x v="51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x v="22"/>
    <b v="0"/>
    <s v="games/video games"/>
    <x v="114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x v="83"/>
    <b v="0"/>
    <s v="games/video games"/>
    <x v="55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x v="29"/>
    <b v="0"/>
    <s v="games/video games"/>
    <x v="5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x v="78"/>
    <b v="0"/>
    <s v="games/video games"/>
    <x v="52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x v="81"/>
    <b v="0"/>
    <s v="games/video games"/>
    <x v="51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x v="78"/>
    <b v="0"/>
    <s v="games/video games"/>
    <x v="52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x v="83"/>
    <b v="0"/>
    <s v="games/video games"/>
    <x v="51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x v="63"/>
    <b v="0"/>
    <s v="games/mobile games"/>
    <x v="5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x v="78"/>
    <b v="0"/>
    <s v="games/mobile games"/>
    <x v="52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x v="84"/>
    <b v="0"/>
    <s v="games/mobile games"/>
    <x v="5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x v="23"/>
    <b v="0"/>
    <s v="games/mobile games"/>
    <x v="56"/>
    <n v="25.434782608695652"/>
    <x v="6"/>
    <s v="mobile games"/>
    <x v="1127"/>
    <d v="2014-11-14T21:30:00"/>
  </r>
  <r>
    <n v="1128"/>
    <s v="Flying Turds"/>
    <s v="#havingfunFTW"/>
    <x v="28"/>
    <n v="1"/>
    <x v="2"/>
    <x v="1"/>
    <s v="GBP"/>
    <n v="1407425717"/>
    <n v="1404833717"/>
    <b v="0"/>
    <x v="29"/>
    <b v="0"/>
    <s v="games/mobile games"/>
    <x v="5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x v="84"/>
    <b v="0"/>
    <s v="games/mobile games"/>
    <x v="51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x v="83"/>
    <b v="0"/>
    <s v="games/mobile games"/>
    <x v="51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x v="78"/>
    <b v="0"/>
    <s v="games/mobile games"/>
    <x v="52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x v="62"/>
    <b v="0"/>
    <s v="games/mobile games"/>
    <x v="125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x v="29"/>
    <b v="0"/>
    <s v="games/mobile games"/>
    <x v="5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x v="29"/>
    <b v="0"/>
    <s v="games/mobile games"/>
    <x v="51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x v="29"/>
    <b v="0"/>
    <s v="games/mobile games"/>
    <x v="6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x v="79"/>
    <b v="0"/>
    <s v="games/mobile games"/>
    <x v="6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x v="70"/>
    <b v="0"/>
    <s v="games/mobile games"/>
    <x v="68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x v="80"/>
    <b v="0"/>
    <s v="games/mobile games"/>
    <x v="51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x v="29"/>
    <b v="0"/>
    <s v="games/mobile games"/>
    <x v="51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x v="78"/>
    <b v="0"/>
    <s v="games/mobile games"/>
    <x v="52"/>
    <n v="0"/>
    <x v="6"/>
    <s v="mobile games"/>
    <x v="1140"/>
    <d v="2015-08-06T11:05:21"/>
  </r>
  <r>
    <n v="1141"/>
    <s v="Arena Z - Zombie Survival"/>
    <s v="I think this will be a great game!"/>
    <x v="2"/>
    <n v="0"/>
    <x v="2"/>
    <x v="12"/>
    <s v="EUR"/>
    <n v="1436460450"/>
    <n v="1433868450"/>
    <b v="0"/>
    <x v="78"/>
    <b v="0"/>
    <s v="games/mobile games"/>
    <x v="52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x v="78"/>
    <b v="0"/>
    <s v="games/mobile games"/>
    <x v="52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x v="22"/>
    <b v="0"/>
    <s v="games/mobile games"/>
    <x v="51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x v="78"/>
    <b v="0"/>
    <s v="food/food trucks"/>
    <x v="52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x v="29"/>
    <b v="0"/>
    <s v="food/food trucks"/>
    <x v="51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x v="8"/>
    <b v="0"/>
    <s v="food/food trucks"/>
    <x v="114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x v="78"/>
    <b v="0"/>
    <s v="food/food trucks"/>
    <x v="52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x v="83"/>
    <b v="0"/>
    <s v="food/food trucks"/>
    <x v="51"/>
    <n v="24.333333333333332"/>
    <x v="7"/>
    <s v="food trucks"/>
    <x v="1148"/>
    <d v="2016-12-01T05:06:21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x v="84"/>
    <b v="0"/>
    <s v="food/food trucks"/>
    <x v="51"/>
    <n v="37.5"/>
    <x v="7"/>
    <s v="food trucks"/>
    <x v="1149"/>
    <d v="2016-06-16T17:02:46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x v="79"/>
    <b v="0"/>
    <s v="food/food trucks"/>
    <x v="59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x v="78"/>
    <b v="0"/>
    <s v="food/food trucks"/>
    <x v="52"/>
    <n v="0"/>
    <x v="7"/>
    <s v="food trucks"/>
    <x v="1151"/>
    <d v="2015-09-07T02:27:43"/>
  </r>
  <r>
    <n v="1152"/>
    <s v="Peruvian King Food Truck"/>
    <s v="Peruvian food truck with an LA twist."/>
    <x v="194"/>
    <n v="911"/>
    <x v="2"/>
    <x v="0"/>
    <s v="USD"/>
    <n v="1431709312"/>
    <n v="1429117312"/>
    <b v="0"/>
    <x v="41"/>
    <b v="0"/>
    <s v="food/food trucks"/>
    <x v="54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x v="29"/>
    <b v="0"/>
    <s v="food/food trucks"/>
    <x v="5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x v="83"/>
    <b v="0"/>
    <s v="food/food trucks"/>
    <x v="67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x v="22"/>
    <b v="0"/>
    <s v="food/food trucks"/>
    <x v="5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x v="78"/>
    <b v="0"/>
    <s v="food/food trucks"/>
    <x v="52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x v="83"/>
    <b v="0"/>
    <s v="food/food trucks"/>
    <x v="56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x v="83"/>
    <b v="0"/>
    <s v="food/food trucks"/>
    <x v="51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x v="78"/>
    <b v="0"/>
    <s v="food/food trucks"/>
    <x v="52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x v="10"/>
    <b v="0"/>
    <s v="food/food trucks"/>
    <x v="58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x v="78"/>
    <b v="0"/>
    <s v="food/food trucks"/>
    <x v="52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x v="84"/>
    <b v="0"/>
    <s v="food/food trucks"/>
    <x v="51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x v="78"/>
    <b v="0"/>
    <s v="food/food trucks"/>
    <x v="52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x v="78"/>
    <b v="0"/>
    <s v="food/food trucks"/>
    <x v="52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x v="20"/>
    <b v="0"/>
    <s v="food/food trucks"/>
    <x v="148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x v="22"/>
    <b v="0"/>
    <s v="food/food trucks"/>
    <x v="6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x v="38"/>
    <b v="0"/>
    <s v="food/food trucks"/>
    <x v="5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x v="83"/>
    <b v="0"/>
    <s v="food/food trucks"/>
    <x v="54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x v="83"/>
    <b v="0"/>
    <s v="food/food trucks"/>
    <x v="51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x v="84"/>
    <b v="0"/>
    <s v="food/food trucks"/>
    <x v="51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x v="29"/>
    <b v="0"/>
    <s v="food/food trucks"/>
    <x v="51"/>
    <n v="25"/>
    <x v="7"/>
    <s v="food trucks"/>
    <x v="1171"/>
    <d v="2014-11-13T20:18:47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x v="78"/>
    <b v="0"/>
    <s v="food/food trucks"/>
    <x v="52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x v="29"/>
    <b v="0"/>
    <s v="food/food trucks"/>
    <x v="51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x v="10"/>
    <b v="0"/>
    <s v="food/food trucks"/>
    <x v="54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x v="82"/>
    <b v="0"/>
    <s v="food/food trucks"/>
    <x v="55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x v="29"/>
    <b v="0"/>
    <s v="food/food trucks"/>
    <x v="51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x v="78"/>
    <b v="0"/>
    <s v="food/food trucks"/>
    <x v="52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x v="29"/>
    <b v="0"/>
    <s v="food/food trucks"/>
    <x v="51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x v="81"/>
    <b v="0"/>
    <s v="food/food trucks"/>
    <x v="54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x v="268"/>
    <b v="0"/>
    <s v="food/food trucks"/>
    <x v="82"/>
    <n v="69.117647058823536"/>
    <x v="7"/>
    <s v="food trucks"/>
    <x v="1180"/>
    <d v="2014-06-28T19:21:54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x v="83"/>
    <b v="0"/>
    <s v="food/food trucks"/>
    <x v="51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x v="80"/>
    <b v="0"/>
    <s v="food/food trucks"/>
    <x v="65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x v="83"/>
    <b v="0"/>
    <s v="food/food trucks"/>
    <x v="58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x v="269"/>
    <b v="1"/>
    <s v="photography/photobooks"/>
    <x v="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x v="112"/>
    <b v="1"/>
    <s v="photography/photobooks"/>
    <x v="45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x v="252"/>
    <b v="1"/>
    <s v="photography/photobooks"/>
    <x v="6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x v="16"/>
    <b v="1"/>
    <s v="photography/photobooks"/>
    <x v="2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x v="268"/>
    <b v="1"/>
    <s v="photography/photobooks"/>
    <x v="166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x v="48"/>
    <b v="1"/>
    <s v="photography/photobooks"/>
    <x v="30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x v="62"/>
    <b v="1"/>
    <s v="photography/photobooks"/>
    <x v="88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x v="51"/>
    <b v="1"/>
    <s v="photography/photobooks"/>
    <x v="5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x v="41"/>
    <b v="1"/>
    <s v="photography/photobooks"/>
    <x v="167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x v="270"/>
    <b v="1"/>
    <s v="photography/photobooks"/>
    <x v="3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x v="271"/>
    <b v="1"/>
    <s v="photography/photobooks"/>
    <x v="168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x v="203"/>
    <b v="1"/>
    <s v="photography/photobooks"/>
    <x v="88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x v="272"/>
    <b v="1"/>
    <s v="photography/photobooks"/>
    <x v="169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x v="100"/>
    <b v="1"/>
    <s v="photography/photobooks"/>
    <x v="170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x v="157"/>
    <b v="1"/>
    <s v="photography/photobooks"/>
    <x v="17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x v="82"/>
    <b v="1"/>
    <s v="photography/photobooks"/>
    <x v="7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x v="273"/>
    <b v="1"/>
    <s v="photography/photobooks"/>
    <x v="9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x v="112"/>
    <b v="1"/>
    <s v="photography/photobooks"/>
    <x v="22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x v="197"/>
    <b v="1"/>
    <s v="photography/photobooks"/>
    <x v="172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x v="21"/>
    <b v="1"/>
    <s v="photography/photobooks"/>
    <x v="2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x v="7"/>
    <b v="1"/>
    <s v="photography/photobooks"/>
    <x v="22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x v="95"/>
    <b v="1"/>
    <s v="photography/photobooks"/>
    <x v="8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x v="58"/>
    <b v="1"/>
    <s v="photography/photobooks"/>
    <x v="47"/>
    <n v="32.34375"/>
    <x v="8"/>
    <s v="photobooks"/>
    <x v="1206"/>
    <d v="2017-03-11T13:29:0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x v="261"/>
    <b v="1"/>
    <s v="photography/photobooks"/>
    <x v="2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x v="11"/>
    <b v="1"/>
    <s v="photography/photobooks"/>
    <x v="1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x v="67"/>
    <b v="1"/>
    <s v="photography/photobooks"/>
    <x v="45"/>
    <n v="138.2608695652174"/>
    <x v="8"/>
    <s v="photobooks"/>
    <x v="1209"/>
    <d v="2017-02-25T20:18:25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x v="273"/>
    <b v="1"/>
    <s v="photography/photobooks"/>
    <x v="173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x v="79"/>
    <b v="1"/>
    <s v="photography/photobooks"/>
    <x v="7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x v="183"/>
    <b v="1"/>
    <s v="photography/photobooks"/>
    <x v="17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x v="52"/>
    <b v="1"/>
    <s v="photography/photobooks"/>
    <x v="2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x v="20"/>
    <b v="1"/>
    <s v="photography/photobooks"/>
    <x v="46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x v="274"/>
    <b v="1"/>
    <s v="photography/photobooks"/>
    <x v="17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x v="147"/>
    <b v="1"/>
    <s v="photography/photobooks"/>
    <x v="13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x v="275"/>
    <b v="1"/>
    <s v="photography/photobooks"/>
    <x v="22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x v="30"/>
    <b v="1"/>
    <s v="photography/photobooks"/>
    <x v="176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x v="35"/>
    <b v="1"/>
    <s v="photography/photobooks"/>
    <x v="12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x v="205"/>
    <b v="1"/>
    <s v="photography/photobooks"/>
    <x v="3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x v="273"/>
    <b v="1"/>
    <s v="photography/photobooks"/>
    <x v="19"/>
    <n v="23.796213592233013"/>
    <x v="8"/>
    <s v="photobooks"/>
    <x v="1221"/>
    <d v="2016-12-04T00:00:0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x v="276"/>
    <b v="1"/>
    <s v="photography/photobooks"/>
    <x v="177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x v="277"/>
    <b v="1"/>
    <s v="photography/photobooks"/>
    <x v="38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x v="59"/>
    <b v="0"/>
    <s v="music/world music"/>
    <x v="61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x v="83"/>
    <b v="0"/>
    <s v="music/world music"/>
    <x v="6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x v="244"/>
    <b v="0"/>
    <s v="music/world music"/>
    <x v="58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x v="78"/>
    <b v="0"/>
    <s v="music/world music"/>
    <x v="52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x v="54"/>
    <b v="0"/>
    <s v="music/world music"/>
    <x v="76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x v="29"/>
    <b v="0"/>
    <s v="music/world music"/>
    <x v="5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x v="78"/>
    <b v="0"/>
    <s v="music/world music"/>
    <x v="52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x v="78"/>
    <b v="0"/>
    <s v="music/world music"/>
    <x v="52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x v="29"/>
    <b v="0"/>
    <s v="music/world music"/>
    <x v="5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x v="79"/>
    <b v="0"/>
    <s v="music/world music"/>
    <x v="82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x v="78"/>
    <b v="0"/>
    <s v="music/world music"/>
    <x v="52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x v="79"/>
    <b v="0"/>
    <s v="music/world music"/>
    <x v="55"/>
    <n v="35"/>
    <x v="4"/>
    <s v="world music"/>
    <x v="1235"/>
    <d v="2013-12-15T03:14:59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x v="78"/>
    <b v="0"/>
    <s v="music/world music"/>
    <x v="52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x v="78"/>
    <b v="0"/>
    <s v="music/world music"/>
    <x v="52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x v="83"/>
    <b v="0"/>
    <s v="music/world music"/>
    <x v="83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x v="78"/>
    <b v="0"/>
    <s v="music/world music"/>
    <x v="52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x v="22"/>
    <b v="0"/>
    <s v="music/world music"/>
    <x v="58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x v="69"/>
    <b v="0"/>
    <s v="music/world music"/>
    <x v="77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x v="29"/>
    <b v="0"/>
    <s v="music/world music"/>
    <x v="5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x v="44"/>
    <b v="0"/>
    <s v="music/world music"/>
    <x v="125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x v="43"/>
    <b v="1"/>
    <s v="music/rock"/>
    <x v="3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x v="57"/>
    <b v="1"/>
    <s v="music/rock"/>
    <x v="10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x v="162"/>
    <b v="1"/>
    <s v="music/rock"/>
    <x v="32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x v="133"/>
    <b v="1"/>
    <s v="music/rock"/>
    <x v="4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x v="211"/>
    <b v="1"/>
    <s v="music/rock"/>
    <x v="142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x v="75"/>
    <b v="1"/>
    <s v="music/rock"/>
    <x v="2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x v="278"/>
    <b v="1"/>
    <s v="music/rock"/>
    <x v="178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x v="142"/>
    <b v="1"/>
    <s v="music/rock"/>
    <x v="7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x v="261"/>
    <b v="1"/>
    <s v="music/rock"/>
    <x v="102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x v="279"/>
    <b v="1"/>
    <s v="music/rock"/>
    <x v="17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x v="261"/>
    <b v="1"/>
    <s v="music/rock"/>
    <x v="180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x v="280"/>
    <b v="1"/>
    <s v="music/rock"/>
    <x v="181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x v="281"/>
    <b v="1"/>
    <s v="music/rock"/>
    <x v="14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x v="282"/>
    <b v="1"/>
    <s v="music/rock"/>
    <x v="182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x v="283"/>
    <b v="1"/>
    <s v="music/rock"/>
    <x v="111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x v="93"/>
    <b v="1"/>
    <s v="music/rock"/>
    <x v="2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x v="142"/>
    <b v="1"/>
    <s v="music/rock"/>
    <x v="35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x v="47"/>
    <b v="1"/>
    <s v="music/rock"/>
    <x v="7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x v="217"/>
    <b v="1"/>
    <s v="music/rock"/>
    <x v="9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x v="14"/>
    <b v="1"/>
    <s v="music/rock"/>
    <x v="15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x v="69"/>
    <b v="1"/>
    <s v="music/rock"/>
    <x v="24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x v="36"/>
    <b v="1"/>
    <s v="music/rock"/>
    <x v="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x v="133"/>
    <b v="1"/>
    <s v="music/rock"/>
    <x v="8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x v="180"/>
    <b v="1"/>
    <s v="music/rock"/>
    <x v="7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x v="0"/>
    <b v="1"/>
    <s v="music/rock"/>
    <x v="32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x v="190"/>
    <b v="1"/>
    <s v="music/rock"/>
    <x v="1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x v="39"/>
    <b v="1"/>
    <s v="music/rock"/>
    <x v="47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x v="162"/>
    <b v="1"/>
    <s v="music/rock"/>
    <x v="7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x v="33"/>
    <b v="1"/>
    <s v="music/rock"/>
    <x v="45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x v="241"/>
    <b v="1"/>
    <s v="music/rock"/>
    <x v="3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x v="284"/>
    <b v="1"/>
    <s v="music/rock"/>
    <x v="34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x v="285"/>
    <b v="1"/>
    <s v="music/rock"/>
    <x v="183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x v="32"/>
    <b v="1"/>
    <s v="music/rock"/>
    <x v="2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x v="286"/>
    <b v="1"/>
    <s v="music/rock"/>
    <x v="6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x v="245"/>
    <b v="1"/>
    <s v="music/rock"/>
    <x v="3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x v="143"/>
    <b v="1"/>
    <s v="music/rock"/>
    <x v="26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x v="208"/>
    <b v="1"/>
    <s v="music/rock"/>
    <x v="2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x v="142"/>
    <b v="1"/>
    <s v="music/rock"/>
    <x v="26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x v="220"/>
    <b v="1"/>
    <s v="music/rock"/>
    <x v="20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x v="19"/>
    <b v="1"/>
    <s v="music/rock"/>
    <x v="184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x v="162"/>
    <b v="1"/>
    <s v="theater/plays"/>
    <x v="8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x v="287"/>
    <b v="1"/>
    <s v="theater/plays"/>
    <x v="7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x v="9"/>
    <b v="1"/>
    <s v="theater/plays"/>
    <x v="16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x v="20"/>
    <b v="1"/>
    <s v="theater/plays"/>
    <x v="185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x v="42"/>
    <b v="1"/>
    <s v="theater/plays"/>
    <x v="8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x v="47"/>
    <b v="1"/>
    <s v="theater/plays"/>
    <x v="9"/>
    <n v="36.07692307692308"/>
    <x v="1"/>
    <s v="plays"/>
    <x v="1289"/>
    <d v="2017-01-04T03:14:05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x v="48"/>
    <b v="1"/>
    <s v="theater/plays"/>
    <x v="1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x v="288"/>
    <b v="1"/>
    <s v="theater/plays"/>
    <x v="13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x v="47"/>
    <b v="1"/>
    <s v="theater/plays"/>
    <x v="5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x v="148"/>
    <b v="1"/>
    <s v="theater/plays"/>
    <x v="22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x v="19"/>
    <b v="1"/>
    <s v="theater/plays"/>
    <x v="144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x v="31"/>
    <b v="1"/>
    <s v="theater/plays"/>
    <x v="7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x v="23"/>
    <b v="1"/>
    <s v="theater/plays"/>
    <x v="27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x v="146"/>
    <b v="1"/>
    <s v="theater/plays"/>
    <x v="5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x v="51"/>
    <b v="1"/>
    <s v="theater/plays"/>
    <x v="2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x v="58"/>
    <b v="1"/>
    <s v="theater/plays"/>
    <x v="20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x v="54"/>
    <b v="1"/>
    <s v="theater/plays"/>
    <x v="88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x v="60"/>
    <b v="1"/>
    <s v="theater/plays"/>
    <x v="22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x v="133"/>
    <b v="1"/>
    <s v="theater/plays"/>
    <x v="21"/>
    <n v="50"/>
    <x v="1"/>
    <s v="plays"/>
    <x v="1302"/>
    <d v="2016-12-01T02:23:31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x v="52"/>
    <b v="1"/>
    <s v="theater/plays"/>
    <x v="23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x v="201"/>
    <b v="0"/>
    <s v="technology/wearables"/>
    <x v="6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x v="48"/>
    <b v="0"/>
    <s v="technology/wearables"/>
    <x v="79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x v="289"/>
    <b v="0"/>
    <s v="technology/wearables"/>
    <x v="18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x v="43"/>
    <b v="0"/>
    <s v="technology/wearables"/>
    <x v="82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x v="44"/>
    <b v="0"/>
    <s v="technology/wearables"/>
    <x v="82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x v="2"/>
    <b v="0"/>
    <s v="technology/wearables"/>
    <x v="1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x v="54"/>
    <b v="0"/>
    <s v="technology/wearables"/>
    <x v="63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x v="61"/>
    <b v="0"/>
    <s v="technology/wearables"/>
    <x v="115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x v="29"/>
    <b v="0"/>
    <s v="technology/wearables"/>
    <x v="5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x v="259"/>
    <b v="0"/>
    <s v="technology/wearables"/>
    <x v="187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x v="202"/>
    <b v="0"/>
    <s v="technology/wearables"/>
    <x v="56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x v="290"/>
    <b v="0"/>
    <s v="technology/wearables"/>
    <x v="85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x v="29"/>
    <b v="0"/>
    <s v="technology/wearables"/>
    <x v="51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x v="10"/>
    <b v="0"/>
    <s v="technology/wearables"/>
    <x v="5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x v="125"/>
    <b v="0"/>
    <s v="technology/wearables"/>
    <x v="63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x v="82"/>
    <b v="0"/>
    <s v="technology/wearables"/>
    <x v="63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x v="83"/>
    <b v="0"/>
    <s v="technology/wearables"/>
    <x v="51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x v="63"/>
    <b v="0"/>
    <s v="technology/wearables"/>
    <x v="56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x v="80"/>
    <b v="0"/>
    <s v="technology/wearables"/>
    <x v="51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x v="34"/>
    <b v="0"/>
    <s v="technology/wearables"/>
    <x v="114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x v="240"/>
    <b v="0"/>
    <s v="technology/wearables"/>
    <x v="57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x v="22"/>
    <b v="0"/>
    <s v="technology/wearables"/>
    <x v="55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x v="202"/>
    <b v="0"/>
    <s v="technology/wearables"/>
    <x v="56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x v="14"/>
    <b v="0"/>
    <s v="technology/wearables"/>
    <x v="58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x v="41"/>
    <b v="0"/>
    <s v="technology/wearables"/>
    <x v="55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x v="82"/>
    <b v="0"/>
    <s v="technology/wearables"/>
    <x v="51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x v="133"/>
    <b v="0"/>
    <s v="technology/wearables"/>
    <x v="66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x v="69"/>
    <b v="0"/>
    <s v="technology/wearables"/>
    <x v="56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x v="78"/>
    <b v="0"/>
    <s v="technology/wearables"/>
    <x v="52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x v="78"/>
    <b v="0"/>
    <s v="technology/wearables"/>
    <x v="52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x v="222"/>
    <b v="0"/>
    <s v="technology/wearables"/>
    <x v="59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x v="38"/>
    <b v="0"/>
    <s v="technology/wearables"/>
    <x v="69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x v="291"/>
    <b v="0"/>
    <s v="technology/wearables"/>
    <x v="188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x v="205"/>
    <b v="0"/>
    <s v="technology/wearables"/>
    <x v="189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x v="41"/>
    <b v="0"/>
    <s v="technology/wearables"/>
    <x v="58"/>
    <n v="66.066666666666663"/>
    <x v="2"/>
    <s v="wearables"/>
    <x v="1338"/>
    <d v="2015-08-02T19:17:13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x v="77"/>
    <b v="0"/>
    <s v="technology/wearables"/>
    <x v="67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x v="78"/>
    <b v="0"/>
    <s v="technology/wearables"/>
    <x v="52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x v="67"/>
    <b v="0"/>
    <s v="technology/wearables"/>
    <x v="138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x v="29"/>
    <b v="0"/>
    <s v="technology/wearables"/>
    <x v="51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x v="292"/>
    <b v="0"/>
    <s v="technology/wearables"/>
    <x v="2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x v="237"/>
    <b v="1"/>
    <s v="publishing/nonfiction"/>
    <x v="190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x v="63"/>
    <b v="1"/>
    <s v="publishing/nonfiction"/>
    <x v="108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x v="184"/>
    <b v="1"/>
    <s v="publishing/nonfiction"/>
    <x v="93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x v="162"/>
    <b v="1"/>
    <s v="publishing/nonfiction"/>
    <x v="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x v="55"/>
    <b v="1"/>
    <s v="publishing/nonfiction"/>
    <x v="7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x v="293"/>
    <b v="1"/>
    <s v="publishing/nonfiction"/>
    <x v="191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x v="76"/>
    <b v="1"/>
    <s v="publishing/nonfiction"/>
    <x v="2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x v="148"/>
    <b v="1"/>
    <s v="publishing/nonfiction"/>
    <x v="7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x v="294"/>
    <b v="1"/>
    <s v="publishing/nonfiction"/>
    <x v="0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x v="288"/>
    <b v="1"/>
    <s v="publishing/nonfiction"/>
    <x v="17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x v="31"/>
    <b v="1"/>
    <s v="publishing/nonfiction"/>
    <x v="23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x v="212"/>
    <b v="1"/>
    <s v="publishing/nonfiction"/>
    <x v="4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x v="45"/>
    <b v="1"/>
    <s v="publishing/nonfiction"/>
    <x v="19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x v="71"/>
    <b v="1"/>
    <s v="publishing/nonfiction"/>
    <x v="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x v="72"/>
    <b v="1"/>
    <s v="publishing/nonfiction"/>
    <x v="19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x v="10"/>
    <b v="1"/>
    <s v="publishing/nonfiction"/>
    <x v="39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x v="75"/>
    <b v="1"/>
    <s v="publishing/nonfiction"/>
    <x v="36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x v="295"/>
    <b v="1"/>
    <s v="publishing/nonfiction"/>
    <x v="9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x v="20"/>
    <b v="1"/>
    <s v="publishing/nonfiction"/>
    <x v="5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x v="81"/>
    <b v="1"/>
    <s v="publishing/nonfiction"/>
    <x v="2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x v="296"/>
    <b v="1"/>
    <s v="music/rock"/>
    <x v="15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x v="297"/>
    <b v="1"/>
    <s v="music/rock"/>
    <x v="8"/>
    <n v="81.739130434782609"/>
    <x v="4"/>
    <s v="rock"/>
    <x v="1365"/>
    <d v="2015-03-16T16:35:52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x v="206"/>
    <b v="1"/>
    <s v="music/rock"/>
    <x v="43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x v="240"/>
    <b v="1"/>
    <s v="music/rock"/>
    <x v="47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x v="45"/>
    <b v="1"/>
    <s v="music/rock"/>
    <x v="26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x v="298"/>
    <b v="1"/>
    <s v="music/rock"/>
    <x v="45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x v="9"/>
    <b v="1"/>
    <s v="music/rock"/>
    <x v="3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x v="16"/>
    <b v="1"/>
    <s v="music/rock"/>
    <x v="30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x v="38"/>
    <b v="1"/>
    <s v="music/rock"/>
    <x v="20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x v="47"/>
    <b v="1"/>
    <s v="music/rock"/>
    <x v="45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x v="36"/>
    <b v="1"/>
    <s v="music/rock"/>
    <x v="193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x v="280"/>
    <b v="1"/>
    <s v="music/rock"/>
    <x v="194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x v="129"/>
    <b v="1"/>
    <s v="music/rock"/>
    <x v="195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x v="162"/>
    <b v="1"/>
    <s v="music/rock"/>
    <x v="32"/>
    <n v="48.70967741935484"/>
    <x v="4"/>
    <s v="rock"/>
    <x v="1377"/>
    <d v="2017-02-03T04:11:00"/>
  </r>
  <r>
    <n v="1378"/>
    <s v="SIX BY SEVEN"/>
    <s v="A psychedelic post rock masterpiece!"/>
    <x v="13"/>
    <n v="4067"/>
    <x v="0"/>
    <x v="1"/>
    <s v="GBP"/>
    <n v="1470075210"/>
    <n v="1468779210"/>
    <b v="0"/>
    <x v="182"/>
    <b v="1"/>
    <s v="music/rock"/>
    <x v="141"/>
    <n v="30.578947368421051"/>
    <x v="4"/>
    <s v="rock"/>
    <x v="1378"/>
    <d v="2016-08-01T18:13:30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x v="299"/>
    <b v="1"/>
    <s v="music/rock"/>
    <x v="19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x v="81"/>
    <b v="1"/>
    <s v="music/rock"/>
    <x v="196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x v="196"/>
    <b v="1"/>
    <s v="music/rock"/>
    <x v="30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x v="265"/>
    <b v="1"/>
    <s v="music/rock"/>
    <x v="2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x v="251"/>
    <b v="1"/>
    <s v="music/rock"/>
    <x v="197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x v="287"/>
    <b v="1"/>
    <s v="music/rock"/>
    <x v="108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x v="179"/>
    <b v="1"/>
    <s v="music/rock"/>
    <x v="26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x v="25"/>
    <b v="1"/>
    <s v="music/rock"/>
    <x v="198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x v="76"/>
    <b v="1"/>
    <s v="music/rock"/>
    <x v="0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x v="300"/>
    <b v="1"/>
    <s v="music/rock"/>
    <x v="88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x v="69"/>
    <b v="1"/>
    <s v="music/rock"/>
    <x v="13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x v="10"/>
    <b v="1"/>
    <s v="music/rock"/>
    <x v="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x v="62"/>
    <b v="1"/>
    <s v="music/rock"/>
    <x v="26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x v="201"/>
    <b v="1"/>
    <s v="music/rock"/>
    <x v="35"/>
    <n v="27.317307692307693"/>
    <x v="4"/>
    <s v="rock"/>
    <x v="1392"/>
    <d v="2016-03-03T03:43:06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x v="47"/>
    <b v="1"/>
    <s v="music/rock"/>
    <x v="22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x v="57"/>
    <b v="1"/>
    <s v="music/rock"/>
    <x v="4"/>
    <n v="53.882352941176471"/>
    <x v="4"/>
    <s v="rock"/>
    <x v="1394"/>
    <d v="2017-03-01T03:00:00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x v="141"/>
    <b v="1"/>
    <s v="music/rock"/>
    <x v="19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x v="196"/>
    <b v="1"/>
    <s v="music/rock"/>
    <x v="30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x v="150"/>
    <b v="1"/>
    <s v="music/rock"/>
    <x v="35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x v="71"/>
    <b v="1"/>
    <s v="music/rock"/>
    <x v="5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x v="192"/>
    <b v="1"/>
    <s v="music/rock"/>
    <x v="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x v="69"/>
    <b v="1"/>
    <s v="music/rock"/>
    <x v="199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x v="301"/>
    <b v="1"/>
    <s v="music/rock"/>
    <x v="200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x v="116"/>
    <b v="1"/>
    <s v="music/rock"/>
    <x v="5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x v="36"/>
    <b v="1"/>
    <s v="music/rock"/>
    <x v="22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x v="81"/>
    <b v="0"/>
    <s v="publishing/translations"/>
    <x v="56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x v="57"/>
    <b v="0"/>
    <s v="publishing/translations"/>
    <x v="51"/>
    <n v="6.1764705882352944"/>
    <x v="3"/>
    <s v="translations"/>
    <x v="1405"/>
    <d v="2014-11-28T17:20:01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x v="83"/>
    <b v="0"/>
    <s v="publishing/translations"/>
    <x v="51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x v="84"/>
    <b v="0"/>
    <s v="publishing/translations"/>
    <x v="5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x v="79"/>
    <b v="0"/>
    <s v="publishing/translations"/>
    <x v="61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x v="78"/>
    <b v="0"/>
    <s v="publishing/translations"/>
    <x v="52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x v="29"/>
    <b v="0"/>
    <s v="publishing/translations"/>
    <x v="51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x v="83"/>
    <b v="0"/>
    <s v="publishing/translations"/>
    <x v="51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x v="62"/>
    <b v="0"/>
    <s v="publishing/translations"/>
    <x v="6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x v="29"/>
    <b v="0"/>
    <s v="publishing/translations"/>
    <x v="6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x v="29"/>
    <b v="0"/>
    <s v="publishing/translations"/>
    <x v="51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x v="82"/>
    <b v="0"/>
    <s v="publishing/translations"/>
    <x v="124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x v="78"/>
    <b v="0"/>
    <s v="publishing/translations"/>
    <x v="52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x v="84"/>
    <b v="0"/>
    <s v="publishing/translations"/>
    <x v="56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x v="29"/>
    <b v="0"/>
    <s v="publishing/translations"/>
    <x v="51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x v="73"/>
    <b v="0"/>
    <s v="publishing/translations"/>
    <x v="61"/>
    <n v="44.5"/>
    <x v="3"/>
    <s v="translations"/>
    <x v="1419"/>
    <d v="2016-10-09T10:56:59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x v="83"/>
    <b v="0"/>
    <s v="publishing/translations"/>
    <x v="55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x v="84"/>
    <b v="0"/>
    <s v="publishing/translations"/>
    <x v="5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x v="84"/>
    <b v="0"/>
    <s v="publishing/translations"/>
    <x v="51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x v="29"/>
    <b v="0"/>
    <s v="publishing/translations"/>
    <x v="51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x v="25"/>
    <b v="0"/>
    <s v="publishing/translations"/>
    <x v="148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x v="78"/>
    <b v="0"/>
    <s v="publishing/translations"/>
    <x v="52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x v="78"/>
    <b v="0"/>
    <s v="publishing/translations"/>
    <x v="52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x v="80"/>
    <b v="0"/>
    <s v="publishing/translations"/>
    <x v="114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x v="83"/>
    <b v="0"/>
    <s v="publishing/translations"/>
    <x v="6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x v="78"/>
    <b v="0"/>
    <s v="publishing/translations"/>
    <x v="52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x v="81"/>
    <b v="0"/>
    <s v="publishing/translations"/>
    <x v="114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x v="5"/>
    <b v="0"/>
    <s v="publishing/translations"/>
    <x v="187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x v="78"/>
    <b v="0"/>
    <s v="publishing/translations"/>
    <x v="52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x v="73"/>
    <b v="0"/>
    <s v="publishing/translations"/>
    <x v="6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x v="202"/>
    <b v="0"/>
    <s v="publishing/translations"/>
    <x v="57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x v="84"/>
    <b v="0"/>
    <s v="publishing/translations"/>
    <x v="5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x v="84"/>
    <b v="0"/>
    <s v="publishing/translations"/>
    <x v="5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x v="19"/>
    <b v="0"/>
    <s v="publishing/translations"/>
    <x v="74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x v="22"/>
    <b v="0"/>
    <s v="publishing/translations"/>
    <x v="55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x v="79"/>
    <b v="0"/>
    <s v="publishing/translations"/>
    <x v="6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x v="29"/>
    <b v="0"/>
    <s v="publishing/translations"/>
    <x v="51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x v="83"/>
    <b v="0"/>
    <s v="publishing/translations"/>
    <x v="56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x v="78"/>
    <b v="0"/>
    <s v="publishing/translations"/>
    <x v="52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x v="78"/>
    <b v="0"/>
    <s v="publishing/translations"/>
    <x v="52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x v="78"/>
    <b v="0"/>
    <s v="publishing/translations"/>
    <x v="52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x v="78"/>
    <b v="0"/>
    <s v="publishing/translations"/>
    <x v="52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x v="78"/>
    <b v="0"/>
    <s v="publishing/translations"/>
    <x v="52"/>
    <n v="0"/>
    <x v="3"/>
    <s v="translations"/>
    <x v="1446"/>
    <d v="2016-04-21T10:44:38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x v="83"/>
    <b v="0"/>
    <s v="publishing/translations"/>
    <x v="51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x v="78"/>
    <b v="0"/>
    <s v="publishing/translations"/>
    <x v="52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x v="78"/>
    <b v="0"/>
    <s v="publishing/translations"/>
    <x v="52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x v="29"/>
    <b v="0"/>
    <s v="publishing/translations"/>
    <x v="51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x v="84"/>
    <b v="0"/>
    <s v="publishing/translations"/>
    <x v="51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x v="78"/>
    <b v="0"/>
    <s v="publishing/translations"/>
    <x v="52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x v="78"/>
    <b v="0"/>
    <s v="publishing/translations"/>
    <x v="52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x v="29"/>
    <b v="0"/>
    <s v="publishing/translations"/>
    <x v="5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x v="63"/>
    <b v="0"/>
    <s v="publishing/translations"/>
    <x v="59"/>
    <n v="225"/>
    <x v="3"/>
    <s v="translations"/>
    <x v="1455"/>
    <d v="2014-09-05T13:39:00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x v="83"/>
    <b v="0"/>
    <s v="publishing/translations"/>
    <x v="55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x v="78"/>
    <b v="0"/>
    <s v="publishing/translations"/>
    <x v="52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x v="78"/>
    <b v="0"/>
    <s v="publishing/translations"/>
    <x v="52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x v="78"/>
    <b v="0"/>
    <s v="publishing/translations"/>
    <x v="52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x v="78"/>
    <b v="0"/>
    <s v="publishing/translations"/>
    <x v="52"/>
    <n v="0"/>
    <x v="3"/>
    <s v="translations"/>
    <x v="1460"/>
    <d v="2014-11-30T23:45:0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x v="158"/>
    <b v="1"/>
    <s v="publishing/radio &amp; podcasts"/>
    <x v="7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x v="3"/>
    <b v="1"/>
    <s v="publishing/radio &amp; podcasts"/>
    <x v="16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x v="20"/>
    <b v="1"/>
    <s v="publishing/radio &amp; podcasts"/>
    <x v="93"/>
    <n v="35.44"/>
    <x v="3"/>
    <s v="radio &amp; podcasts"/>
    <x v="1463"/>
    <d v="2013-04-07T20:52:18"/>
  </r>
  <r>
    <n v="1464"/>
    <s v="Science Studio"/>
    <s v="The Best Science Media on the Web"/>
    <x v="10"/>
    <n v="8160"/>
    <x v="0"/>
    <x v="0"/>
    <s v="USD"/>
    <n v="1361029958"/>
    <n v="1358437958"/>
    <b v="1"/>
    <x v="302"/>
    <b v="1"/>
    <s v="publishing/radio &amp; podcasts"/>
    <x v="201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x v="303"/>
    <b v="1"/>
    <s v="publishing/radio &amp; podcasts"/>
    <x v="202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x v="290"/>
    <b v="1"/>
    <s v="publishing/radio &amp; podcasts"/>
    <x v="30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x v="304"/>
    <b v="1"/>
    <s v="publishing/radio &amp; podcasts"/>
    <x v="39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x v="305"/>
    <b v="1"/>
    <s v="publishing/radio &amp; podcasts"/>
    <x v="22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x v="306"/>
    <b v="1"/>
    <s v="publishing/radio &amp; podcasts"/>
    <x v="16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x v="75"/>
    <b v="1"/>
    <s v="publishing/radio &amp; podcasts"/>
    <x v="9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x v="307"/>
    <b v="1"/>
    <s v="publishing/radio &amp; podcasts"/>
    <x v="3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x v="226"/>
    <b v="1"/>
    <s v="publishing/radio &amp; podcasts"/>
    <x v="203"/>
    <n v="103.20238095238095"/>
    <x v="3"/>
    <s v="radio &amp; podcasts"/>
    <x v="1472"/>
    <d v="2013-10-16T13:01:43"/>
  </r>
  <r>
    <n v="1473"/>
    <s v="ONE LOVES ONLY FORM"/>
    <s v="Public Radio Project"/>
    <x v="15"/>
    <n v="1807.74"/>
    <x v="0"/>
    <x v="0"/>
    <s v="USD"/>
    <n v="1330644639"/>
    <n v="1328052639"/>
    <b v="1"/>
    <x v="5"/>
    <b v="1"/>
    <s v="publishing/radio &amp; podcasts"/>
    <x v="10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x v="88"/>
    <b v="1"/>
    <s v="publishing/radio &amp; podcasts"/>
    <x v="38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x v="308"/>
    <b v="1"/>
    <s v="publishing/radio &amp; podcasts"/>
    <x v="204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x v="309"/>
    <b v="1"/>
    <s v="publishing/radio &amp; podcasts"/>
    <x v="205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x v="232"/>
    <b v="1"/>
    <s v="publishing/radio &amp; podcasts"/>
    <x v="19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x v="310"/>
    <b v="1"/>
    <s v="publishing/radio &amp; podcasts"/>
    <x v="206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x v="26"/>
    <b v="1"/>
    <s v="publishing/radio &amp; podcasts"/>
    <x v="102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x v="311"/>
    <b v="1"/>
    <s v="publishing/radio &amp; podcasts"/>
    <x v="1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x v="79"/>
    <b v="0"/>
    <s v="publishing/fiction"/>
    <x v="55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x v="29"/>
    <b v="0"/>
    <s v="publishing/fiction"/>
    <x v="5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x v="84"/>
    <b v="0"/>
    <s v="publishing/fiction"/>
    <x v="51"/>
    <n v="25"/>
    <x v="3"/>
    <s v="fiction"/>
    <x v="1483"/>
    <d v="2016-07-22T04:37:55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x v="78"/>
    <b v="0"/>
    <s v="publishing/fiction"/>
    <x v="52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x v="83"/>
    <b v="0"/>
    <s v="publishing/fiction"/>
    <x v="5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x v="83"/>
    <b v="0"/>
    <s v="publishing/fiction"/>
    <x v="51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x v="78"/>
    <b v="0"/>
    <s v="publishing/fiction"/>
    <x v="52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x v="79"/>
    <b v="0"/>
    <s v="publishing/fiction"/>
    <x v="55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x v="78"/>
    <b v="0"/>
    <s v="publishing/fiction"/>
    <x v="52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x v="10"/>
    <b v="0"/>
    <s v="publishing/fiction"/>
    <x v="130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x v="29"/>
    <b v="0"/>
    <s v="publishing/fiction"/>
    <x v="114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x v="84"/>
    <b v="0"/>
    <s v="publishing/fiction"/>
    <x v="5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x v="78"/>
    <b v="0"/>
    <s v="publishing/fiction"/>
    <x v="52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x v="202"/>
    <b v="0"/>
    <s v="publishing/fiction"/>
    <x v="114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x v="78"/>
    <b v="0"/>
    <s v="publishing/fiction"/>
    <x v="52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x v="78"/>
    <b v="0"/>
    <s v="publishing/fiction"/>
    <x v="52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x v="29"/>
    <b v="0"/>
    <s v="publishing/fiction"/>
    <x v="51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x v="83"/>
    <b v="0"/>
    <s v="publishing/fiction"/>
    <x v="56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x v="29"/>
    <b v="0"/>
    <s v="publishing/fiction"/>
    <x v="51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x v="41"/>
    <b v="0"/>
    <s v="publishing/fiction"/>
    <x v="79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x v="312"/>
    <b v="1"/>
    <s v="photography/photobooks"/>
    <x v="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x v="313"/>
    <b v="1"/>
    <s v="photography/photobooks"/>
    <x v="7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x v="26"/>
    <b v="1"/>
    <s v="photography/photobooks"/>
    <x v="30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x v="314"/>
    <b v="1"/>
    <s v="photography/photobooks"/>
    <x v="207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x v="315"/>
    <b v="1"/>
    <s v="photography/photobooks"/>
    <x v="3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x v="68"/>
    <b v="1"/>
    <s v="photography/photobooks"/>
    <x v="19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x v="51"/>
    <b v="1"/>
    <s v="photography/photobooks"/>
    <x v="208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x v="263"/>
    <b v="1"/>
    <s v="photography/photobooks"/>
    <x v="26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x v="193"/>
    <b v="1"/>
    <s v="photography/photobooks"/>
    <x v="20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x v="316"/>
    <b v="1"/>
    <s v="photography/photobooks"/>
    <x v="7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x v="190"/>
    <b v="1"/>
    <s v="photography/photobooks"/>
    <x v="19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x v="317"/>
    <b v="1"/>
    <s v="photography/photobooks"/>
    <x v="209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x v="224"/>
    <b v="1"/>
    <s v="photography/photobooks"/>
    <x v="96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x v="282"/>
    <b v="1"/>
    <s v="photography/photobooks"/>
    <x v="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x v="160"/>
    <b v="1"/>
    <s v="photography/photobooks"/>
    <x v="9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x v="318"/>
    <b v="1"/>
    <s v="photography/photobooks"/>
    <x v="1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x v="319"/>
    <b v="1"/>
    <s v="photography/photobooks"/>
    <x v="210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x v="163"/>
    <b v="1"/>
    <s v="photography/photobooks"/>
    <x v="161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x v="108"/>
    <b v="1"/>
    <s v="photography/photobooks"/>
    <x v="3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x v="157"/>
    <b v="1"/>
    <s v="photography/photobooks"/>
    <x v="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x v="97"/>
    <b v="1"/>
    <s v="photography/photobooks"/>
    <x v="6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x v="320"/>
    <b v="1"/>
    <s v="photography/photobooks"/>
    <x v="203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x v="198"/>
    <b v="1"/>
    <s v="photography/photobooks"/>
    <x v="108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x v="33"/>
    <b v="1"/>
    <s v="photography/photobooks"/>
    <x v="110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x v="205"/>
    <b v="1"/>
    <s v="photography/photobooks"/>
    <x v="211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x v="321"/>
    <b v="1"/>
    <s v="photography/photobooks"/>
    <x v="10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x v="16"/>
    <b v="1"/>
    <s v="photography/photobooks"/>
    <x v="26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x v="322"/>
    <b v="1"/>
    <s v="photography/photobooks"/>
    <x v="212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x v="261"/>
    <b v="1"/>
    <s v="photography/photobooks"/>
    <x v="8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x v="323"/>
    <b v="1"/>
    <s v="photography/photobooks"/>
    <x v="8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x v="196"/>
    <b v="1"/>
    <s v="photography/photobooks"/>
    <x v="213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x v="324"/>
    <b v="1"/>
    <s v="photography/photobooks"/>
    <x v="21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x v="325"/>
    <b v="1"/>
    <s v="photography/photobooks"/>
    <x v="13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x v="232"/>
    <b v="1"/>
    <s v="photography/photobooks"/>
    <x v="21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x v="238"/>
    <b v="1"/>
    <s v="photography/photobooks"/>
    <x v="133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x v="326"/>
    <b v="1"/>
    <s v="photography/photobooks"/>
    <x v="21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x v="291"/>
    <b v="1"/>
    <s v="photography/photobooks"/>
    <x v="136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x v="67"/>
    <b v="1"/>
    <s v="photography/photobooks"/>
    <x v="2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x v="4"/>
    <b v="1"/>
    <s v="photography/photobooks"/>
    <x v="217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x v="15"/>
    <b v="1"/>
    <s v="photography/photobooks"/>
    <x v="14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x v="84"/>
    <b v="0"/>
    <s v="photography/nature"/>
    <x v="51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x v="29"/>
    <b v="0"/>
    <s v="photography/nature"/>
    <x v="58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x v="29"/>
    <b v="0"/>
    <s v="photography/nature"/>
    <x v="51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x v="78"/>
    <b v="0"/>
    <s v="photography/nature"/>
    <x v="52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x v="29"/>
    <b v="0"/>
    <s v="photography/nature"/>
    <x v="51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x v="202"/>
    <b v="0"/>
    <s v="photography/nature"/>
    <x v="152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x v="78"/>
    <b v="0"/>
    <s v="photography/nature"/>
    <x v="52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x v="29"/>
    <b v="0"/>
    <s v="photography/nature"/>
    <x v="114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x v="79"/>
    <b v="0"/>
    <s v="photography/nature"/>
    <x v="70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x v="63"/>
    <b v="0"/>
    <s v="photography/nature"/>
    <x v="53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x v="78"/>
    <b v="0"/>
    <s v="photography/nature"/>
    <x v="52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x v="38"/>
    <b v="0"/>
    <s v="photography/nature"/>
    <x v="18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x v="78"/>
    <b v="0"/>
    <s v="photography/nature"/>
    <x v="52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x v="78"/>
    <b v="0"/>
    <s v="photography/nature"/>
    <x v="52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x v="78"/>
    <b v="0"/>
    <s v="photography/nature"/>
    <x v="52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x v="8"/>
    <b v="0"/>
    <s v="photography/nature"/>
    <x v="155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x v="29"/>
    <b v="0"/>
    <s v="photography/nature"/>
    <x v="58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x v="83"/>
    <b v="0"/>
    <s v="photography/nature"/>
    <x v="65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x v="29"/>
    <b v="0"/>
    <s v="photography/nature"/>
    <x v="5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x v="80"/>
    <b v="0"/>
    <s v="photography/nature"/>
    <x v="58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x v="29"/>
    <b v="0"/>
    <s v="publishing/art books"/>
    <x v="5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x v="78"/>
    <b v="0"/>
    <s v="publishing/art books"/>
    <x v="52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x v="84"/>
    <b v="0"/>
    <s v="publishing/art books"/>
    <x v="56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x v="29"/>
    <b v="0"/>
    <s v="publishing/art books"/>
    <x v="5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x v="29"/>
    <b v="0"/>
    <s v="publishing/art books"/>
    <x v="5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x v="211"/>
    <b v="0"/>
    <s v="publishing/art books"/>
    <x v="71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x v="62"/>
    <b v="0"/>
    <s v="publishing/art books"/>
    <x v="65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x v="19"/>
    <b v="0"/>
    <s v="publishing/art books"/>
    <x v="53"/>
    <n v="155"/>
    <x v="3"/>
    <s v="art books"/>
    <x v="1568"/>
    <d v="2014-12-24T01:29:45"/>
  </r>
  <r>
    <n v="1569"/>
    <s v="to be removed (Canceled)"/>
    <s v="to be removed"/>
    <x v="11"/>
    <n v="0"/>
    <x v="1"/>
    <x v="0"/>
    <s v="USD"/>
    <n v="1369498714"/>
    <n v="1366906714"/>
    <b v="0"/>
    <x v="78"/>
    <b v="0"/>
    <s v="publishing/art books"/>
    <x v="52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x v="47"/>
    <b v="0"/>
    <s v="publishing/art books"/>
    <x v="73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x v="80"/>
    <b v="0"/>
    <s v="publishing/art books"/>
    <x v="5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x v="83"/>
    <b v="0"/>
    <s v="publishing/art books"/>
    <x v="6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x v="83"/>
    <b v="0"/>
    <s v="publishing/art books"/>
    <x v="55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x v="79"/>
    <b v="0"/>
    <s v="publishing/art books"/>
    <x v="54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x v="2"/>
    <b v="0"/>
    <s v="publishing/art books"/>
    <x v="66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x v="73"/>
    <b v="0"/>
    <s v="publishing/art books"/>
    <x v="84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x v="84"/>
    <b v="0"/>
    <s v="publishing/art books"/>
    <x v="5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x v="80"/>
    <b v="0"/>
    <s v="publishing/art books"/>
    <x v="5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x v="84"/>
    <b v="0"/>
    <s v="publishing/art books"/>
    <x v="5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x v="78"/>
    <b v="0"/>
    <s v="publishing/art books"/>
    <x v="52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x v="29"/>
    <b v="0"/>
    <s v="photography/places"/>
    <x v="51"/>
    <n v="5"/>
    <x v="8"/>
    <s v="places"/>
    <x v="1581"/>
    <d v="2015-12-19T10:46:3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x v="83"/>
    <b v="0"/>
    <s v="photography/places"/>
    <x v="5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x v="29"/>
    <b v="0"/>
    <s v="photography/places"/>
    <x v="51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x v="78"/>
    <b v="0"/>
    <s v="photography/places"/>
    <x v="52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x v="8"/>
    <b v="0"/>
    <s v="photography/places"/>
    <x v="131"/>
    <n v="131.66666666666666"/>
    <x v="8"/>
    <s v="places"/>
    <x v="1585"/>
    <d v="2016-12-25T11:00:00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x v="78"/>
    <b v="0"/>
    <s v="photography/places"/>
    <x v="52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x v="29"/>
    <b v="0"/>
    <s v="photography/places"/>
    <x v="51"/>
    <n v="1"/>
    <x v="8"/>
    <s v="places"/>
    <x v="1587"/>
    <d v="2014-12-13T22:49:25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x v="78"/>
    <b v="0"/>
    <s v="photography/places"/>
    <x v="52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x v="78"/>
    <b v="0"/>
    <s v="photography/places"/>
    <x v="52"/>
    <n v="0"/>
    <x v="8"/>
    <s v="places"/>
    <x v="1589"/>
    <d v="2015-10-09T23:38:06"/>
  </r>
  <r>
    <n v="1590"/>
    <s v="An Italian Adventure"/>
    <s v="Discover Italy through photography."/>
    <x v="127"/>
    <n v="1020"/>
    <x v="2"/>
    <x v="13"/>
    <s v="EUR"/>
    <n v="1443040464"/>
    <n v="1440448464"/>
    <b v="0"/>
    <x v="84"/>
    <b v="0"/>
    <s v="photography/places"/>
    <x v="56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x v="297"/>
    <b v="0"/>
    <s v="photography/places"/>
    <x v="7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x v="78"/>
    <b v="0"/>
    <s v="photography/places"/>
    <x v="52"/>
    <n v="0"/>
    <x v="8"/>
    <s v="places"/>
    <x v="1592"/>
    <d v="2015-03-28T00:44:45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x v="83"/>
    <b v="0"/>
    <s v="photography/places"/>
    <x v="51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x v="73"/>
    <b v="0"/>
    <s v="photography/places"/>
    <x v="148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x v="63"/>
    <b v="0"/>
    <s v="photography/places"/>
    <x v="51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x v="83"/>
    <b v="0"/>
    <s v="photography/places"/>
    <x v="55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x v="78"/>
    <b v="0"/>
    <s v="photography/places"/>
    <x v="52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x v="29"/>
    <b v="0"/>
    <s v="photography/places"/>
    <x v="51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x v="78"/>
    <b v="0"/>
    <s v="photography/places"/>
    <x v="52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x v="82"/>
    <b v="0"/>
    <s v="photography/places"/>
    <x v="61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x v="66"/>
    <b v="1"/>
    <s v="music/rock"/>
    <x v="16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x v="58"/>
    <b v="1"/>
    <s v="music/rock"/>
    <x v="8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x v="209"/>
    <b v="1"/>
    <s v="music/rock"/>
    <x v="8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x v="16"/>
    <b v="1"/>
    <s v="music/rock"/>
    <x v="4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x v="34"/>
    <b v="1"/>
    <s v="music/rock"/>
    <x v="8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x v="297"/>
    <b v="1"/>
    <s v="music/rock"/>
    <x v="7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x v="242"/>
    <b v="1"/>
    <s v="music/rock"/>
    <x v="13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x v="23"/>
    <b v="1"/>
    <s v="music/rock"/>
    <x v="7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x v="80"/>
    <b v="1"/>
    <s v="music/rock"/>
    <x v="15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x v="300"/>
    <b v="1"/>
    <s v="music/rock"/>
    <x v="218"/>
    <n v="48.544642857142854"/>
    <x v="4"/>
    <s v="rock"/>
    <x v="1610"/>
    <d v="2012-12-15T22:11:50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x v="74"/>
    <b v="1"/>
    <s v="music/rock"/>
    <x v="9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x v="202"/>
    <b v="1"/>
    <s v="music/rock"/>
    <x v="5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x v="55"/>
    <b v="1"/>
    <s v="music/rock"/>
    <x v="7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x v="99"/>
    <b v="1"/>
    <s v="music/rock"/>
    <x v="22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x v="327"/>
    <b v="1"/>
    <s v="music/rock"/>
    <x v="47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x v="328"/>
    <b v="1"/>
    <s v="music/rock"/>
    <x v="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x v="150"/>
    <b v="1"/>
    <s v="music/rock"/>
    <x v="13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x v="74"/>
    <b v="1"/>
    <s v="music/rock"/>
    <x v="4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x v="23"/>
    <b v="1"/>
    <s v="music/rock"/>
    <x v="17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x v="57"/>
    <b v="1"/>
    <s v="music/rock"/>
    <x v="38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x v="77"/>
    <b v="1"/>
    <s v="music/rock"/>
    <x v="144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x v="71"/>
    <b v="1"/>
    <s v="music/rock"/>
    <x v="7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x v="59"/>
    <b v="1"/>
    <s v="music/rock"/>
    <x v="7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x v="20"/>
    <b v="1"/>
    <s v="music/rock"/>
    <x v="14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x v="201"/>
    <b v="1"/>
    <s v="music/rock"/>
    <x v="18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x v="52"/>
    <b v="1"/>
    <s v="music/rock"/>
    <x v="7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x v="44"/>
    <b v="1"/>
    <s v="music/rock"/>
    <x v="32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x v="106"/>
    <b v="1"/>
    <s v="music/rock"/>
    <x v="8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x v="141"/>
    <b v="1"/>
    <s v="music/rock"/>
    <x v="3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x v="149"/>
    <b v="1"/>
    <s v="music/rock"/>
    <x v="21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x v="182"/>
    <b v="1"/>
    <s v="music/rock"/>
    <x v="18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x v="5"/>
    <b v="1"/>
    <s v="music/rock"/>
    <x v="7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x v="6"/>
    <b v="1"/>
    <s v="music/rock"/>
    <x v="2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x v="58"/>
    <b v="1"/>
    <s v="music/rock"/>
    <x v="8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x v="77"/>
    <b v="1"/>
    <s v="music/rock"/>
    <x v="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x v="45"/>
    <b v="1"/>
    <s v="music/rock"/>
    <x v="3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x v="41"/>
    <b v="1"/>
    <s v="music/rock"/>
    <x v="3"/>
    <n v="34.6"/>
    <x v="4"/>
    <s v="rock"/>
    <x v="1637"/>
    <d v="2009-12-31T23:39:00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x v="74"/>
    <b v="1"/>
    <s v="music/rock"/>
    <x v="2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x v="10"/>
    <b v="1"/>
    <s v="music/rock"/>
    <x v="2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x v="57"/>
    <b v="1"/>
    <s v="music/rock"/>
    <x v="220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x v="55"/>
    <b v="1"/>
    <s v="music/pop"/>
    <x v="7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x v="33"/>
    <b v="1"/>
    <s v="music/pop"/>
    <x v="2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x v="77"/>
    <b v="1"/>
    <s v="music/pop"/>
    <x v="108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x v="130"/>
    <b v="1"/>
    <s v="music/pop"/>
    <x v="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x v="73"/>
    <b v="1"/>
    <s v="music/pop"/>
    <x v="26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x v="183"/>
    <b v="1"/>
    <s v="music/pop"/>
    <x v="26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x v="67"/>
    <b v="1"/>
    <s v="music/pop"/>
    <x v="2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x v="240"/>
    <b v="1"/>
    <s v="music/pop"/>
    <x v="9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x v="75"/>
    <b v="1"/>
    <s v="music/pop"/>
    <x v="8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x v="58"/>
    <b v="1"/>
    <s v="music/pop"/>
    <x v="27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x v="9"/>
    <b v="1"/>
    <s v="music/pop"/>
    <x v="8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x v="16"/>
    <b v="1"/>
    <s v="music/pop"/>
    <x v="8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x v="129"/>
    <b v="1"/>
    <s v="music/pop"/>
    <x v="21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x v="69"/>
    <b v="1"/>
    <s v="music/pop"/>
    <x v="2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x v="53"/>
    <b v="1"/>
    <s v="music/pop"/>
    <x v="1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x v="53"/>
    <b v="1"/>
    <s v="music/pop"/>
    <x v="8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x v="170"/>
    <b v="1"/>
    <s v="music/pop"/>
    <x v="2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x v="329"/>
    <b v="1"/>
    <s v="music/pop"/>
    <x v="133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x v="43"/>
    <b v="1"/>
    <s v="music/pop"/>
    <x v="3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x v="17"/>
    <b v="1"/>
    <s v="music/pop"/>
    <x v="221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x v="21"/>
    <b v="1"/>
    <s v="music/pop"/>
    <x v="22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x v="95"/>
    <b v="1"/>
    <s v="music/pop"/>
    <x v="22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x v="58"/>
    <b v="1"/>
    <s v="music/pop"/>
    <x v="30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x v="30"/>
    <b v="1"/>
    <s v="music/pop"/>
    <x v="4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x v="251"/>
    <b v="1"/>
    <s v="music/pop"/>
    <x v="2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x v="15"/>
    <b v="1"/>
    <s v="music/pop"/>
    <x v="166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x v="141"/>
    <b v="1"/>
    <s v="music/pop"/>
    <x v="43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x v="318"/>
    <b v="1"/>
    <s v="music/pop"/>
    <x v="22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x v="47"/>
    <b v="1"/>
    <s v="music/pop"/>
    <x v="9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x v="23"/>
    <b v="1"/>
    <s v="music/pop"/>
    <x v="22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x v="99"/>
    <b v="1"/>
    <s v="music/pop"/>
    <x v="8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x v="72"/>
    <b v="1"/>
    <s v="music/pop"/>
    <x v="38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x v="211"/>
    <b v="1"/>
    <s v="music/pop"/>
    <x v="31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x v="116"/>
    <b v="1"/>
    <s v="music/pop"/>
    <x v="222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x v="69"/>
    <b v="1"/>
    <s v="music/pop"/>
    <x v="102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x v="288"/>
    <b v="1"/>
    <s v="music/pop"/>
    <x v="39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x v="288"/>
    <b v="1"/>
    <s v="music/pop"/>
    <x v="19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x v="72"/>
    <b v="1"/>
    <s v="music/pop"/>
    <x v="15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x v="66"/>
    <b v="1"/>
    <s v="music/pop"/>
    <x v="211"/>
    <n v="62.5"/>
    <x v="4"/>
    <s v="pop"/>
    <x v="1679"/>
    <d v="2011-07-22T01:39:05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x v="20"/>
    <b v="1"/>
    <s v="music/pop"/>
    <x v="14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x v="330"/>
    <b v="0"/>
    <s v="music/faith"/>
    <x v="7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x v="78"/>
    <b v="0"/>
    <s v="music/faith"/>
    <x v="52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x v="73"/>
    <b v="0"/>
    <s v="music/faith"/>
    <x v="71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x v="21"/>
    <b v="0"/>
    <s v="music/faith"/>
    <x v="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x v="41"/>
    <b v="0"/>
    <s v="music/faith"/>
    <x v="22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x v="29"/>
    <b v="0"/>
    <s v="music/faith"/>
    <x v="51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x v="70"/>
    <b v="0"/>
    <s v="music/faith"/>
    <x v="187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x v="63"/>
    <b v="0"/>
    <s v="music/faith"/>
    <x v="80"/>
    <n v="253.14285714285714"/>
    <x v="4"/>
    <s v="faith"/>
    <x v="1688"/>
    <d v="2017-04-09T11:49:54"/>
  </r>
  <r>
    <n v="1689"/>
    <s v="Fly Away"/>
    <s v="Praising the Living God in the second half of life."/>
    <x v="262"/>
    <n v="2400"/>
    <x v="3"/>
    <x v="0"/>
    <s v="USD"/>
    <n v="1489700230"/>
    <n v="1487111830"/>
    <b v="0"/>
    <x v="25"/>
    <b v="0"/>
    <s v="music/faith"/>
    <x v="2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x v="202"/>
    <b v="0"/>
    <s v="music/faith"/>
    <x v="79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x v="44"/>
    <b v="0"/>
    <s v="music/faith"/>
    <x v="70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x v="41"/>
    <b v="0"/>
    <s v="music/faith"/>
    <x v="160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x v="22"/>
    <b v="0"/>
    <s v="music/faith"/>
    <x v="57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x v="29"/>
    <b v="0"/>
    <s v="music/faith"/>
    <x v="51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x v="23"/>
    <b v="0"/>
    <s v="music/faith"/>
    <x v="8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x v="78"/>
    <b v="0"/>
    <s v="music/faith"/>
    <x v="52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x v="19"/>
    <b v="0"/>
    <s v="music/faith"/>
    <x v="148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x v="78"/>
    <b v="0"/>
    <s v="music/faith"/>
    <x v="52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x v="80"/>
    <b v="0"/>
    <s v="music/faith"/>
    <x v="6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x v="1"/>
    <b v="0"/>
    <s v="music/faith"/>
    <x v="74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x v="84"/>
    <b v="0"/>
    <s v="music/faith"/>
    <x v="51"/>
    <n v="5"/>
    <x v="4"/>
    <s v="faith"/>
    <x v="1701"/>
    <d v="2015-01-15T15:56:45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x v="29"/>
    <b v="0"/>
    <s v="music/faith"/>
    <x v="51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x v="84"/>
    <b v="0"/>
    <s v="music/faith"/>
    <x v="56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x v="202"/>
    <b v="0"/>
    <s v="music/faith"/>
    <x v="186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x v="78"/>
    <b v="0"/>
    <s v="music/faith"/>
    <x v="52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x v="78"/>
    <b v="0"/>
    <s v="music/faith"/>
    <x v="52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x v="82"/>
    <b v="0"/>
    <s v="music/faith"/>
    <x v="57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x v="78"/>
    <b v="0"/>
    <s v="music/faith"/>
    <x v="52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x v="80"/>
    <b v="0"/>
    <s v="music/faith"/>
    <x v="6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x v="29"/>
    <b v="0"/>
    <s v="music/faith"/>
    <x v="5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x v="84"/>
    <b v="0"/>
    <s v="music/faith"/>
    <x v="59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x v="78"/>
    <b v="0"/>
    <s v="music/faith"/>
    <x v="52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x v="29"/>
    <b v="0"/>
    <s v="music/faith"/>
    <x v="56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x v="57"/>
    <b v="0"/>
    <s v="music/faith"/>
    <x v="61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x v="84"/>
    <b v="0"/>
    <s v="music/faith"/>
    <x v="51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x v="83"/>
    <b v="0"/>
    <s v="music/faith"/>
    <x v="61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x v="14"/>
    <b v="0"/>
    <s v="music/faith"/>
    <x v="154"/>
    <n v="34.024390243902438"/>
    <x v="4"/>
    <s v="faith"/>
    <x v="1717"/>
    <d v="2016-04-21T04:00:00"/>
  </r>
  <r>
    <n v="1718"/>
    <s v="The Prodigal Son"/>
    <s v="A melody for the galaxy."/>
    <x v="19"/>
    <n v="75"/>
    <x v="2"/>
    <x v="0"/>
    <s v="USD"/>
    <n v="1463201940"/>
    <n v="1459435149"/>
    <b v="0"/>
    <x v="84"/>
    <b v="0"/>
    <s v="music/faith"/>
    <x v="51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x v="83"/>
    <b v="0"/>
    <s v="music/faith"/>
    <x v="5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x v="22"/>
    <b v="0"/>
    <s v="music/faith"/>
    <x v="54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x v="78"/>
    <b v="0"/>
    <s v="music/faith"/>
    <x v="52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x v="29"/>
    <b v="0"/>
    <s v="music/faith"/>
    <x v="51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x v="83"/>
    <b v="0"/>
    <s v="music/faith"/>
    <x v="67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x v="80"/>
    <b v="0"/>
    <s v="music/faith"/>
    <x v="5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x v="82"/>
    <b v="0"/>
    <s v="music/faith"/>
    <x v="59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x v="38"/>
    <b v="0"/>
    <s v="music/faith"/>
    <x v="70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x v="29"/>
    <b v="0"/>
    <s v="music/faith"/>
    <x v="51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x v="63"/>
    <b v="0"/>
    <s v="music/faith"/>
    <x v="223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x v="78"/>
    <b v="0"/>
    <s v="music/faith"/>
    <x v="52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x v="78"/>
    <b v="0"/>
    <s v="music/faith"/>
    <x v="52"/>
    <n v="0"/>
    <x v="4"/>
    <s v="faith"/>
    <x v="1730"/>
    <d v="2015-10-25T02:06:23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x v="78"/>
    <b v="0"/>
    <s v="music/faith"/>
    <x v="52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x v="78"/>
    <b v="0"/>
    <s v="music/faith"/>
    <x v="52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x v="78"/>
    <b v="0"/>
    <s v="music/faith"/>
    <x v="52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x v="29"/>
    <b v="0"/>
    <s v="music/faith"/>
    <x v="51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x v="84"/>
    <b v="0"/>
    <s v="music/faith"/>
    <x v="59"/>
    <n v="55"/>
    <x v="4"/>
    <s v="faith"/>
    <x v="1735"/>
    <d v="2016-08-07T19:32:25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x v="29"/>
    <b v="0"/>
    <s v="music/faith"/>
    <x v="5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x v="41"/>
    <b v="0"/>
    <s v="music/faith"/>
    <x v="71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x v="29"/>
    <b v="0"/>
    <s v="music/faith"/>
    <x v="51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x v="29"/>
    <b v="0"/>
    <s v="music/faith"/>
    <x v="5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x v="78"/>
    <b v="0"/>
    <s v="music/faith"/>
    <x v="52"/>
    <n v="0"/>
    <x v="4"/>
    <s v="faith"/>
    <x v="1740"/>
    <d v="2015-07-16T19:37:02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x v="47"/>
    <b v="1"/>
    <s v="photography/photobooks"/>
    <x v="26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x v="69"/>
    <b v="1"/>
    <s v="photography/photobooks"/>
    <x v="16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x v="85"/>
    <b v="1"/>
    <s v="photography/photobooks"/>
    <x v="8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x v="16"/>
    <b v="1"/>
    <s v="photography/photobooks"/>
    <x v="1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x v="30"/>
    <b v="1"/>
    <s v="photography/photobooks"/>
    <x v="47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x v="329"/>
    <b v="1"/>
    <s v="photography/photobooks"/>
    <x v="33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x v="180"/>
    <b v="1"/>
    <s v="photography/photobooks"/>
    <x v="2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x v="331"/>
    <b v="1"/>
    <s v="photography/photobooks"/>
    <x v="174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x v="132"/>
    <b v="1"/>
    <s v="photography/photobooks"/>
    <x v="20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x v="207"/>
    <b v="1"/>
    <s v="photography/photobooks"/>
    <x v="22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x v="42"/>
    <b v="1"/>
    <s v="photography/photobooks"/>
    <x v="22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x v="240"/>
    <b v="1"/>
    <s v="photography/photobooks"/>
    <x v="171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x v="2"/>
    <b v="1"/>
    <s v="photography/photobooks"/>
    <x v="30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x v="240"/>
    <b v="1"/>
    <s v="photography/photobooks"/>
    <x v="26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x v="80"/>
    <b v="1"/>
    <s v="photography/photobooks"/>
    <x v="29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x v="148"/>
    <b v="1"/>
    <s v="photography/photobooks"/>
    <x v="22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x v="25"/>
    <b v="1"/>
    <s v="photography/photobooks"/>
    <x v="3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x v="74"/>
    <b v="1"/>
    <s v="photography/photobooks"/>
    <x v="47"/>
    <n v="42.481481481481481"/>
    <x v="8"/>
    <s v="photobooks"/>
    <x v="1758"/>
    <d v="2016-07-14T22:56:32"/>
  </r>
  <r>
    <n v="1759"/>
    <s v="Death Valley"/>
    <s v="Death Valley will be the first photo book of Andi State"/>
    <x v="10"/>
    <n v="5330"/>
    <x v="0"/>
    <x v="0"/>
    <s v="USD"/>
    <n v="1427309629"/>
    <n v="1425585229"/>
    <b v="0"/>
    <x v="72"/>
    <b v="1"/>
    <s v="photography/photobooks"/>
    <x v="6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x v="332"/>
    <b v="1"/>
    <s v="photography/photobooks"/>
    <x v="1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x v="83"/>
    <b v="1"/>
    <s v="photography/photobooks"/>
    <x v="34"/>
    <n v="51.666666666666664"/>
    <x v="8"/>
    <s v="photobooks"/>
    <x v="1761"/>
    <d v="2015-09-12T13:37:4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x v="20"/>
    <b v="1"/>
    <s v="photography/photobooks"/>
    <x v="224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x v="115"/>
    <b v="1"/>
    <s v="photography/photobooks"/>
    <x v="7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x v="70"/>
    <b v="0"/>
    <s v="photography/photobooks"/>
    <x v="69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x v="273"/>
    <b v="0"/>
    <s v="photography/photobooks"/>
    <x v="6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x v="78"/>
    <b v="0"/>
    <s v="photography/photobooks"/>
    <x v="52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x v="70"/>
    <b v="0"/>
    <s v="photography/photobooks"/>
    <x v="155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x v="41"/>
    <b v="0"/>
    <s v="photography/photobooks"/>
    <x v="58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x v="19"/>
    <b v="0"/>
    <s v="photography/photobooks"/>
    <x v="55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x v="297"/>
    <b v="0"/>
    <s v="photography/photobooks"/>
    <x v="1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x v="20"/>
    <b v="0"/>
    <s v="photography/photobooks"/>
    <x v="7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x v="10"/>
    <b v="0"/>
    <s v="photography/photobooks"/>
    <x v="63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x v="10"/>
    <b v="0"/>
    <s v="photography/photobooks"/>
    <x v="6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x v="62"/>
    <b v="0"/>
    <s v="photography/photobooks"/>
    <x v="155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x v="204"/>
    <b v="0"/>
    <s v="photography/photobooks"/>
    <x v="18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x v="80"/>
    <b v="0"/>
    <s v="photography/photobooks"/>
    <x v="6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x v="73"/>
    <b v="0"/>
    <s v="photography/photobooks"/>
    <x v="53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x v="41"/>
    <b v="0"/>
    <s v="photography/photobooks"/>
    <x v="56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x v="44"/>
    <b v="0"/>
    <s v="photography/photobooks"/>
    <x v="117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x v="215"/>
    <b v="0"/>
    <s v="photography/photobooks"/>
    <x v="68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x v="54"/>
    <b v="0"/>
    <s v="photography/photobooks"/>
    <x v="79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x v="88"/>
    <b v="0"/>
    <s v="photography/photobooks"/>
    <x v="6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x v="333"/>
    <b v="0"/>
    <s v="photography/photobooks"/>
    <x v="62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x v="51"/>
    <b v="0"/>
    <s v="photography/photobooks"/>
    <x v="68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x v="52"/>
    <b v="0"/>
    <s v="photography/photobooks"/>
    <x v="148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x v="60"/>
    <b v="0"/>
    <s v="photography/photobooks"/>
    <x v="160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x v="54"/>
    <b v="0"/>
    <s v="photography/photobooks"/>
    <x v="63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x v="80"/>
    <b v="0"/>
    <s v="photography/photobooks"/>
    <x v="56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x v="80"/>
    <b v="0"/>
    <s v="photography/photobooks"/>
    <x v="5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x v="41"/>
    <b v="0"/>
    <s v="photography/photobooks"/>
    <x v="65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x v="80"/>
    <b v="0"/>
    <s v="photography/photobooks"/>
    <x v="58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x v="237"/>
    <b v="0"/>
    <s v="photography/photobooks"/>
    <x v="225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x v="84"/>
    <b v="0"/>
    <s v="photography/photobooks"/>
    <x v="56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x v="59"/>
    <b v="0"/>
    <s v="photography/photobooks"/>
    <x v="82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x v="75"/>
    <b v="0"/>
    <s v="photography/photobooks"/>
    <x v="151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x v="48"/>
    <b v="0"/>
    <s v="photography/photobooks"/>
    <x v="66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x v="205"/>
    <b v="0"/>
    <s v="photography/photobooks"/>
    <x v="147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x v="77"/>
    <b v="0"/>
    <s v="photography/photobooks"/>
    <x v="53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x v="79"/>
    <b v="0"/>
    <s v="photography/photobooks"/>
    <x v="56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x v="116"/>
    <b v="0"/>
    <s v="photography/photobooks"/>
    <x v="148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x v="77"/>
    <b v="0"/>
    <s v="photography/photobooks"/>
    <x v="53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x v="59"/>
    <b v="0"/>
    <s v="photography/photobooks"/>
    <x v="226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x v="11"/>
    <b v="0"/>
    <s v="photography/photobooks"/>
    <x v="130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x v="47"/>
    <b v="0"/>
    <s v="photography/photobooks"/>
    <x v="72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x v="259"/>
    <b v="0"/>
    <s v="photography/photobooks"/>
    <x v="117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x v="22"/>
    <b v="0"/>
    <s v="photography/photobooks"/>
    <x v="55"/>
    <n v="73.875"/>
    <x v="8"/>
    <s v="photobooks"/>
    <x v="1806"/>
    <d v="2014-09-30T15:19:09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x v="22"/>
    <b v="0"/>
    <s v="photography/photobooks"/>
    <x v="82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x v="93"/>
    <b v="0"/>
    <s v="photography/photobooks"/>
    <x v="73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x v="82"/>
    <b v="0"/>
    <s v="photography/photobooks"/>
    <x v="59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x v="84"/>
    <b v="0"/>
    <s v="photography/photobooks"/>
    <x v="58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x v="55"/>
    <b v="0"/>
    <s v="photography/photobooks"/>
    <x v="51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x v="23"/>
    <b v="0"/>
    <s v="photography/photobooks"/>
    <x v="53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x v="78"/>
    <b v="0"/>
    <s v="photography/photobooks"/>
    <x v="52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x v="205"/>
    <b v="0"/>
    <s v="photography/photobooks"/>
    <x v="189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x v="78"/>
    <b v="0"/>
    <s v="photography/photobooks"/>
    <x v="52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x v="79"/>
    <b v="0"/>
    <s v="photography/photobooks"/>
    <x v="55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x v="61"/>
    <b v="0"/>
    <s v="photography/photobooks"/>
    <x v="227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x v="78"/>
    <b v="0"/>
    <s v="photography/photobooks"/>
    <x v="52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x v="80"/>
    <b v="0"/>
    <s v="photography/photobooks"/>
    <x v="55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x v="22"/>
    <b v="0"/>
    <s v="photography/photobooks"/>
    <x v="6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x v="7"/>
    <b v="1"/>
    <s v="music/rock"/>
    <x v="88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x v="202"/>
    <b v="1"/>
    <s v="music/rock"/>
    <x v="2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x v="51"/>
    <b v="1"/>
    <s v="music/rock"/>
    <x v="39"/>
    <n v="24.575757575757574"/>
    <x v="4"/>
    <s v="rock"/>
    <x v="1823"/>
    <d v="2012-10-24T16:26:16"/>
  </r>
  <r>
    <n v="1824"/>
    <s v="Tin Man's Broken Wisdom Fund"/>
    <s v="cd fund raiser"/>
    <x v="9"/>
    <n v="3002"/>
    <x v="0"/>
    <x v="0"/>
    <s v="USD"/>
    <n v="1389146880"/>
    <n v="1387403967"/>
    <b v="0"/>
    <x v="244"/>
    <b v="1"/>
    <s v="music/rock"/>
    <x v="8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x v="133"/>
    <b v="1"/>
    <s v="music/rock"/>
    <x v="45"/>
    <n v="42.02"/>
    <x v="4"/>
    <s v="rock"/>
    <x v="1825"/>
    <d v="2013-07-11T20:01:43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x v="44"/>
    <b v="1"/>
    <s v="music/rock"/>
    <x v="8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x v="93"/>
    <b v="1"/>
    <s v="music/rock"/>
    <x v="8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x v="53"/>
    <b v="1"/>
    <s v="music/rock"/>
    <x v="8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x v="51"/>
    <b v="1"/>
    <s v="music/rock"/>
    <x v="2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x v="334"/>
    <b v="1"/>
    <s v="music/rock"/>
    <x v="7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x v="25"/>
    <b v="1"/>
    <s v="music/rock"/>
    <x v="22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x v="9"/>
    <b v="1"/>
    <s v="music/rock"/>
    <x v="1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x v="20"/>
    <b v="1"/>
    <s v="music/rock"/>
    <x v="228"/>
    <n v="42"/>
    <x v="4"/>
    <s v="rock"/>
    <x v="1833"/>
    <d v="2013-03-02T07:59:00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x v="240"/>
    <b v="1"/>
    <s v="music/rock"/>
    <x v="15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x v="202"/>
    <b v="1"/>
    <s v="music/rock"/>
    <x v="3"/>
    <n v="47.272727272727273"/>
    <x v="4"/>
    <s v="rock"/>
    <x v="1835"/>
    <d v="2016-03-31T15:51: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x v="165"/>
    <b v="1"/>
    <s v="music/rock"/>
    <x v="178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x v="209"/>
    <b v="1"/>
    <s v="music/rock"/>
    <x v="229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x v="33"/>
    <b v="1"/>
    <s v="music/rock"/>
    <x v="8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x v="43"/>
    <b v="1"/>
    <s v="music/rock"/>
    <x v="161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x v="62"/>
    <b v="1"/>
    <s v="music/rock"/>
    <x v="16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x v="244"/>
    <b v="1"/>
    <s v="music/rock"/>
    <x v="7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x v="64"/>
    <b v="1"/>
    <s v="music/rock"/>
    <x v="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x v="179"/>
    <b v="1"/>
    <s v="music/rock"/>
    <x v="108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x v="9"/>
    <b v="1"/>
    <s v="music/rock"/>
    <x v="7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x v="10"/>
    <b v="1"/>
    <s v="music/rock"/>
    <x v="2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x v="335"/>
    <b v="1"/>
    <s v="music/rock"/>
    <x v="102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x v="44"/>
    <b v="1"/>
    <s v="music/rock"/>
    <x v="10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x v="54"/>
    <b v="1"/>
    <s v="music/rock"/>
    <x v="30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x v="22"/>
    <b v="1"/>
    <s v="music/rock"/>
    <x v="8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x v="122"/>
    <b v="1"/>
    <s v="music/rock"/>
    <x v="7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x v="55"/>
    <b v="1"/>
    <s v="music/rock"/>
    <x v="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x v="132"/>
    <b v="1"/>
    <s v="music/rock"/>
    <x v="32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x v="25"/>
    <b v="1"/>
    <s v="music/rock"/>
    <x v="7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x v="49"/>
    <b v="1"/>
    <s v="music/rock"/>
    <x v="22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x v="277"/>
    <b v="1"/>
    <s v="music/rock"/>
    <x v="34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x v="44"/>
    <b v="1"/>
    <s v="music/rock"/>
    <x v="7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x v="19"/>
    <b v="1"/>
    <s v="music/rock"/>
    <x v="2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x v="184"/>
    <b v="1"/>
    <s v="music/rock"/>
    <x v="16"/>
    <n v="40.547315436241611"/>
    <x v="4"/>
    <s v="rock"/>
    <x v="1858"/>
    <d v="2011-12-16T05:48:4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x v="66"/>
    <b v="1"/>
    <s v="music/rock"/>
    <x v="46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x v="10"/>
    <b v="1"/>
    <s v="music/rock"/>
    <x v="1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x v="78"/>
    <b v="0"/>
    <s v="games/mobile games"/>
    <x v="52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x v="38"/>
    <b v="0"/>
    <s v="games/mobile games"/>
    <x v="114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x v="84"/>
    <b v="0"/>
    <s v="games/mobile games"/>
    <x v="51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x v="53"/>
    <b v="0"/>
    <s v="games/mobile games"/>
    <x v="154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x v="84"/>
    <b v="0"/>
    <s v="games/mobile games"/>
    <x v="51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x v="84"/>
    <b v="0"/>
    <s v="games/mobile games"/>
    <x v="5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x v="29"/>
    <b v="0"/>
    <s v="games/mobile games"/>
    <x v="51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x v="57"/>
    <b v="0"/>
    <s v="games/mobile games"/>
    <x v="6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x v="78"/>
    <b v="0"/>
    <s v="games/mobile games"/>
    <x v="52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x v="202"/>
    <b v="0"/>
    <s v="games/mobile games"/>
    <x v="59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x v="195"/>
    <b v="0"/>
    <s v="games/mobile games"/>
    <x v="230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x v="62"/>
    <b v="0"/>
    <s v="games/mobile games"/>
    <x v="5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x v="84"/>
    <b v="0"/>
    <s v="games/mobile games"/>
    <x v="51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x v="84"/>
    <b v="0"/>
    <s v="games/mobile games"/>
    <x v="51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x v="83"/>
    <b v="0"/>
    <s v="games/mobile games"/>
    <x v="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x v="78"/>
    <b v="0"/>
    <s v="games/mobile games"/>
    <x v="52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x v="78"/>
    <b v="0"/>
    <s v="games/mobile games"/>
    <x v="52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x v="78"/>
    <b v="0"/>
    <s v="games/mobile games"/>
    <x v="52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x v="84"/>
    <b v="0"/>
    <s v="games/mobile games"/>
    <x v="51"/>
    <n v="3"/>
    <x v="6"/>
    <s v="mobile games"/>
    <x v="1879"/>
    <d v="2016-03-14T14:35:29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x v="54"/>
    <b v="0"/>
    <s v="games/mobile games"/>
    <x v="148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x v="16"/>
    <b v="1"/>
    <s v="music/indie rock"/>
    <x v="176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x v="75"/>
    <b v="1"/>
    <s v="music/indie rock"/>
    <x v="8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x v="58"/>
    <b v="1"/>
    <s v="music/indie rock"/>
    <x v="2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x v="55"/>
    <b v="1"/>
    <s v="music/indie rock"/>
    <x v="217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x v="217"/>
    <b v="1"/>
    <s v="music/indie rock"/>
    <x v="32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x v="60"/>
    <b v="1"/>
    <s v="music/indie rock"/>
    <x v="22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x v="22"/>
    <b v="1"/>
    <s v="music/indie rock"/>
    <x v="19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x v="30"/>
    <b v="1"/>
    <s v="music/indie rock"/>
    <x v="24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x v="34"/>
    <b v="1"/>
    <s v="music/indie rock"/>
    <x v="6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x v="336"/>
    <b v="1"/>
    <s v="music/indie rock"/>
    <x v="11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x v="148"/>
    <b v="1"/>
    <s v="music/indie rock"/>
    <x v="45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x v="55"/>
    <b v="1"/>
    <s v="music/indie rock"/>
    <x v="0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x v="43"/>
    <b v="1"/>
    <s v="music/indie rock"/>
    <x v="3"/>
    <n v="57.777777777777779"/>
    <x v="4"/>
    <s v="indie rock"/>
    <x v="1893"/>
    <d v="2011-04-16T03:59:00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x v="9"/>
    <b v="1"/>
    <s v="music/indie rock"/>
    <x v="47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x v="5"/>
    <b v="1"/>
    <s v="music/indie rock"/>
    <x v="7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x v="62"/>
    <b v="1"/>
    <s v="music/indie rock"/>
    <x v="20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x v="275"/>
    <b v="1"/>
    <s v="music/indie rock"/>
    <x v="2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x v="64"/>
    <b v="1"/>
    <s v="music/indie rock"/>
    <x v="118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x v="288"/>
    <b v="1"/>
    <s v="music/indie rock"/>
    <x v="17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x v="241"/>
    <b v="1"/>
    <s v="music/indie rock"/>
    <x v="5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x v="20"/>
    <b v="0"/>
    <s v="technology/gadgets"/>
    <x v="55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x v="83"/>
    <b v="0"/>
    <s v="technology/gadgets"/>
    <x v="56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x v="14"/>
    <b v="0"/>
    <s v="technology/gadgets"/>
    <x v="128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x v="84"/>
    <b v="0"/>
    <s v="technology/gadgets"/>
    <x v="5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x v="80"/>
    <b v="0"/>
    <s v="technology/gadgets"/>
    <x v="5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x v="221"/>
    <b v="0"/>
    <s v="technology/gadgets"/>
    <x v="154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x v="80"/>
    <b v="0"/>
    <s v="technology/gadgets"/>
    <x v="51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x v="80"/>
    <b v="0"/>
    <s v="technology/gadgets"/>
    <x v="56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x v="44"/>
    <b v="0"/>
    <s v="technology/gadgets"/>
    <x v="125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x v="168"/>
    <b v="0"/>
    <s v="technology/gadgets"/>
    <x v="68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x v="29"/>
    <b v="0"/>
    <s v="technology/gadgets"/>
    <x v="51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x v="288"/>
    <b v="0"/>
    <s v="technology/gadgets"/>
    <x v="64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x v="55"/>
    <b v="0"/>
    <s v="technology/gadgets"/>
    <x v="56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x v="84"/>
    <b v="0"/>
    <s v="technology/gadgets"/>
    <x v="57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x v="80"/>
    <b v="0"/>
    <s v="technology/gadgets"/>
    <x v="5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x v="79"/>
    <b v="0"/>
    <s v="technology/gadgets"/>
    <x v="51"/>
    <n v="17"/>
    <x v="2"/>
    <s v="gadgets"/>
    <x v="1916"/>
    <d v="2016-11-07T18:12:55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x v="16"/>
    <b v="0"/>
    <s v="technology/gadgets"/>
    <x v="227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x v="82"/>
    <b v="0"/>
    <s v="technology/gadgets"/>
    <x v="56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x v="22"/>
    <b v="0"/>
    <s v="technology/gadgets"/>
    <x v="160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x v="217"/>
    <b v="0"/>
    <s v="technology/gadgets"/>
    <x v="15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x v="44"/>
    <b v="1"/>
    <s v="music/indie rock"/>
    <x v="0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x v="31"/>
    <b v="1"/>
    <s v="music/indie rock"/>
    <x v="39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x v="62"/>
    <b v="1"/>
    <s v="music/indie rock"/>
    <x v="231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x v="51"/>
    <b v="1"/>
    <s v="music/indie rock"/>
    <x v="47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x v="47"/>
    <b v="1"/>
    <s v="music/indie rock"/>
    <x v="26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x v="329"/>
    <b v="1"/>
    <s v="music/indie rock"/>
    <x v="232"/>
    <n v="27.3896261682243"/>
    <x v="4"/>
    <s v="indie rock"/>
    <x v="1926"/>
    <d v="2010-11-02T00:26:00"/>
  </r>
  <r>
    <n v="1927"/>
    <s v="GBS Detroit Presents Hampshire"/>
    <s v="Hampshire is headed to GBS Detroit."/>
    <x v="20"/>
    <n v="620"/>
    <x v="0"/>
    <x v="0"/>
    <s v="USD"/>
    <n v="1331182740"/>
    <n v="1329856839"/>
    <b v="0"/>
    <x v="202"/>
    <b v="1"/>
    <s v="music/indie rock"/>
    <x v="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x v="69"/>
    <b v="1"/>
    <s v="music/indie rock"/>
    <x v="3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x v="11"/>
    <b v="1"/>
    <s v="music/indie rock"/>
    <x v="8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x v="55"/>
    <b v="1"/>
    <s v="music/indie rock"/>
    <x v="43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x v="133"/>
    <b v="1"/>
    <s v="music/indie rock"/>
    <x v="10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x v="144"/>
    <b v="1"/>
    <s v="music/indie rock"/>
    <x v="6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x v="238"/>
    <b v="1"/>
    <s v="music/indie rock"/>
    <x v="176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x v="99"/>
    <b v="1"/>
    <s v="music/indie rock"/>
    <x v="20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x v="133"/>
    <b v="1"/>
    <s v="music/indie rock"/>
    <x v="16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x v="108"/>
    <b v="1"/>
    <s v="music/indie rock"/>
    <x v="32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x v="60"/>
    <b v="1"/>
    <s v="music/indie rock"/>
    <x v="233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x v="229"/>
    <b v="1"/>
    <s v="music/indie rock"/>
    <x v="39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x v="93"/>
    <b v="1"/>
    <s v="music/indie rock"/>
    <x v="26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x v="162"/>
    <b v="1"/>
    <s v="music/indie rock"/>
    <x v="107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x v="337"/>
    <b v="1"/>
    <s v="technology/hardware"/>
    <x v="43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x v="195"/>
    <b v="1"/>
    <s v="technology/hardware"/>
    <x v="203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x v="338"/>
    <b v="1"/>
    <s v="technology/hardware"/>
    <x v="234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x v="339"/>
    <b v="1"/>
    <s v="technology/hardware"/>
    <x v="23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x v="340"/>
    <b v="1"/>
    <s v="technology/hardware"/>
    <x v="236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x v="16"/>
    <b v="1"/>
    <s v="technology/hardware"/>
    <x v="23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x v="23"/>
    <b v="1"/>
    <s v="technology/hardware"/>
    <x v="8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x v="341"/>
    <b v="1"/>
    <s v="technology/hardware"/>
    <x v="238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x v="342"/>
    <b v="1"/>
    <s v="technology/hardware"/>
    <x v="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x v="343"/>
    <b v="1"/>
    <s v="technology/hardware"/>
    <x v="178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x v="344"/>
    <b v="1"/>
    <s v="technology/hardware"/>
    <x v="197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x v="345"/>
    <b v="1"/>
    <s v="technology/hardware"/>
    <x v="180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x v="206"/>
    <b v="1"/>
    <s v="technology/hardware"/>
    <x v="239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x v="119"/>
    <b v="1"/>
    <s v="technology/hardware"/>
    <x v="240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x v="126"/>
    <b v="1"/>
    <s v="technology/hardware"/>
    <x v="241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x v="346"/>
    <b v="1"/>
    <s v="technology/hardware"/>
    <x v="18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x v="347"/>
    <b v="1"/>
    <s v="technology/hardware"/>
    <x v="199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x v="348"/>
    <b v="1"/>
    <s v="technology/hardware"/>
    <x v="242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x v="349"/>
    <b v="1"/>
    <s v="technology/hardware"/>
    <x v="98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x v="51"/>
    <b v="1"/>
    <s v="technology/hardware"/>
    <x v="14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x v="350"/>
    <b v="1"/>
    <s v="technology/hardware"/>
    <x v="243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x v="351"/>
    <b v="1"/>
    <s v="technology/hardware"/>
    <x v="244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x v="242"/>
    <b v="1"/>
    <s v="technology/hardware"/>
    <x v="43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x v="352"/>
    <b v="1"/>
    <s v="technology/hardware"/>
    <x v="24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x v="273"/>
    <b v="1"/>
    <s v="technology/hardware"/>
    <x v="22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x v="353"/>
    <b v="1"/>
    <s v="technology/hardware"/>
    <x v="110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x v="316"/>
    <b v="1"/>
    <s v="technology/hardware"/>
    <x v="246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x v="354"/>
    <b v="1"/>
    <s v="technology/hardware"/>
    <x v="247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x v="355"/>
    <b v="1"/>
    <s v="technology/hardware"/>
    <x v="248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x v="356"/>
    <b v="1"/>
    <s v="technology/hardware"/>
    <x v="249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x v="357"/>
    <b v="1"/>
    <s v="technology/hardware"/>
    <x v="250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x v="146"/>
    <b v="1"/>
    <s v="technology/hardware"/>
    <x v="251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x v="358"/>
    <b v="1"/>
    <s v="technology/hardware"/>
    <x v="252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x v="359"/>
    <b v="1"/>
    <s v="technology/hardware"/>
    <x v="253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x v="35"/>
    <b v="1"/>
    <s v="technology/hardware"/>
    <x v="254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x v="360"/>
    <b v="1"/>
    <s v="technology/hardware"/>
    <x v="255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x v="361"/>
    <b v="1"/>
    <s v="technology/hardware"/>
    <x v="256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x v="362"/>
    <b v="1"/>
    <s v="technology/hardware"/>
    <x v="25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x v="363"/>
    <b v="1"/>
    <s v="technology/hardware"/>
    <x v="47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x v="364"/>
    <b v="1"/>
    <s v="technology/hardware"/>
    <x v="258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x v="8"/>
    <b v="0"/>
    <s v="photography/people"/>
    <x v="54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x v="78"/>
    <b v="0"/>
    <s v="photography/people"/>
    <x v="52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x v="38"/>
    <b v="0"/>
    <s v="photography/people"/>
    <x v="65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x v="63"/>
    <b v="0"/>
    <s v="photography/people"/>
    <x v="71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x v="80"/>
    <b v="0"/>
    <s v="photography/people"/>
    <x v="58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x v="29"/>
    <b v="0"/>
    <s v="photography/people"/>
    <x v="51"/>
    <n v="1"/>
    <x v="8"/>
    <s v="people"/>
    <x v="1986"/>
    <d v="2016-03-14T09:24:43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x v="33"/>
    <b v="0"/>
    <s v="photography/people"/>
    <x v="154"/>
    <n v="83.428571428571431"/>
    <x v="8"/>
    <s v="people"/>
    <x v="1987"/>
    <d v="2015-03-01T15:21:16"/>
  </r>
  <r>
    <n v="1988"/>
    <s v="Phillip Michael Photography"/>
    <s v="Expressing art in an image!"/>
    <x v="12"/>
    <n v="25"/>
    <x v="2"/>
    <x v="0"/>
    <s v="USD"/>
    <n v="1440094742"/>
    <n v="1437502742"/>
    <b v="0"/>
    <x v="29"/>
    <b v="0"/>
    <s v="photography/people"/>
    <x v="51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x v="29"/>
    <b v="0"/>
    <s v="photography/people"/>
    <x v="5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x v="81"/>
    <b v="0"/>
    <s v="photography/people"/>
    <x v="78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x v="83"/>
    <b v="0"/>
    <s v="photography/people"/>
    <x v="6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x v="84"/>
    <b v="0"/>
    <s v="photography/people"/>
    <x v="51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x v="78"/>
    <b v="0"/>
    <s v="photography/people"/>
    <x v="52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x v="78"/>
    <b v="0"/>
    <s v="photography/people"/>
    <x v="52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x v="83"/>
    <b v="0"/>
    <s v="photography/people"/>
    <x v="61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x v="78"/>
    <b v="0"/>
    <s v="photography/people"/>
    <x v="52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x v="78"/>
    <b v="0"/>
    <s v="photography/people"/>
    <x v="52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x v="83"/>
    <b v="0"/>
    <s v="photography/people"/>
    <x v="74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x v="63"/>
    <b v="0"/>
    <s v="photography/people"/>
    <x v="5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x v="20"/>
    <b v="0"/>
    <s v="photography/people"/>
    <x v="84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x v="365"/>
    <b v="1"/>
    <s v="technology/hardware"/>
    <x v="259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x v="366"/>
    <b v="1"/>
    <s v="technology/hardware"/>
    <x v="260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x v="57"/>
    <b v="1"/>
    <s v="technology/hardware"/>
    <x v="261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x v="178"/>
    <b v="1"/>
    <s v="technology/hardware"/>
    <x v="262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x v="277"/>
    <b v="1"/>
    <s v="technology/hardware"/>
    <x v="20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x v="175"/>
    <b v="1"/>
    <s v="technology/hardware"/>
    <x v="263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x v="89"/>
    <b v="1"/>
    <s v="technology/hardware"/>
    <x v="39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x v="14"/>
    <b v="1"/>
    <s v="technology/hardware"/>
    <x v="14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x v="367"/>
    <b v="1"/>
    <s v="technology/hardware"/>
    <x v="87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x v="368"/>
    <b v="1"/>
    <s v="technology/hardware"/>
    <x v="26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x v="369"/>
    <b v="1"/>
    <s v="technology/hardware"/>
    <x v="265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x v="275"/>
    <b v="1"/>
    <s v="technology/hardware"/>
    <x v="26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x v="370"/>
    <b v="1"/>
    <s v="technology/hardware"/>
    <x v="266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x v="371"/>
    <b v="1"/>
    <s v="technology/hardware"/>
    <x v="267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x v="372"/>
    <b v="1"/>
    <s v="technology/hardware"/>
    <x v="35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x v="373"/>
    <b v="1"/>
    <s v="technology/hardware"/>
    <x v="26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x v="374"/>
    <b v="1"/>
    <s v="technology/hardware"/>
    <x v="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x v="375"/>
    <b v="1"/>
    <s v="technology/hardware"/>
    <x v="22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x v="376"/>
    <b v="1"/>
    <s v="technology/hardware"/>
    <x v="214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x v="259"/>
    <b v="1"/>
    <s v="technology/hardware"/>
    <x v="24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x v="195"/>
    <b v="1"/>
    <s v="technology/hardware"/>
    <x v="21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x v="166"/>
    <b v="1"/>
    <s v="technology/hardware"/>
    <x v="9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x v="377"/>
    <b v="1"/>
    <s v="technology/hardware"/>
    <x v="210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x v="217"/>
    <b v="1"/>
    <s v="technology/hardware"/>
    <x v="269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x v="378"/>
    <b v="1"/>
    <s v="technology/hardware"/>
    <x v="222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x v="379"/>
    <b v="1"/>
    <s v="technology/hardware"/>
    <x v="1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x v="380"/>
    <b v="1"/>
    <s v="technology/hardware"/>
    <x v="10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x v="1"/>
    <b v="1"/>
    <s v="technology/hardware"/>
    <x v="43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x v="225"/>
    <b v="1"/>
    <s v="technology/hardware"/>
    <x v="270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x v="381"/>
    <b v="1"/>
    <s v="technology/hardware"/>
    <x v="271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x v="278"/>
    <b v="1"/>
    <s v="technology/hardware"/>
    <x v="10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x v="382"/>
    <b v="1"/>
    <s v="technology/hardware"/>
    <x v="272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x v="150"/>
    <b v="1"/>
    <s v="technology/hardware"/>
    <x v="101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x v="278"/>
    <b v="1"/>
    <s v="technology/hardware"/>
    <x v="273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x v="383"/>
    <b v="1"/>
    <s v="technology/hardware"/>
    <x v="18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x v="384"/>
    <b v="1"/>
    <s v="technology/hardware"/>
    <x v="46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x v="385"/>
    <b v="1"/>
    <s v="technology/hardware"/>
    <x v="120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x v="386"/>
    <b v="1"/>
    <s v="technology/hardware"/>
    <x v="274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x v="169"/>
    <b v="1"/>
    <s v="technology/hardware"/>
    <x v="0"/>
    <n v="449.26385224274406"/>
    <x v="2"/>
    <s v="hardware"/>
    <x v="2039"/>
    <d v="2016-12-01T04:59:0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x v="197"/>
    <b v="1"/>
    <s v="technology/hardware"/>
    <x v="275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x v="148"/>
    <b v="1"/>
    <s v="technology/hardware"/>
    <x v="11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x v="205"/>
    <b v="1"/>
    <s v="technology/hardware"/>
    <x v="20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x v="189"/>
    <b v="1"/>
    <s v="technology/hardware"/>
    <x v="276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x v="387"/>
    <b v="1"/>
    <s v="technology/hardware"/>
    <x v="16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x v="40"/>
    <b v="1"/>
    <s v="technology/hardware"/>
    <x v="265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x v="37"/>
    <b v="1"/>
    <s v="technology/hardware"/>
    <x v="144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x v="388"/>
    <b v="1"/>
    <s v="technology/hardware"/>
    <x v="22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x v="389"/>
    <b v="1"/>
    <s v="technology/hardware"/>
    <x v="33"/>
    <n v="91.82989803350327"/>
    <x v="2"/>
    <s v="hardware"/>
    <x v="2048"/>
    <d v="2013-05-23T15:38:11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x v="390"/>
    <b v="1"/>
    <s v="technology/hardware"/>
    <x v="10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x v="203"/>
    <b v="1"/>
    <s v="technology/hardware"/>
    <x v="277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x v="391"/>
    <b v="1"/>
    <s v="technology/hardware"/>
    <x v="23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x v="392"/>
    <b v="1"/>
    <s v="technology/hardware"/>
    <x v="27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x v="212"/>
    <b v="1"/>
    <s v="technology/hardware"/>
    <x v="7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x v="393"/>
    <b v="1"/>
    <s v="technology/hardware"/>
    <x v="35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x v="21"/>
    <b v="1"/>
    <s v="technology/hardware"/>
    <x v="199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x v="394"/>
    <b v="1"/>
    <s v="technology/hardware"/>
    <x v="40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x v="395"/>
    <b v="1"/>
    <s v="technology/hardware"/>
    <x v="181"/>
    <n v="45.547792792792798"/>
    <x v="2"/>
    <s v="hardware"/>
    <x v="2057"/>
    <d v="2016-02-26T11:52:12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x v="396"/>
    <b v="1"/>
    <s v="technology/hardware"/>
    <x v="279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x v="269"/>
    <b v="1"/>
    <s v="technology/hardware"/>
    <x v="132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x v="397"/>
    <b v="1"/>
    <s v="technology/hardware"/>
    <x v="280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x v="2"/>
    <b v="1"/>
    <s v="technology/hardware"/>
    <x v="30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x v="398"/>
    <b v="1"/>
    <s v="technology/hardware"/>
    <x v="4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x v="72"/>
    <b v="1"/>
    <s v="technology/hardware"/>
    <x v="33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x v="399"/>
    <b v="1"/>
    <s v="technology/hardware"/>
    <x v="91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x v="400"/>
    <b v="1"/>
    <s v="technology/hardware"/>
    <x v="172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x v="71"/>
    <b v="1"/>
    <s v="technology/hardware"/>
    <x v="198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x v="73"/>
    <b v="1"/>
    <s v="technology/hardware"/>
    <x v="43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x v="88"/>
    <b v="1"/>
    <s v="technology/hardware"/>
    <x v="45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x v="40"/>
    <b v="1"/>
    <s v="technology/hardware"/>
    <x v="3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x v="401"/>
    <b v="1"/>
    <s v="technology/hardware"/>
    <x v="281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x v="402"/>
    <b v="1"/>
    <s v="technology/hardware"/>
    <x v="177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x v="403"/>
    <b v="1"/>
    <s v="technology/hardware"/>
    <x v="26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x v="404"/>
    <b v="1"/>
    <s v="technology/hardware"/>
    <x v="94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x v="83"/>
    <b v="1"/>
    <s v="technology/hardware"/>
    <x v="22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x v="405"/>
    <b v="1"/>
    <s v="technology/hardware"/>
    <x v="282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x v="406"/>
    <b v="1"/>
    <s v="technology/hardware"/>
    <x v="283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x v="101"/>
    <b v="1"/>
    <s v="technology/hardware"/>
    <x v="39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x v="53"/>
    <b v="1"/>
    <s v="technology/hardware"/>
    <x v="46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x v="407"/>
    <b v="1"/>
    <s v="technology/hardware"/>
    <x v="284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x v="133"/>
    <b v="1"/>
    <s v="technology/hardware"/>
    <x v="285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x v="165"/>
    <b v="1"/>
    <s v="music/indie rock"/>
    <x v="4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x v="44"/>
    <b v="1"/>
    <s v="music/indie rock"/>
    <x v="26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x v="20"/>
    <b v="1"/>
    <s v="music/indie rock"/>
    <x v="35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x v="67"/>
    <b v="1"/>
    <s v="music/indie rock"/>
    <x v="16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x v="183"/>
    <b v="1"/>
    <s v="music/indie rock"/>
    <x v="20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x v="2"/>
    <b v="1"/>
    <s v="music/indie rock"/>
    <x v="8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x v="20"/>
    <b v="1"/>
    <s v="music/indie rock"/>
    <x v="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x v="11"/>
    <b v="1"/>
    <s v="music/indie rock"/>
    <x v="39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x v="95"/>
    <b v="1"/>
    <s v="music/indie rock"/>
    <x v="10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x v="322"/>
    <b v="1"/>
    <s v="music/indie rock"/>
    <x v="3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x v="336"/>
    <b v="1"/>
    <s v="music/indie rock"/>
    <x v="10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x v="165"/>
    <b v="1"/>
    <s v="music/indie rock"/>
    <x v="7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x v="23"/>
    <b v="1"/>
    <s v="music/indie rock"/>
    <x v="22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x v="250"/>
    <b v="1"/>
    <s v="music/indie rock"/>
    <x v="10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x v="19"/>
    <b v="1"/>
    <s v="music/indie rock"/>
    <x v="2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x v="25"/>
    <b v="1"/>
    <s v="music/indie rock"/>
    <x v="7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x v="44"/>
    <b v="1"/>
    <s v="music/indie rock"/>
    <x v="2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x v="58"/>
    <b v="1"/>
    <s v="music/indie rock"/>
    <x v="8"/>
    <n v="188.125"/>
    <x v="4"/>
    <s v="indie rock"/>
    <x v="2098"/>
    <d v="2012-03-08T02:43:55"/>
  </r>
  <r>
    <n v="2099"/>
    <s v="Roosevelt Died."/>
    <s v="Our tour van died, we need help!"/>
    <x v="9"/>
    <n v="3971"/>
    <x v="0"/>
    <x v="0"/>
    <s v="USD"/>
    <n v="1435808400"/>
    <n v="1434650084"/>
    <b v="0"/>
    <x v="287"/>
    <b v="1"/>
    <s v="music/indie rock"/>
    <x v="133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x v="74"/>
    <b v="1"/>
    <s v="music/indie rock"/>
    <x v="0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x v="34"/>
    <b v="1"/>
    <s v="music/indie rock"/>
    <x v="3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x v="44"/>
    <b v="1"/>
    <s v="music/indie rock"/>
    <x v="217"/>
    <n v="35.789473684210527"/>
    <x v="4"/>
    <s v="indie rock"/>
    <x v="2102"/>
    <d v="2011-05-05T20:50:48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x v="248"/>
    <b v="1"/>
    <s v="music/indie rock"/>
    <x v="12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x v="77"/>
    <b v="1"/>
    <s v="music/indie rock"/>
    <x v="174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x v="221"/>
    <b v="1"/>
    <s v="music/indie rock"/>
    <x v="170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x v="34"/>
    <b v="1"/>
    <s v="music/indie rock"/>
    <x v="30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x v="6"/>
    <b v="1"/>
    <s v="music/indie rock"/>
    <x v="30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x v="277"/>
    <b v="1"/>
    <s v="music/indie rock"/>
    <x v="30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x v="244"/>
    <b v="1"/>
    <s v="music/indie rock"/>
    <x v="6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x v="44"/>
    <b v="1"/>
    <s v="music/indie rock"/>
    <x v="8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x v="70"/>
    <b v="1"/>
    <s v="music/indie rock"/>
    <x v="6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x v="202"/>
    <b v="1"/>
    <s v="music/indie rock"/>
    <x v="21"/>
    <n v="27.272727272727273"/>
    <x v="4"/>
    <s v="indie rock"/>
    <x v="2112"/>
    <d v="2013-04-15T22:16:33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x v="329"/>
    <b v="1"/>
    <s v="music/indie rock"/>
    <x v="2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x v="206"/>
    <b v="1"/>
    <s v="music/indie rock"/>
    <x v="2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x v="17"/>
    <b v="1"/>
    <s v="music/indie rock"/>
    <x v="23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x v="297"/>
    <b v="1"/>
    <s v="music/indie rock"/>
    <x v="8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x v="2"/>
    <b v="1"/>
    <s v="music/indie rock"/>
    <x v="93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x v="57"/>
    <b v="1"/>
    <s v="music/indie rock"/>
    <x v="88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x v="19"/>
    <b v="1"/>
    <s v="music/indie rock"/>
    <x v="8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x v="50"/>
    <b v="1"/>
    <s v="music/indie rock"/>
    <x v="8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x v="73"/>
    <b v="0"/>
    <s v="games/video games"/>
    <x v="5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x v="83"/>
    <b v="0"/>
    <s v="games/video games"/>
    <x v="5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x v="81"/>
    <b v="0"/>
    <s v="games/video games"/>
    <x v="57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x v="81"/>
    <b v="0"/>
    <s v="games/video games"/>
    <x v="59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x v="74"/>
    <b v="0"/>
    <s v="games/video games"/>
    <x v="56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x v="84"/>
    <b v="0"/>
    <s v="games/video games"/>
    <x v="51"/>
    <n v="5"/>
    <x v="6"/>
    <s v="video games"/>
    <x v="2126"/>
    <d v="2014-12-08T23:21:2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x v="163"/>
    <b v="0"/>
    <s v="games/video games"/>
    <x v="15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x v="29"/>
    <b v="0"/>
    <s v="games/video games"/>
    <x v="51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x v="8"/>
    <b v="0"/>
    <s v="games/video games"/>
    <x v="82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x v="80"/>
    <b v="0"/>
    <s v="games/video games"/>
    <x v="51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x v="83"/>
    <b v="0"/>
    <s v="games/video games"/>
    <x v="6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x v="221"/>
    <b v="0"/>
    <s v="games/video games"/>
    <x v="5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x v="83"/>
    <b v="0"/>
    <s v="games/video games"/>
    <x v="5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x v="83"/>
    <b v="0"/>
    <s v="games/video games"/>
    <x v="56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x v="19"/>
    <b v="0"/>
    <s v="games/video games"/>
    <x v="57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x v="80"/>
    <b v="0"/>
    <s v="games/video games"/>
    <x v="51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x v="408"/>
    <b v="0"/>
    <s v="games/video games"/>
    <x v="152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x v="8"/>
    <b v="0"/>
    <s v="games/video games"/>
    <x v="84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x v="66"/>
    <b v="0"/>
    <s v="games/video games"/>
    <x v="54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x v="202"/>
    <b v="0"/>
    <s v="games/video games"/>
    <x v="51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x v="78"/>
    <b v="0"/>
    <s v="games/video games"/>
    <x v="52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x v="8"/>
    <b v="0"/>
    <s v="games/video games"/>
    <x v="54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x v="81"/>
    <b v="0"/>
    <s v="games/video games"/>
    <x v="82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x v="54"/>
    <b v="0"/>
    <s v="games/video games"/>
    <x v="5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x v="30"/>
    <b v="0"/>
    <s v="games/video games"/>
    <x v="130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x v="29"/>
    <b v="0"/>
    <s v="games/video games"/>
    <x v="51"/>
    <n v="1"/>
    <x v="6"/>
    <s v="video games"/>
    <x v="2146"/>
    <d v="2016-02-11T16:18:30"/>
  </r>
  <r>
    <n v="2147"/>
    <s v="Johnny Rocketfingers 3"/>
    <s v="A Point and Click Adventure on Steroids."/>
    <x v="303"/>
    <n v="2716"/>
    <x v="2"/>
    <x v="0"/>
    <s v="USD"/>
    <n v="1416125148"/>
    <n v="1413356748"/>
    <b v="0"/>
    <x v="165"/>
    <b v="0"/>
    <s v="games/video games"/>
    <x v="51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x v="84"/>
    <b v="0"/>
    <s v="games/video games"/>
    <x v="56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x v="78"/>
    <b v="0"/>
    <s v="games/video games"/>
    <x v="52"/>
    <n v="0"/>
    <x v="6"/>
    <s v="video games"/>
    <x v="2149"/>
    <d v="2010-07-31T00:00:00"/>
  </r>
  <r>
    <n v="2150"/>
    <s v="The Unknown Door"/>
    <s v="A pixel styled open world detective game."/>
    <x v="63"/>
    <n v="405"/>
    <x v="2"/>
    <x v="10"/>
    <s v="NOK"/>
    <n v="1468392599"/>
    <n v="1465800599"/>
    <b v="0"/>
    <x v="80"/>
    <b v="0"/>
    <s v="games/video games"/>
    <x v="5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x v="79"/>
    <b v="0"/>
    <s v="games/video games"/>
    <x v="51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x v="80"/>
    <b v="0"/>
    <s v="games/video games"/>
    <x v="51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x v="80"/>
    <b v="0"/>
    <s v="games/video games"/>
    <x v="51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x v="84"/>
    <b v="0"/>
    <s v="games/video games"/>
    <x v="5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x v="81"/>
    <b v="0"/>
    <s v="games/video games"/>
    <x v="55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x v="183"/>
    <b v="0"/>
    <s v="games/video games"/>
    <x v="55"/>
    <n v="17.987951807228917"/>
    <x v="6"/>
    <s v="video games"/>
    <x v="2156"/>
    <d v="2013-09-16T20:30:06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x v="7"/>
    <b v="0"/>
    <s v="games/video games"/>
    <x v="15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x v="409"/>
    <b v="0"/>
    <s v="games/video games"/>
    <x v="67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x v="84"/>
    <b v="0"/>
    <s v="games/video games"/>
    <x v="5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x v="38"/>
    <b v="0"/>
    <s v="games/video games"/>
    <x v="51"/>
    <n v="5.3125"/>
    <x v="6"/>
    <s v="video games"/>
    <x v="2160"/>
    <d v="2012-05-19T17:05:05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x v="62"/>
    <b v="1"/>
    <s v="music/rock"/>
    <x v="39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x v="6"/>
    <b v="1"/>
    <s v="music/rock"/>
    <x v="38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x v="34"/>
    <b v="1"/>
    <s v="music/rock"/>
    <x v="133"/>
    <n v="75.11363636363636"/>
    <x v="4"/>
    <s v="rock"/>
    <x v="2163"/>
    <d v="2015-06-08T03:50:00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x v="183"/>
    <b v="1"/>
    <s v="music/rock"/>
    <x v="22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x v="27"/>
    <b v="1"/>
    <s v="music/rock"/>
    <x v="203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x v="58"/>
    <b v="1"/>
    <s v="music/rock"/>
    <x v="123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x v="22"/>
    <b v="1"/>
    <s v="music/rock"/>
    <x v="29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x v="158"/>
    <b v="1"/>
    <s v="music/rock"/>
    <x v="144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x v="63"/>
    <b v="1"/>
    <s v="music/rock"/>
    <x v="2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x v="10"/>
    <b v="1"/>
    <s v="music/rock"/>
    <x v="140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x v="5"/>
    <b v="1"/>
    <s v="music/rock"/>
    <x v="6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x v="62"/>
    <b v="1"/>
    <s v="music/rock"/>
    <x v="2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x v="240"/>
    <b v="1"/>
    <s v="music/rock"/>
    <x v="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x v="287"/>
    <b v="1"/>
    <s v="music/rock"/>
    <x v="22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x v="55"/>
    <b v="1"/>
    <s v="music/rock"/>
    <x v="286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x v="26"/>
    <b v="1"/>
    <s v="music/rock"/>
    <x v="43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x v="44"/>
    <b v="1"/>
    <s v="music/rock"/>
    <x v="8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x v="410"/>
    <b v="1"/>
    <s v="music/rock"/>
    <x v="203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x v="64"/>
    <b v="1"/>
    <s v="music/rock"/>
    <x v="210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x v="76"/>
    <b v="1"/>
    <s v="music/rock"/>
    <x v="30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x v="28"/>
    <b v="1"/>
    <s v="games/tabletop games"/>
    <x v="40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x v="289"/>
    <b v="1"/>
    <s v="games/tabletop games"/>
    <x v="287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x v="411"/>
    <b v="1"/>
    <s v="games/tabletop games"/>
    <x v="288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x v="161"/>
    <b v="1"/>
    <s v="games/tabletop games"/>
    <x v="247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x v="412"/>
    <b v="1"/>
    <s v="games/tabletop games"/>
    <x v="289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x v="413"/>
    <b v="1"/>
    <s v="games/tabletop games"/>
    <x v="5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x v="414"/>
    <b v="1"/>
    <s v="games/tabletop games"/>
    <x v="290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x v="415"/>
    <b v="1"/>
    <s v="games/tabletop games"/>
    <x v="291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x v="106"/>
    <b v="1"/>
    <s v="games/tabletop games"/>
    <x v="292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x v="416"/>
    <b v="1"/>
    <s v="games/tabletop games"/>
    <x v="89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x v="20"/>
    <b v="1"/>
    <s v="games/tabletop games"/>
    <x v="29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x v="417"/>
    <b v="1"/>
    <s v="games/tabletop games"/>
    <x v="293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x v="418"/>
    <b v="1"/>
    <s v="games/tabletop games"/>
    <x v="29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x v="419"/>
    <b v="1"/>
    <s v="games/tabletop games"/>
    <x v="295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x v="248"/>
    <b v="1"/>
    <s v="games/tabletop games"/>
    <x v="10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x v="302"/>
    <b v="1"/>
    <s v="games/tabletop games"/>
    <x v="35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x v="420"/>
    <b v="1"/>
    <s v="games/tabletop games"/>
    <x v="296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x v="421"/>
    <b v="1"/>
    <s v="games/tabletop games"/>
    <x v="133"/>
    <n v="81.654377880184327"/>
    <x v="6"/>
    <s v="tabletop games"/>
    <x v="2198"/>
    <d v="2015-11-14T13:20:00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x v="140"/>
    <b v="1"/>
    <s v="games/tabletop games"/>
    <x v="123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x v="40"/>
    <b v="1"/>
    <s v="games/tabletop games"/>
    <x v="297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x v="33"/>
    <b v="1"/>
    <s v="music/electronic music"/>
    <x v="259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x v="422"/>
    <b v="1"/>
    <s v="music/electronic music"/>
    <x v="2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x v="133"/>
    <b v="1"/>
    <s v="music/electronic music"/>
    <x v="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x v="196"/>
    <b v="1"/>
    <s v="music/electronic music"/>
    <x v="13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x v="74"/>
    <b v="1"/>
    <s v="music/electronic music"/>
    <x v="14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x v="69"/>
    <b v="1"/>
    <s v="music/electronic music"/>
    <x v="22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x v="63"/>
    <b v="1"/>
    <s v="music/electronic music"/>
    <x v="2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x v="54"/>
    <b v="1"/>
    <s v="music/electronic music"/>
    <x v="7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x v="41"/>
    <b v="1"/>
    <s v="music/electronic music"/>
    <x v="96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x v="250"/>
    <b v="1"/>
    <s v="music/electronic music"/>
    <x v="19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x v="148"/>
    <b v="1"/>
    <s v="music/electronic music"/>
    <x v="232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x v="252"/>
    <b v="1"/>
    <s v="music/electronic music"/>
    <x v="47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x v="29"/>
    <b v="1"/>
    <s v="music/electronic music"/>
    <x v="17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x v="54"/>
    <b v="1"/>
    <s v="music/electronic music"/>
    <x v="104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x v="51"/>
    <b v="1"/>
    <s v="music/electronic music"/>
    <x v="98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x v="25"/>
    <b v="1"/>
    <s v="music/electronic music"/>
    <x v="45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x v="82"/>
    <b v="1"/>
    <s v="music/electronic music"/>
    <x v="7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x v="88"/>
    <b v="1"/>
    <s v="music/electronic music"/>
    <x v="4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x v="10"/>
    <b v="1"/>
    <s v="music/electronic music"/>
    <x v="7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x v="50"/>
    <b v="1"/>
    <s v="music/electronic music"/>
    <x v="7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x v="423"/>
    <b v="1"/>
    <s v="games/tabletop games"/>
    <x v="16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x v="209"/>
    <b v="1"/>
    <s v="games/tabletop games"/>
    <x v="18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x v="61"/>
    <b v="1"/>
    <s v="games/tabletop games"/>
    <x v="45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x v="228"/>
    <b v="1"/>
    <s v="games/tabletop games"/>
    <x v="299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x v="424"/>
    <b v="1"/>
    <s v="games/tabletop games"/>
    <x v="300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x v="306"/>
    <b v="1"/>
    <s v="games/tabletop games"/>
    <x v="16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x v="425"/>
    <b v="1"/>
    <s v="games/tabletop games"/>
    <x v="97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x v="296"/>
    <b v="1"/>
    <s v="games/tabletop games"/>
    <x v="301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x v="380"/>
    <b v="1"/>
    <s v="games/tabletop games"/>
    <x v="194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x v="156"/>
    <b v="1"/>
    <s v="games/tabletop games"/>
    <x v="9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x v="426"/>
    <b v="1"/>
    <s v="games/tabletop games"/>
    <x v="3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x v="427"/>
    <b v="1"/>
    <s v="games/tabletop games"/>
    <x v="303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x v="428"/>
    <b v="1"/>
    <s v="games/tabletop games"/>
    <x v="304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x v="33"/>
    <b v="1"/>
    <s v="games/tabletop games"/>
    <x v="30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x v="206"/>
    <b v="1"/>
    <s v="games/tabletop games"/>
    <x v="40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x v="340"/>
    <b v="1"/>
    <s v="games/tabletop games"/>
    <x v="295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x v="429"/>
    <b v="1"/>
    <s v="games/tabletop games"/>
    <x v="306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x v="1"/>
    <b v="1"/>
    <s v="games/tabletop games"/>
    <x v="102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x v="374"/>
    <b v="1"/>
    <s v="games/tabletop games"/>
    <x v="31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x v="93"/>
    <b v="1"/>
    <s v="games/tabletop games"/>
    <x v="307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x v="430"/>
    <b v="1"/>
    <s v="games/tabletop games"/>
    <x v="308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x v="431"/>
    <b v="1"/>
    <s v="games/tabletop games"/>
    <x v="309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x v="432"/>
    <b v="1"/>
    <s v="games/tabletop games"/>
    <x v="31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x v="126"/>
    <b v="1"/>
    <s v="games/tabletop games"/>
    <x v="190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x v="433"/>
    <b v="1"/>
    <s v="games/tabletop games"/>
    <x v="31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x v="7"/>
    <b v="1"/>
    <s v="games/tabletop games"/>
    <x v="8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x v="434"/>
    <b v="1"/>
    <s v="games/tabletop games"/>
    <x v="2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x v="130"/>
    <b v="1"/>
    <s v="games/tabletop games"/>
    <x v="30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x v="387"/>
    <b v="1"/>
    <s v="games/tabletop games"/>
    <x v="279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x v="435"/>
    <b v="1"/>
    <s v="games/tabletop games"/>
    <x v="31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x v="436"/>
    <b v="1"/>
    <s v="games/tabletop games"/>
    <x v="88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x v="437"/>
    <b v="1"/>
    <s v="games/tabletop games"/>
    <x v="313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x v="87"/>
    <b v="1"/>
    <s v="games/tabletop games"/>
    <x v="38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x v="438"/>
    <b v="1"/>
    <s v="games/tabletop games"/>
    <x v="314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x v="197"/>
    <b v="1"/>
    <s v="games/tabletop games"/>
    <x v="315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x v="133"/>
    <b v="1"/>
    <s v="games/tabletop games"/>
    <x v="316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x v="39"/>
    <b v="1"/>
    <s v="games/tabletop games"/>
    <x v="31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x v="242"/>
    <b v="1"/>
    <s v="games/tabletop games"/>
    <x v="123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x v="190"/>
    <b v="1"/>
    <s v="games/tabletop games"/>
    <x v="318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x v="87"/>
    <b v="1"/>
    <s v="games/tabletop games"/>
    <x v="319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x v="439"/>
    <b v="1"/>
    <s v="games/tabletop games"/>
    <x v="320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x v="331"/>
    <b v="1"/>
    <s v="games/tabletop games"/>
    <x v="34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x v="65"/>
    <b v="1"/>
    <s v="games/tabletop games"/>
    <x v="39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x v="440"/>
    <b v="1"/>
    <s v="games/tabletop games"/>
    <x v="140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x v="57"/>
    <b v="1"/>
    <s v="games/tabletop games"/>
    <x v="321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x v="441"/>
    <b v="1"/>
    <s v="games/tabletop games"/>
    <x v="264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x v="442"/>
    <b v="1"/>
    <s v="games/tabletop games"/>
    <x v="322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x v="441"/>
    <b v="1"/>
    <s v="games/tabletop games"/>
    <x v="22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x v="443"/>
    <b v="1"/>
    <s v="games/tabletop games"/>
    <x v="323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x v="444"/>
    <b v="1"/>
    <s v="games/tabletop games"/>
    <x v="32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x v="445"/>
    <b v="1"/>
    <s v="games/tabletop games"/>
    <x v="106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x v="446"/>
    <b v="1"/>
    <s v="games/tabletop games"/>
    <x v="325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x v="206"/>
    <b v="1"/>
    <s v="games/tabletop games"/>
    <x v="326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x v="221"/>
    <b v="1"/>
    <s v="games/tabletop games"/>
    <x v="29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x v="1"/>
    <b v="1"/>
    <s v="games/tabletop games"/>
    <x v="32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x v="11"/>
    <b v="1"/>
    <s v="games/tabletop games"/>
    <x v="4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x v="447"/>
    <b v="1"/>
    <s v="games/tabletop games"/>
    <x v="27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x v="332"/>
    <b v="1"/>
    <s v="games/tabletop games"/>
    <x v="30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x v="58"/>
    <b v="1"/>
    <s v="games/tabletop games"/>
    <x v="40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x v="436"/>
    <b v="1"/>
    <s v="games/tabletop games"/>
    <x v="32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x v="202"/>
    <b v="1"/>
    <s v="music/rock"/>
    <x v="89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x v="8"/>
    <b v="1"/>
    <s v="music/rock"/>
    <x v="329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x v="53"/>
    <b v="1"/>
    <s v="music/rock"/>
    <x v="8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x v="211"/>
    <b v="1"/>
    <s v="music/rock"/>
    <x v="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x v="1"/>
    <b v="1"/>
    <s v="music/rock"/>
    <x v="144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x v="25"/>
    <b v="1"/>
    <s v="music/rock"/>
    <x v="8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x v="448"/>
    <b v="1"/>
    <s v="music/rock"/>
    <x v="29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x v="20"/>
    <b v="1"/>
    <s v="music/rock"/>
    <x v="8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x v="20"/>
    <b v="1"/>
    <s v="music/rock"/>
    <x v="30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x v="60"/>
    <b v="1"/>
    <s v="music/rock"/>
    <x v="2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x v="68"/>
    <b v="1"/>
    <s v="music/rock"/>
    <x v="176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x v="67"/>
    <b v="1"/>
    <s v="music/rock"/>
    <x v="30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x v="74"/>
    <b v="1"/>
    <s v="music/rock"/>
    <x v="1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x v="300"/>
    <b v="1"/>
    <s v="music/rock"/>
    <x v="123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x v="69"/>
    <b v="1"/>
    <s v="music/rock"/>
    <x v="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x v="108"/>
    <b v="1"/>
    <s v="music/rock"/>
    <x v="23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x v="10"/>
    <b v="1"/>
    <s v="music/rock"/>
    <x v="8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x v="449"/>
    <b v="1"/>
    <s v="music/rock"/>
    <x v="4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x v="25"/>
    <b v="1"/>
    <s v="music/rock"/>
    <x v="330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x v="63"/>
    <b v="1"/>
    <s v="music/rock"/>
    <x v="7"/>
    <n v="115.71428571428571"/>
    <x v="4"/>
    <s v="rock"/>
    <x v="2300"/>
    <d v="2012-06-28T17:26:56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x v="263"/>
    <b v="1"/>
    <s v="music/indie rock"/>
    <x v="17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x v="268"/>
    <b v="1"/>
    <s v="music/indie rock"/>
    <x v="10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x v="273"/>
    <b v="1"/>
    <s v="music/indie rock"/>
    <x v="5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x v="116"/>
    <b v="1"/>
    <s v="music/indie rock"/>
    <x v="8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x v="157"/>
    <b v="1"/>
    <s v="music/indie rock"/>
    <x v="7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x v="196"/>
    <b v="1"/>
    <s v="music/indie rock"/>
    <x v="6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x v="11"/>
    <b v="1"/>
    <s v="music/indie rock"/>
    <x v="6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x v="450"/>
    <b v="1"/>
    <s v="music/indie rock"/>
    <x v="7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x v="329"/>
    <b v="1"/>
    <s v="music/indie rock"/>
    <x v="6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x v="451"/>
    <b v="1"/>
    <s v="music/indie rock"/>
    <x v="331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x v="201"/>
    <b v="1"/>
    <s v="music/indie rock"/>
    <x v="2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x v="1"/>
    <b v="1"/>
    <s v="music/indie rock"/>
    <x v="30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x v="328"/>
    <b v="1"/>
    <s v="music/indie rock"/>
    <x v="213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x v="133"/>
    <b v="1"/>
    <s v="music/indie rock"/>
    <x v="98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x v="31"/>
    <b v="1"/>
    <s v="music/indie rock"/>
    <x v="22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x v="452"/>
    <b v="1"/>
    <s v="music/indie rock"/>
    <x v="2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x v="19"/>
    <b v="1"/>
    <s v="music/indie rock"/>
    <x v="3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x v="430"/>
    <b v="1"/>
    <s v="music/indie rock"/>
    <x v="144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x v="99"/>
    <b v="1"/>
    <s v="music/indie rock"/>
    <x v="30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x v="30"/>
    <b v="1"/>
    <s v="music/indie rock"/>
    <x v="1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x v="31"/>
    <b v="0"/>
    <s v="food/small batch"/>
    <x v="68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x v="80"/>
    <b v="0"/>
    <s v="food/small batch"/>
    <x v="58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x v="80"/>
    <b v="0"/>
    <s v="food/small batch"/>
    <x v="160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x v="42"/>
    <b v="0"/>
    <s v="food/small batch"/>
    <x v="148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x v="63"/>
    <b v="0"/>
    <s v="food/small batch"/>
    <x v="61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x v="29"/>
    <b v="0"/>
    <s v="food/small batch"/>
    <x v="5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x v="453"/>
    <b v="1"/>
    <s v="food/small batch"/>
    <x v="3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x v="416"/>
    <b v="1"/>
    <s v="food/small batch"/>
    <x v="173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x v="207"/>
    <b v="1"/>
    <s v="food/small batch"/>
    <x v="45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x v="430"/>
    <b v="1"/>
    <s v="food/small batch"/>
    <x v="22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x v="454"/>
    <b v="1"/>
    <s v="food/small batch"/>
    <x v="118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x v="455"/>
    <b v="1"/>
    <s v="food/small batch"/>
    <x v="6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x v="225"/>
    <b v="1"/>
    <s v="food/small batch"/>
    <x v="197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x v="85"/>
    <b v="1"/>
    <s v="food/small batch"/>
    <x v="7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x v="170"/>
    <b v="1"/>
    <s v="food/small batch"/>
    <x v="22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x v="456"/>
    <b v="1"/>
    <s v="food/small batch"/>
    <x v="333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x v="122"/>
    <b v="1"/>
    <s v="food/small batch"/>
    <x v="26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x v="252"/>
    <b v="1"/>
    <s v="food/small batch"/>
    <x v="7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x v="457"/>
    <b v="1"/>
    <s v="food/small batch"/>
    <x v="182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x v="458"/>
    <b v="1"/>
    <s v="food/small batch"/>
    <x v="45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x v="78"/>
    <b v="0"/>
    <s v="technology/web"/>
    <x v="52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x v="78"/>
    <b v="0"/>
    <s v="technology/web"/>
    <x v="52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x v="29"/>
    <b v="0"/>
    <s v="technology/web"/>
    <x v="55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x v="29"/>
    <b v="0"/>
    <s v="technology/web"/>
    <x v="5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x v="78"/>
    <b v="0"/>
    <s v="technology/web"/>
    <x v="52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x v="83"/>
    <b v="0"/>
    <s v="technology/web"/>
    <x v="51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x v="29"/>
    <b v="0"/>
    <s v="technology/web"/>
    <x v="56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x v="81"/>
    <b v="0"/>
    <s v="technology/web"/>
    <x v="51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x v="78"/>
    <b v="0"/>
    <s v="technology/web"/>
    <x v="52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x v="78"/>
    <b v="0"/>
    <s v="technology/web"/>
    <x v="52"/>
    <n v="0"/>
    <x v="2"/>
    <s v="web"/>
    <x v="2350"/>
    <d v="2017-01-03T20:12:50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x v="63"/>
    <b v="0"/>
    <s v="technology/web"/>
    <x v="51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x v="78"/>
    <b v="0"/>
    <s v="technology/web"/>
    <x v="52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x v="78"/>
    <b v="0"/>
    <s v="technology/web"/>
    <x v="52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x v="29"/>
    <b v="0"/>
    <s v="technology/web"/>
    <x v="51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x v="84"/>
    <b v="0"/>
    <s v="technology/web"/>
    <x v="51"/>
    <n v="27.5"/>
    <x v="2"/>
    <s v="web"/>
    <x v="2355"/>
    <d v="2015-05-02T22:02:16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x v="78"/>
    <b v="0"/>
    <s v="technology/web"/>
    <x v="52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x v="78"/>
    <b v="0"/>
    <s v="technology/web"/>
    <x v="52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x v="78"/>
    <b v="0"/>
    <s v="technology/web"/>
    <x v="52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x v="83"/>
    <b v="0"/>
    <s v="technology/web"/>
    <x v="12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x v="29"/>
    <b v="0"/>
    <s v="technology/web"/>
    <x v="51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x v="78"/>
    <b v="0"/>
    <s v="technology/web"/>
    <x v="52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x v="84"/>
    <b v="0"/>
    <s v="technology/web"/>
    <x v="152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x v="78"/>
    <b v="0"/>
    <s v="technology/web"/>
    <x v="52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x v="78"/>
    <b v="0"/>
    <s v="technology/web"/>
    <x v="52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x v="78"/>
    <b v="0"/>
    <s v="technology/web"/>
    <x v="52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x v="74"/>
    <b v="0"/>
    <s v="technology/web"/>
    <x v="59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x v="25"/>
    <b v="0"/>
    <s v="technology/web"/>
    <x v="56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x v="84"/>
    <b v="0"/>
    <s v="technology/web"/>
    <x v="51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x v="78"/>
    <b v="0"/>
    <s v="technology/web"/>
    <x v="52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x v="80"/>
    <b v="0"/>
    <s v="technology/web"/>
    <x v="5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x v="78"/>
    <b v="0"/>
    <s v="technology/web"/>
    <x v="52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x v="79"/>
    <b v="0"/>
    <s v="technology/web"/>
    <x v="58"/>
    <n v="30"/>
    <x v="2"/>
    <s v="web"/>
    <x v="2372"/>
    <d v="2015-04-24T01:39:31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x v="29"/>
    <b v="0"/>
    <s v="technology/web"/>
    <x v="51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x v="29"/>
    <b v="0"/>
    <s v="technology/web"/>
    <x v="51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x v="78"/>
    <b v="0"/>
    <s v="technology/web"/>
    <x v="52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x v="80"/>
    <b v="0"/>
    <s v="technology/web"/>
    <x v="59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x v="78"/>
    <b v="0"/>
    <s v="technology/web"/>
    <x v="52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x v="78"/>
    <b v="0"/>
    <s v="technology/web"/>
    <x v="52"/>
    <n v="0"/>
    <x v="2"/>
    <s v="web"/>
    <x v="2378"/>
    <d v="2015-08-26T00:18:50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x v="78"/>
    <b v="0"/>
    <s v="technology/web"/>
    <x v="52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x v="83"/>
    <b v="0"/>
    <s v="technology/web"/>
    <x v="51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x v="63"/>
    <b v="0"/>
    <s v="technology/web"/>
    <x v="56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x v="84"/>
    <b v="0"/>
    <s v="technology/web"/>
    <x v="5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x v="83"/>
    <b v="0"/>
    <s v="technology/web"/>
    <x v="65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x v="22"/>
    <b v="0"/>
    <s v="technology/web"/>
    <x v="5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x v="63"/>
    <b v="0"/>
    <s v="technology/web"/>
    <x v="56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x v="78"/>
    <b v="0"/>
    <s v="technology/web"/>
    <x v="52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x v="83"/>
    <b v="0"/>
    <s v="technology/web"/>
    <x v="5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x v="22"/>
    <b v="0"/>
    <s v="technology/web"/>
    <x v="56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x v="29"/>
    <b v="0"/>
    <s v="technology/web"/>
    <x v="51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x v="78"/>
    <b v="0"/>
    <s v="technology/web"/>
    <x v="52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x v="29"/>
    <b v="0"/>
    <s v="technology/web"/>
    <x v="51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x v="78"/>
    <b v="0"/>
    <s v="technology/web"/>
    <x v="52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x v="29"/>
    <b v="0"/>
    <s v="technology/web"/>
    <x v="51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x v="84"/>
    <b v="0"/>
    <s v="technology/web"/>
    <x v="51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x v="78"/>
    <b v="0"/>
    <s v="technology/web"/>
    <x v="52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x v="29"/>
    <b v="0"/>
    <s v="technology/web"/>
    <x v="51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x v="78"/>
    <b v="0"/>
    <s v="technology/web"/>
    <x v="52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x v="78"/>
    <b v="0"/>
    <s v="technology/web"/>
    <x v="52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x v="78"/>
    <b v="0"/>
    <s v="technology/web"/>
    <x v="52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x v="78"/>
    <b v="0"/>
    <s v="technology/web"/>
    <x v="52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x v="82"/>
    <b v="0"/>
    <s v="food/food trucks"/>
    <x v="51"/>
    <n v="22.333333333333332"/>
    <x v="7"/>
    <s v="food trucks"/>
    <x v="2401"/>
    <d v="2016-03-05T19:44:56"/>
  </r>
  <r>
    <n v="2402"/>
    <s v="Cupcake Truck Unite"/>
    <s v="Small town, delicious treats, and a mobile truck"/>
    <x v="14"/>
    <n v="52"/>
    <x v="2"/>
    <x v="0"/>
    <s v="USD"/>
    <n v="1431533931"/>
    <n v="1428941931"/>
    <b v="0"/>
    <x v="29"/>
    <b v="0"/>
    <s v="food/food trucks"/>
    <x v="51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x v="8"/>
    <b v="0"/>
    <s v="food/food trucks"/>
    <x v="78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x v="78"/>
    <b v="0"/>
    <s v="food/food trucks"/>
    <x v="52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x v="9"/>
    <b v="0"/>
    <s v="food/food trucks"/>
    <x v="66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x v="38"/>
    <b v="0"/>
    <s v="food/food trucks"/>
    <x v="73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x v="51"/>
    <b v="0"/>
    <s v="food/food trucks"/>
    <x v="7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x v="84"/>
    <b v="0"/>
    <s v="food/food trucks"/>
    <x v="51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x v="79"/>
    <b v="0"/>
    <s v="food/food trucks"/>
    <x v="56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x v="78"/>
    <b v="0"/>
    <s v="food/food trucks"/>
    <x v="52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x v="83"/>
    <b v="0"/>
    <s v="food/food trucks"/>
    <x v="51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x v="78"/>
    <b v="0"/>
    <s v="food/food trucks"/>
    <x v="52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x v="83"/>
    <b v="0"/>
    <s v="food/food trucks"/>
    <x v="51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x v="62"/>
    <b v="0"/>
    <s v="food/food trucks"/>
    <x v="58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x v="79"/>
    <b v="0"/>
    <s v="food/food trucks"/>
    <x v="51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x v="29"/>
    <b v="0"/>
    <s v="food/food trucks"/>
    <x v="51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x v="78"/>
    <b v="0"/>
    <s v="food/food trucks"/>
    <x v="52"/>
    <n v="0"/>
    <x v="7"/>
    <s v="food trucks"/>
    <x v="2417"/>
    <d v="2014-08-10T21:13:07"/>
  </r>
  <r>
    <n v="2418"/>
    <s v="Mexican food truck"/>
    <s v="I want to start my food truck business."/>
    <x v="31"/>
    <n v="5"/>
    <x v="2"/>
    <x v="0"/>
    <s v="USD"/>
    <n v="1427225644"/>
    <n v="1422045244"/>
    <b v="0"/>
    <x v="81"/>
    <b v="0"/>
    <s v="food/food trucks"/>
    <x v="51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x v="78"/>
    <b v="0"/>
    <s v="food/food trucks"/>
    <x v="52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x v="17"/>
    <b v="0"/>
    <s v="food/food trucks"/>
    <x v="125"/>
    <n v="69.472222222222229"/>
    <x v="7"/>
    <s v="food trucks"/>
    <x v="2420"/>
    <d v="2014-11-10T01:41:35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x v="29"/>
    <b v="0"/>
    <s v="food/food trucks"/>
    <x v="51"/>
    <n v="1"/>
    <x v="7"/>
    <s v="food trucks"/>
    <x v="2421"/>
    <d v="2015-02-21T16:29:56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x v="29"/>
    <b v="0"/>
    <s v="food/food trucks"/>
    <x v="51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x v="29"/>
    <b v="0"/>
    <s v="food/food trucks"/>
    <x v="51"/>
    <n v="8"/>
    <x v="7"/>
    <s v="food trucks"/>
    <x v="2423"/>
    <d v="2014-12-31T16:54:50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x v="82"/>
    <b v="0"/>
    <s v="food/food trucks"/>
    <x v="56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x v="29"/>
    <b v="0"/>
    <s v="food/food trucks"/>
    <x v="51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x v="78"/>
    <b v="0"/>
    <s v="food/food trucks"/>
    <x v="52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x v="29"/>
    <b v="0"/>
    <s v="food/food trucks"/>
    <x v="51"/>
    <n v="1"/>
    <x v="7"/>
    <s v="food trucks"/>
    <x v="2427"/>
    <d v="2016-03-23T06:38:53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x v="29"/>
    <b v="0"/>
    <s v="food/food trucks"/>
    <x v="51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x v="80"/>
    <b v="0"/>
    <s v="food/food trucks"/>
    <x v="56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x v="84"/>
    <b v="0"/>
    <s v="food/food trucks"/>
    <x v="51"/>
    <n v="10.5"/>
    <x v="7"/>
    <s v="food trucks"/>
    <x v="2430"/>
    <d v="2016-02-12T03:08:24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x v="84"/>
    <b v="0"/>
    <s v="food/food trucks"/>
    <x v="51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x v="84"/>
    <b v="0"/>
    <s v="food/food trucks"/>
    <x v="51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x v="78"/>
    <b v="0"/>
    <s v="food/food trucks"/>
    <x v="52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x v="84"/>
    <b v="0"/>
    <s v="food/food trucks"/>
    <x v="51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x v="80"/>
    <b v="0"/>
    <s v="food/food trucks"/>
    <x v="51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x v="84"/>
    <b v="0"/>
    <s v="food/food trucks"/>
    <x v="51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x v="78"/>
    <b v="0"/>
    <s v="food/food trucks"/>
    <x v="52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x v="29"/>
    <b v="0"/>
    <s v="food/food trucks"/>
    <x v="51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x v="78"/>
    <b v="0"/>
    <s v="food/food trucks"/>
    <x v="52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x v="84"/>
    <b v="0"/>
    <s v="food/food trucks"/>
    <x v="51"/>
    <n v="5"/>
    <x v="7"/>
    <s v="food trucks"/>
    <x v="2440"/>
    <d v="2016-02-13T21:35:13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x v="280"/>
    <b v="1"/>
    <s v="food/small batch"/>
    <x v="30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x v="459"/>
    <b v="1"/>
    <s v="food/small batch"/>
    <x v="9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x v="409"/>
    <b v="1"/>
    <s v="food/small batch"/>
    <x v="181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x v="42"/>
    <b v="1"/>
    <s v="food/small batch"/>
    <x v="16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x v="248"/>
    <b v="1"/>
    <s v="food/small batch"/>
    <x v="176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x v="112"/>
    <b v="1"/>
    <s v="food/small batch"/>
    <x v="199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x v="152"/>
    <b v="1"/>
    <s v="food/small batch"/>
    <x v="334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x v="82"/>
    <b v="1"/>
    <s v="food/small batch"/>
    <x v="30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x v="148"/>
    <b v="1"/>
    <s v="food/small batch"/>
    <x v="30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x v="332"/>
    <b v="1"/>
    <s v="food/small batch"/>
    <x v="7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x v="153"/>
    <b v="1"/>
    <s v="food/small batch"/>
    <x v="39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x v="41"/>
    <b v="1"/>
    <s v="food/small batch"/>
    <x v="17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x v="85"/>
    <b v="1"/>
    <s v="food/small batch"/>
    <x v="34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x v="208"/>
    <b v="1"/>
    <s v="food/small batch"/>
    <x v="8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x v="38"/>
    <b v="1"/>
    <s v="food/small batch"/>
    <x v="11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x v="85"/>
    <b v="1"/>
    <s v="food/small batch"/>
    <x v="140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x v="204"/>
    <b v="1"/>
    <s v="food/small batch"/>
    <x v="22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x v="144"/>
    <b v="1"/>
    <s v="food/small batch"/>
    <x v="26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x v="460"/>
    <b v="1"/>
    <s v="food/small batch"/>
    <x v="22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x v="32"/>
    <b v="1"/>
    <s v="food/small batch"/>
    <x v="8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x v="48"/>
    <b v="1"/>
    <s v="music/indie rock"/>
    <x v="3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x v="248"/>
    <b v="1"/>
    <s v="music/indie rock"/>
    <x v="26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x v="11"/>
    <b v="1"/>
    <s v="music/indie rock"/>
    <x v="32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x v="68"/>
    <b v="1"/>
    <s v="music/indie rock"/>
    <x v="19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x v="53"/>
    <b v="1"/>
    <s v="music/indie rock"/>
    <x v="140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x v="47"/>
    <b v="1"/>
    <s v="music/indie rock"/>
    <x v="2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x v="68"/>
    <b v="1"/>
    <s v="music/indie rock"/>
    <x v="1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x v="6"/>
    <b v="1"/>
    <s v="music/indie rock"/>
    <x v="30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x v="5"/>
    <b v="1"/>
    <s v="music/indie rock"/>
    <x v="35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x v="17"/>
    <b v="1"/>
    <s v="music/indie rock"/>
    <x v="3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x v="57"/>
    <b v="1"/>
    <s v="music/indie rock"/>
    <x v="37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x v="201"/>
    <b v="1"/>
    <s v="music/indie rock"/>
    <x v="21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x v="5"/>
    <b v="1"/>
    <s v="music/indie rock"/>
    <x v="2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x v="44"/>
    <b v="1"/>
    <s v="music/indie rock"/>
    <x v="8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x v="75"/>
    <b v="1"/>
    <s v="music/indie rock"/>
    <x v="2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x v="165"/>
    <b v="1"/>
    <s v="music/indie rock"/>
    <x v="4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x v="14"/>
    <b v="1"/>
    <s v="music/indie rock"/>
    <x v="19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x v="1"/>
    <b v="1"/>
    <s v="music/indie rock"/>
    <x v="37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x v="38"/>
    <b v="1"/>
    <s v="music/indie rock"/>
    <x v="17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x v="22"/>
    <b v="1"/>
    <s v="music/indie rock"/>
    <x v="2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x v="195"/>
    <b v="1"/>
    <s v="music/indie rock"/>
    <x v="3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x v="20"/>
    <b v="1"/>
    <s v="music/indie rock"/>
    <x v="8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x v="10"/>
    <b v="1"/>
    <s v="music/indie rock"/>
    <x v="35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x v="240"/>
    <b v="1"/>
    <s v="music/indie rock"/>
    <x v="29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x v="14"/>
    <b v="1"/>
    <s v="music/indie rock"/>
    <x v="3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x v="209"/>
    <b v="1"/>
    <s v="music/indie rock"/>
    <x v="21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x v="44"/>
    <b v="1"/>
    <s v="music/indie rock"/>
    <x v="8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x v="71"/>
    <b v="1"/>
    <s v="music/indie rock"/>
    <x v="6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x v="11"/>
    <b v="1"/>
    <s v="music/indie rock"/>
    <x v="1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x v="38"/>
    <b v="1"/>
    <s v="music/indie rock"/>
    <x v="14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x v="73"/>
    <b v="1"/>
    <s v="music/indie rock"/>
    <x v="3"/>
    <n v="51.6"/>
    <x v="4"/>
    <s v="indie rock"/>
    <x v="2491"/>
    <d v="2011-01-16T01:51:00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x v="74"/>
    <b v="1"/>
    <s v="music/indie rock"/>
    <x v="108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x v="461"/>
    <b v="1"/>
    <s v="music/indie rock"/>
    <x v="31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x v="70"/>
    <b v="1"/>
    <s v="music/indie rock"/>
    <x v="7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x v="288"/>
    <b v="1"/>
    <s v="music/indie rock"/>
    <x v="37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x v="73"/>
    <b v="1"/>
    <s v="music/indie rock"/>
    <x v="2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x v="66"/>
    <b v="1"/>
    <s v="music/indie rock"/>
    <x v="38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x v="9"/>
    <b v="1"/>
    <s v="music/indie rock"/>
    <x v="45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x v="203"/>
    <b v="1"/>
    <s v="music/indie rock"/>
    <x v="18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x v="60"/>
    <b v="1"/>
    <s v="music/indie rock"/>
    <x v="35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x v="63"/>
    <b v="0"/>
    <s v="food/restaurants"/>
    <x v="55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x v="81"/>
    <b v="0"/>
    <s v="food/restaurants"/>
    <x v="51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x v="78"/>
    <b v="0"/>
    <s v="food/restaurants"/>
    <x v="52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x v="78"/>
    <b v="0"/>
    <s v="food/restaurants"/>
    <x v="52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x v="78"/>
    <b v="0"/>
    <s v="food/restaurants"/>
    <x v="52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x v="84"/>
    <b v="0"/>
    <s v="food/restaurants"/>
    <x v="51"/>
    <n v="15"/>
    <x v="7"/>
    <s v="restaurants"/>
    <x v="2506"/>
    <d v="2015-10-03T21:00:00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x v="78"/>
    <b v="0"/>
    <s v="food/restaurants"/>
    <x v="52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x v="78"/>
    <b v="0"/>
    <s v="food/restaurants"/>
    <x v="52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x v="33"/>
    <b v="0"/>
    <s v="food/restaurants"/>
    <x v="56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x v="84"/>
    <b v="0"/>
    <s v="food/restaurants"/>
    <x v="51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x v="78"/>
    <b v="0"/>
    <s v="food/restaurants"/>
    <x v="52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x v="78"/>
    <b v="0"/>
    <s v="food/restaurants"/>
    <x v="52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x v="78"/>
    <b v="0"/>
    <s v="food/restaurants"/>
    <x v="52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x v="80"/>
    <b v="0"/>
    <s v="food/restaurants"/>
    <x v="56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x v="8"/>
    <b v="0"/>
    <s v="food/restaurants"/>
    <x v="124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x v="78"/>
    <b v="0"/>
    <s v="food/restaurants"/>
    <x v="52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x v="51"/>
    <b v="0"/>
    <s v="food/restaurants"/>
    <x v="57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x v="78"/>
    <b v="0"/>
    <s v="food/restaurants"/>
    <x v="52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x v="80"/>
    <b v="0"/>
    <s v="food/restaurants"/>
    <x v="51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x v="78"/>
    <b v="0"/>
    <s v="food/restaurants"/>
    <x v="52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x v="462"/>
    <b v="1"/>
    <s v="music/classical music"/>
    <x v="5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x v="74"/>
    <b v="1"/>
    <s v="music/classical music"/>
    <x v="2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x v="55"/>
    <b v="1"/>
    <s v="music/classical music"/>
    <x v="98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x v="68"/>
    <b v="1"/>
    <s v="music/classical music"/>
    <x v="7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x v="144"/>
    <b v="1"/>
    <s v="music/classical music"/>
    <x v="8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x v="51"/>
    <b v="1"/>
    <s v="music/classical music"/>
    <x v="38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x v="26"/>
    <b v="1"/>
    <s v="music/classical music"/>
    <x v="22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x v="75"/>
    <b v="1"/>
    <s v="music/classical music"/>
    <x v="30"/>
    <n v="52.962839506172834"/>
    <x v="4"/>
    <s v="classical music"/>
    <x v="2528"/>
    <d v="2015-08-20T11:00:00"/>
  </r>
  <r>
    <n v="2529"/>
    <s v="UrbanArias is DC's Contemporary Opera Company"/>
    <s v="Opera. Short. New."/>
    <x v="12"/>
    <n v="6257"/>
    <x v="0"/>
    <x v="0"/>
    <s v="USD"/>
    <n v="1332636975"/>
    <n v="1328752575"/>
    <b v="0"/>
    <x v="88"/>
    <b v="1"/>
    <s v="music/classical music"/>
    <x v="2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x v="53"/>
    <b v="1"/>
    <s v="music/classical music"/>
    <x v="2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x v="42"/>
    <b v="1"/>
    <s v="music/classical music"/>
    <x v="8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x v="65"/>
    <b v="1"/>
    <s v="music/classical music"/>
    <x v="43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x v="327"/>
    <b v="1"/>
    <s v="music/classical music"/>
    <x v="26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x v="25"/>
    <b v="1"/>
    <s v="music/classical music"/>
    <x v="2"/>
    <n v="150"/>
    <x v="4"/>
    <s v="classical music"/>
    <x v="2534"/>
    <d v="2010-01-01T06:00:00"/>
  </r>
  <r>
    <n v="2535"/>
    <s v="Mark Hayes Requiem Recording"/>
    <s v="Mark Hayes: Requiem Recording"/>
    <x v="22"/>
    <n v="20755"/>
    <x v="0"/>
    <x v="0"/>
    <s v="USD"/>
    <n v="1417463945"/>
    <n v="1414781945"/>
    <b v="0"/>
    <x v="76"/>
    <b v="1"/>
    <s v="music/classical music"/>
    <x v="3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x v="80"/>
    <b v="1"/>
    <s v="music/classical music"/>
    <x v="3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x v="202"/>
    <b v="1"/>
    <s v="music/classical music"/>
    <x v="5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x v="333"/>
    <b v="1"/>
    <s v="music/classical music"/>
    <x v="35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x v="211"/>
    <b v="1"/>
    <s v="music/classical music"/>
    <x v="8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x v="74"/>
    <b v="1"/>
    <s v="music/classical music"/>
    <x v="3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x v="287"/>
    <b v="1"/>
    <s v="music/classical music"/>
    <x v="30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x v="62"/>
    <b v="1"/>
    <s v="music/classical music"/>
    <x v="3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x v="62"/>
    <b v="1"/>
    <s v="music/classical music"/>
    <x v="98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x v="7"/>
    <b v="1"/>
    <s v="music/classical music"/>
    <x v="8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x v="42"/>
    <b v="1"/>
    <s v="music/classical music"/>
    <x v="232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x v="71"/>
    <b v="1"/>
    <s v="music/classical music"/>
    <x v="19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x v="179"/>
    <b v="1"/>
    <s v="music/classical music"/>
    <x v="29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x v="77"/>
    <b v="1"/>
    <s v="music/classical music"/>
    <x v="7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x v="77"/>
    <b v="1"/>
    <s v="music/classical music"/>
    <x v="22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x v="3"/>
    <b v="1"/>
    <s v="music/classical music"/>
    <x v="8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x v="66"/>
    <b v="1"/>
    <s v="music/classical music"/>
    <x v="2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x v="59"/>
    <b v="1"/>
    <s v="music/classical music"/>
    <x v="6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x v="65"/>
    <b v="1"/>
    <s v="music/classical music"/>
    <x v="18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x v="85"/>
    <b v="1"/>
    <s v="music/classical music"/>
    <x v="4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x v="2"/>
    <b v="1"/>
    <s v="music/classical music"/>
    <x v="30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x v="69"/>
    <b v="1"/>
    <s v="music/classical music"/>
    <x v="45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x v="17"/>
    <b v="1"/>
    <s v="music/classical music"/>
    <x v="15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x v="59"/>
    <b v="1"/>
    <s v="music/classical music"/>
    <x v="16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x v="20"/>
    <b v="1"/>
    <s v="music/classical music"/>
    <x v="19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x v="64"/>
    <b v="1"/>
    <s v="music/classical music"/>
    <x v="8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x v="78"/>
    <b v="0"/>
    <s v="food/food trucks"/>
    <x v="52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x v="83"/>
    <b v="0"/>
    <s v="food/food trucks"/>
    <x v="51"/>
    <n v="25"/>
    <x v="7"/>
    <s v="food trucks"/>
    <x v="2562"/>
    <d v="2016-10-11T12:35:3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x v="78"/>
    <b v="0"/>
    <s v="food/food trucks"/>
    <x v="52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x v="78"/>
    <b v="0"/>
    <s v="food/food trucks"/>
    <x v="52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x v="29"/>
    <b v="0"/>
    <s v="food/food trucks"/>
    <x v="5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x v="78"/>
    <b v="0"/>
    <s v="food/food trucks"/>
    <x v="52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x v="84"/>
    <b v="0"/>
    <s v="food/food trucks"/>
    <x v="51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x v="29"/>
    <b v="0"/>
    <s v="food/food trucks"/>
    <x v="5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x v="84"/>
    <b v="0"/>
    <s v="food/food trucks"/>
    <x v="55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x v="84"/>
    <b v="0"/>
    <s v="food/food trucks"/>
    <x v="5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x v="80"/>
    <b v="0"/>
    <s v="food/food trucks"/>
    <x v="51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x v="78"/>
    <b v="0"/>
    <s v="food/food trucks"/>
    <x v="52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x v="78"/>
    <b v="0"/>
    <s v="food/food trucks"/>
    <x v="52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x v="78"/>
    <b v="0"/>
    <s v="food/food trucks"/>
    <x v="52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x v="78"/>
    <b v="0"/>
    <s v="food/food trucks"/>
    <x v="52"/>
    <n v="0"/>
    <x v="7"/>
    <s v="food trucks"/>
    <x v="2575"/>
    <d v="2015-01-12T02:36:34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x v="78"/>
    <b v="0"/>
    <s v="food/food trucks"/>
    <x v="52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x v="78"/>
    <b v="0"/>
    <s v="food/food trucks"/>
    <x v="52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x v="78"/>
    <b v="0"/>
    <s v="food/food trucks"/>
    <x v="52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x v="8"/>
    <b v="0"/>
    <s v="food/food trucks"/>
    <x v="51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x v="84"/>
    <b v="0"/>
    <s v="food/food trucks"/>
    <x v="5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x v="202"/>
    <b v="0"/>
    <s v="food/food trucks"/>
    <x v="59"/>
    <n v="48.18181818181818"/>
    <x v="7"/>
    <s v="food trucks"/>
    <x v="2581"/>
    <d v="2015-11-16T16:04:58"/>
  </r>
  <r>
    <n v="2582"/>
    <s v="Drunken Wings"/>
    <s v="The place where chicken meets liquor for the first time!"/>
    <x v="161"/>
    <n v="1"/>
    <x v="2"/>
    <x v="0"/>
    <s v="USD"/>
    <n v="1477784634"/>
    <n v="1475192634"/>
    <b v="0"/>
    <x v="29"/>
    <b v="0"/>
    <s v="food/food trucks"/>
    <x v="51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x v="81"/>
    <b v="0"/>
    <s v="food/food trucks"/>
    <x v="5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x v="78"/>
    <b v="0"/>
    <s v="food/food trucks"/>
    <x v="52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x v="29"/>
    <b v="0"/>
    <s v="food/food trucks"/>
    <x v="51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x v="29"/>
    <b v="0"/>
    <s v="food/food trucks"/>
    <x v="51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x v="79"/>
    <b v="0"/>
    <s v="food/food trucks"/>
    <x v="55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x v="22"/>
    <b v="0"/>
    <s v="food/food trucks"/>
    <x v="58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x v="29"/>
    <b v="0"/>
    <s v="food/food trucks"/>
    <x v="5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x v="78"/>
    <b v="0"/>
    <s v="food/food trucks"/>
    <x v="52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x v="84"/>
    <b v="0"/>
    <s v="food/food trucks"/>
    <x v="56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x v="29"/>
    <b v="0"/>
    <s v="food/food trucks"/>
    <x v="51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x v="78"/>
    <b v="0"/>
    <s v="food/food trucks"/>
    <x v="52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x v="29"/>
    <b v="0"/>
    <s v="food/food trucks"/>
    <x v="51"/>
    <n v="1"/>
    <x v="7"/>
    <s v="food trucks"/>
    <x v="2594"/>
    <d v="2014-08-07T23:13:48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x v="10"/>
    <b v="0"/>
    <s v="food/food trucks"/>
    <x v="84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x v="74"/>
    <b v="0"/>
    <s v="food/food trucks"/>
    <x v="62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x v="63"/>
    <b v="0"/>
    <s v="food/food trucks"/>
    <x v="54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x v="25"/>
    <b v="0"/>
    <s v="food/food trucks"/>
    <x v="151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x v="81"/>
    <b v="0"/>
    <s v="food/food trucks"/>
    <x v="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x v="209"/>
    <b v="0"/>
    <s v="food/food trucks"/>
    <x v="67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x v="299"/>
    <b v="1"/>
    <s v="technology/space exploration"/>
    <x v="205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x v="463"/>
    <b v="1"/>
    <s v="technology/space exploration"/>
    <x v="319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x v="133"/>
    <b v="1"/>
    <s v="technology/space exploration"/>
    <x v="7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x v="306"/>
    <b v="1"/>
    <s v="technology/space exploration"/>
    <x v="2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x v="464"/>
    <b v="1"/>
    <s v="technology/space exploration"/>
    <x v="30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x v="465"/>
    <b v="1"/>
    <s v="technology/space exploration"/>
    <x v="26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x v="367"/>
    <b v="1"/>
    <s v="technology/space exploration"/>
    <x v="32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x v="466"/>
    <b v="1"/>
    <s v="technology/space exploration"/>
    <x v="335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x v="467"/>
    <b v="1"/>
    <s v="technology/space exploration"/>
    <x v="336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x v="468"/>
    <b v="1"/>
    <s v="technology/space exploration"/>
    <x v="27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x v="469"/>
    <b v="1"/>
    <s v="technology/space exploration"/>
    <x v="337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x v="324"/>
    <b v="1"/>
    <s v="technology/space exploration"/>
    <x v="194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x v="33"/>
    <b v="1"/>
    <s v="technology/space exploration"/>
    <x v="7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x v="61"/>
    <b v="1"/>
    <s v="technology/space exploration"/>
    <x v="7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x v="250"/>
    <b v="1"/>
    <s v="technology/space exploration"/>
    <x v="22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x v="146"/>
    <b v="1"/>
    <s v="technology/space exploration"/>
    <x v="47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x v="180"/>
    <b v="1"/>
    <s v="technology/space exploration"/>
    <x v="33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x v="99"/>
    <b v="1"/>
    <s v="technology/space exploration"/>
    <x v="45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x v="28"/>
    <b v="1"/>
    <s v="technology/space exploration"/>
    <x v="20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x v="470"/>
    <b v="1"/>
    <s v="technology/space exploration"/>
    <x v="13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x v="471"/>
    <b v="1"/>
    <s v="technology/space exploration"/>
    <x v="13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x v="142"/>
    <b v="1"/>
    <s v="technology/space exploration"/>
    <x v="46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x v="95"/>
    <b v="1"/>
    <s v="technology/space exploration"/>
    <x v="35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x v="472"/>
    <b v="1"/>
    <s v="technology/space exploration"/>
    <x v="339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x v="47"/>
    <b v="1"/>
    <s v="technology/space exploration"/>
    <x v="340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x v="133"/>
    <b v="1"/>
    <s v="technology/space exploration"/>
    <x v="19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x v="43"/>
    <b v="1"/>
    <s v="technology/space exploration"/>
    <x v="341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x v="64"/>
    <b v="1"/>
    <s v="technology/space exploration"/>
    <x v="26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x v="61"/>
    <b v="1"/>
    <s v="technology/space exploration"/>
    <x v="37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x v="75"/>
    <b v="1"/>
    <s v="technology/space exploration"/>
    <x v="97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x v="172"/>
    <b v="1"/>
    <s v="technology/space exploration"/>
    <x v="47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x v="288"/>
    <b v="1"/>
    <s v="technology/space exploration"/>
    <x v="10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x v="473"/>
    <b v="1"/>
    <s v="technology/space exploration"/>
    <x v="25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x v="20"/>
    <b v="1"/>
    <s v="technology/space exploration"/>
    <x v="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x v="87"/>
    <b v="1"/>
    <s v="technology/space exploration"/>
    <x v="2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x v="133"/>
    <b v="1"/>
    <s v="technology/space exploration"/>
    <x v="23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x v="55"/>
    <b v="1"/>
    <s v="technology/space exploration"/>
    <x v="24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x v="25"/>
    <b v="1"/>
    <s v="technology/space exploration"/>
    <x v="7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x v="72"/>
    <b v="1"/>
    <s v="technology/space exploration"/>
    <x v="201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x v="50"/>
    <b v="1"/>
    <s v="technology/space exploration"/>
    <x v="45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x v="29"/>
    <b v="0"/>
    <s v="technology/space exploration"/>
    <x v="5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x v="78"/>
    <b v="0"/>
    <s v="technology/space exploration"/>
    <x v="52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x v="474"/>
    <b v="0"/>
    <s v="technology/space exploration"/>
    <x v="70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x v="47"/>
    <b v="0"/>
    <s v="technology/space exploration"/>
    <x v="55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x v="23"/>
    <b v="0"/>
    <s v="technology/space exploration"/>
    <x v="59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x v="475"/>
    <b v="0"/>
    <s v="technology/space exploration"/>
    <x v="11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x v="83"/>
    <b v="0"/>
    <s v="technology/space exploration"/>
    <x v="56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x v="79"/>
    <b v="0"/>
    <s v="technology/space exploration"/>
    <x v="51"/>
    <n v="17.666666666666668"/>
    <x v="2"/>
    <s v="space exploration"/>
    <x v="2648"/>
    <d v="2016-03-09T17:09:20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x v="83"/>
    <b v="0"/>
    <s v="technology/space exploration"/>
    <x v="51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x v="81"/>
    <b v="0"/>
    <s v="technology/space exploration"/>
    <x v="5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x v="57"/>
    <b v="0"/>
    <s v="technology/space exploration"/>
    <x v="56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x v="202"/>
    <b v="0"/>
    <s v="technology/space exploration"/>
    <x v="5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x v="16"/>
    <b v="0"/>
    <s v="technology/space exploration"/>
    <x v="8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x v="79"/>
    <b v="0"/>
    <s v="technology/space exploration"/>
    <x v="51"/>
    <n v="8.5"/>
    <x v="2"/>
    <s v="space exploration"/>
    <x v="2654"/>
    <d v="2015-04-21T13:25:26"/>
  </r>
  <r>
    <n v="2655"/>
    <s v="Balloons (Canceled)"/>
    <s v="Thank you for your support!"/>
    <x v="36"/>
    <n v="3155"/>
    <x v="1"/>
    <x v="0"/>
    <s v="USD"/>
    <n v="1455048000"/>
    <n v="1452631647"/>
    <b v="0"/>
    <x v="68"/>
    <b v="0"/>
    <s v="technology/space exploration"/>
    <x v="71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x v="215"/>
    <b v="0"/>
    <s v="technology/space exploration"/>
    <x v="82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x v="211"/>
    <b v="0"/>
    <s v="technology/space exploration"/>
    <x v="12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x v="80"/>
    <b v="0"/>
    <s v="technology/space exploration"/>
    <x v="51"/>
    <n v="22.75"/>
    <x v="2"/>
    <s v="space exploration"/>
    <x v="2658"/>
    <d v="2016-07-30T21:13:14"/>
  </r>
  <r>
    <n v="2659"/>
    <s v="test (Canceled)"/>
    <s v="test"/>
    <x v="197"/>
    <n v="1333"/>
    <x v="1"/>
    <x v="0"/>
    <s v="USD"/>
    <n v="1429321210"/>
    <n v="1426729210"/>
    <b v="0"/>
    <x v="73"/>
    <b v="0"/>
    <s v="technology/space exploration"/>
    <x v="55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x v="81"/>
    <b v="0"/>
    <s v="technology/space exploration"/>
    <x v="51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x v="65"/>
    <b v="1"/>
    <s v="technology/makerspaces"/>
    <x v="22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x v="144"/>
    <b v="1"/>
    <s v="technology/makerspaces"/>
    <x v="6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x v="66"/>
    <b v="1"/>
    <s v="technology/makerspaces"/>
    <x v="2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x v="201"/>
    <b v="1"/>
    <s v="technology/makerspaces"/>
    <x v="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x v="67"/>
    <b v="1"/>
    <s v="technology/makerspaces"/>
    <x v="20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x v="190"/>
    <b v="1"/>
    <s v="technology/makerspaces"/>
    <x v="12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x v="59"/>
    <b v="1"/>
    <s v="technology/makerspaces"/>
    <x v="26"/>
    <n v="92.222222222222229"/>
    <x v="2"/>
    <s v="makerspaces"/>
    <x v="2667"/>
    <d v="2016-02-10T22:13:36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x v="33"/>
    <b v="1"/>
    <s v="technology/makerspaces"/>
    <x v="107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x v="202"/>
    <b v="1"/>
    <s v="technology/makerspaces"/>
    <x v="9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x v="65"/>
    <b v="0"/>
    <s v="technology/makerspaces"/>
    <x v="67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x v="87"/>
    <b v="0"/>
    <s v="technology/makerspaces"/>
    <x v="82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x v="5"/>
    <b v="0"/>
    <s v="technology/makerspaces"/>
    <x v="70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x v="36"/>
    <b v="0"/>
    <s v="technology/makerspaces"/>
    <x v="60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x v="199"/>
    <b v="0"/>
    <s v="technology/makerspaces"/>
    <x v="165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x v="60"/>
    <b v="0"/>
    <s v="technology/makerspaces"/>
    <x v="6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x v="82"/>
    <b v="0"/>
    <s v="technology/makerspaces"/>
    <x v="77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x v="74"/>
    <b v="0"/>
    <s v="technology/makerspaces"/>
    <x v="83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x v="84"/>
    <b v="0"/>
    <s v="technology/makerspaces"/>
    <x v="51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x v="83"/>
    <b v="0"/>
    <s v="technology/makerspaces"/>
    <x v="51"/>
    <n v="44"/>
    <x v="2"/>
    <s v="makerspaces"/>
    <x v="2679"/>
    <d v="2015-02-28T00:01:34"/>
  </r>
  <r>
    <n v="2680"/>
    <s v="iHeart Pillow"/>
    <s v="iHeartPillow, Connecting loved ones"/>
    <x v="261"/>
    <n v="276"/>
    <x v="2"/>
    <x v="3"/>
    <s v="EUR"/>
    <n v="1459915491"/>
    <n v="1457327091"/>
    <b v="0"/>
    <x v="80"/>
    <b v="0"/>
    <s v="technology/makerspaces"/>
    <x v="5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x v="84"/>
    <b v="0"/>
    <s v="food/food trucks"/>
    <x v="5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x v="9"/>
    <b v="0"/>
    <s v="food/food trucks"/>
    <x v="152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x v="83"/>
    <b v="0"/>
    <s v="food/food trucks"/>
    <x v="51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x v="80"/>
    <b v="0"/>
    <s v="food/food trucks"/>
    <x v="56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x v="29"/>
    <b v="0"/>
    <s v="food/food trucks"/>
    <x v="51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x v="78"/>
    <b v="0"/>
    <s v="food/food trucks"/>
    <x v="52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x v="78"/>
    <b v="0"/>
    <s v="food/food trucks"/>
    <x v="52"/>
    <n v="0"/>
    <x v="7"/>
    <s v="food trucks"/>
    <x v="2687"/>
    <d v="2015-06-29T15:21:58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x v="25"/>
    <b v="0"/>
    <s v="food/food trucks"/>
    <x v="51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x v="29"/>
    <b v="0"/>
    <s v="food/food trucks"/>
    <x v="51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x v="115"/>
    <b v="0"/>
    <s v="food/food trucks"/>
    <x v="59"/>
    <n v="72.762711864406782"/>
    <x v="7"/>
    <s v="food trucks"/>
    <x v="2690"/>
    <d v="2015-06-03T02:31:16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x v="84"/>
    <b v="0"/>
    <s v="food/food trucks"/>
    <x v="51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x v="29"/>
    <b v="0"/>
    <s v="food/food trucks"/>
    <x v="5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x v="83"/>
    <b v="0"/>
    <s v="food/food trucks"/>
    <x v="51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x v="29"/>
    <b v="0"/>
    <s v="food/food trucks"/>
    <x v="51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x v="83"/>
    <b v="0"/>
    <s v="food/food trucks"/>
    <x v="51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x v="44"/>
    <b v="0"/>
    <s v="food/food trucks"/>
    <x v="54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x v="47"/>
    <b v="0"/>
    <s v="food/food trucks"/>
    <x v="74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x v="84"/>
    <b v="0"/>
    <s v="food/food trucks"/>
    <x v="51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x v="78"/>
    <b v="0"/>
    <s v="food/food trucks"/>
    <x v="52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x v="80"/>
    <b v="0"/>
    <s v="food/food trucks"/>
    <x v="5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x v="67"/>
    <b v="0"/>
    <s v="theater/spaces"/>
    <x v="128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x v="55"/>
    <b v="0"/>
    <s v="theater/spaces"/>
    <x v="156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x v="43"/>
    <b v="0"/>
    <s v="theater/spaces"/>
    <x v="3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x v="63"/>
    <b v="0"/>
    <s v="theater/spaces"/>
    <x v="67"/>
    <n v="163.57142857142858"/>
    <x v="1"/>
    <s v="spaces"/>
    <x v="2704"/>
    <d v="2017-04-05T19:41:54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x v="22"/>
    <b v="0"/>
    <s v="theater/spaces"/>
    <x v="5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x v="40"/>
    <b v="1"/>
    <s v="theater/spaces"/>
    <x v="38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x v="476"/>
    <b v="1"/>
    <s v="theater/spaces"/>
    <x v="330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x v="477"/>
    <b v="1"/>
    <s v="theater/spaces"/>
    <x v="143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x v="478"/>
    <b v="1"/>
    <s v="theater/spaces"/>
    <x v="7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x v="479"/>
    <b v="1"/>
    <s v="theater/spaces"/>
    <x v="40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x v="196"/>
    <b v="1"/>
    <s v="theater/spaces"/>
    <x v="8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x v="235"/>
    <b v="1"/>
    <s v="theater/spaces"/>
    <x v="46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x v="480"/>
    <b v="1"/>
    <s v="theater/spaces"/>
    <x v="2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x v="120"/>
    <b v="1"/>
    <s v="theater/spaces"/>
    <x v="32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x v="481"/>
    <b v="1"/>
    <s v="theater/spaces"/>
    <x v="342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x v="482"/>
    <b v="1"/>
    <s v="theater/spaces"/>
    <x v="29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x v="166"/>
    <b v="1"/>
    <s v="theater/spaces"/>
    <x v="10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x v="265"/>
    <b v="1"/>
    <s v="theater/spaces"/>
    <x v="3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x v="50"/>
    <b v="1"/>
    <s v="theater/spaces"/>
    <x v="16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x v="210"/>
    <b v="1"/>
    <s v="theater/spaces"/>
    <x v="15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x v="314"/>
    <b v="1"/>
    <s v="technology/hardware"/>
    <x v="343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x v="333"/>
    <b v="1"/>
    <s v="technology/hardware"/>
    <x v="195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x v="282"/>
    <b v="1"/>
    <s v="technology/hardware"/>
    <x v="50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x v="483"/>
    <b v="1"/>
    <s v="technology/hardware"/>
    <x v="344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x v="116"/>
    <b v="1"/>
    <s v="technology/hardware"/>
    <x v="118"/>
    <n v="511.65486725663715"/>
    <x v="2"/>
    <s v="hardware"/>
    <x v="2725"/>
    <d v="2017-03-01T17:52:15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x v="442"/>
    <b v="1"/>
    <s v="technology/hardware"/>
    <x v="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x v="484"/>
    <b v="1"/>
    <s v="technology/hardware"/>
    <x v="345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x v="413"/>
    <b v="1"/>
    <s v="technology/hardware"/>
    <x v="22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x v="23"/>
    <b v="1"/>
    <s v="technology/hardware"/>
    <x v="2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x v="345"/>
    <b v="1"/>
    <s v="technology/hardware"/>
    <x v="107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x v="77"/>
    <b v="1"/>
    <s v="technology/hardware"/>
    <x v="2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x v="96"/>
    <b v="1"/>
    <s v="technology/hardware"/>
    <x v="15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x v="46"/>
    <b v="1"/>
    <s v="technology/hardware"/>
    <x v="30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x v="430"/>
    <b v="1"/>
    <s v="technology/hardware"/>
    <x v="346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x v="485"/>
    <b v="1"/>
    <s v="technology/hardware"/>
    <x v="34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x v="6"/>
    <b v="1"/>
    <s v="technology/hardware"/>
    <x v="4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x v="231"/>
    <b v="1"/>
    <s v="technology/hardware"/>
    <x v="4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x v="41"/>
    <b v="1"/>
    <s v="technology/hardware"/>
    <x v="93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x v="277"/>
    <b v="1"/>
    <s v="technology/hardware"/>
    <x v="34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x v="57"/>
    <b v="1"/>
    <s v="technology/hardware"/>
    <x v="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x v="80"/>
    <b v="0"/>
    <s v="publishing/children's books"/>
    <x v="51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x v="59"/>
    <b v="0"/>
    <s v="publishing/children's books"/>
    <x v="76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x v="78"/>
    <b v="0"/>
    <s v="publishing/children's books"/>
    <x v="52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x v="19"/>
    <b v="0"/>
    <s v="publishing/children's books"/>
    <x v="54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x v="72"/>
    <b v="0"/>
    <s v="publishing/children's books"/>
    <x v="71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x v="10"/>
    <b v="0"/>
    <s v="publishing/children's books"/>
    <x v="74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x v="80"/>
    <b v="0"/>
    <s v="publishing/children's books"/>
    <x v="60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x v="80"/>
    <b v="0"/>
    <s v="publishing/children's books"/>
    <x v="56"/>
    <n v="13.25"/>
    <x v="3"/>
    <s v="children's books"/>
    <x v="2748"/>
    <d v="2016-09-02T17:03:22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x v="84"/>
    <b v="0"/>
    <s v="publishing/children's books"/>
    <x v="56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x v="78"/>
    <b v="0"/>
    <s v="publishing/children's books"/>
    <x v="52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x v="78"/>
    <b v="0"/>
    <s v="publishing/children's books"/>
    <x v="52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x v="25"/>
    <b v="0"/>
    <s v="publishing/children's books"/>
    <x v="8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x v="22"/>
    <b v="0"/>
    <s v="publishing/children's books"/>
    <x v="124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x v="78"/>
    <b v="0"/>
    <s v="publishing/children's books"/>
    <x v="52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x v="41"/>
    <b v="0"/>
    <s v="publishing/children's books"/>
    <x v="139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x v="51"/>
    <b v="0"/>
    <s v="publishing/children's books"/>
    <x v="59"/>
    <n v="31.757575757575758"/>
    <x v="3"/>
    <s v="children's books"/>
    <x v="2756"/>
    <d v="2014-01-11T21:36:41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x v="84"/>
    <b v="0"/>
    <s v="publishing/children's books"/>
    <x v="5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x v="79"/>
    <b v="0"/>
    <s v="publishing/children's books"/>
    <x v="8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x v="84"/>
    <b v="0"/>
    <s v="publishing/children's books"/>
    <x v="59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x v="78"/>
    <b v="0"/>
    <s v="publishing/children's books"/>
    <x v="52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x v="80"/>
    <b v="0"/>
    <s v="publishing/children's books"/>
    <x v="5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x v="29"/>
    <b v="0"/>
    <s v="publishing/children's books"/>
    <x v="51"/>
    <n v="25"/>
    <x v="3"/>
    <s v="children's books"/>
    <x v="2762"/>
    <d v="2012-03-18T23:53:15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x v="83"/>
    <b v="0"/>
    <s v="publishing/children's books"/>
    <x v="5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x v="80"/>
    <b v="0"/>
    <s v="publishing/children's books"/>
    <x v="56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x v="78"/>
    <b v="0"/>
    <s v="publishing/children's books"/>
    <x v="52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x v="80"/>
    <b v="0"/>
    <s v="publishing/children's books"/>
    <x v="56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x v="83"/>
    <b v="0"/>
    <s v="publishing/children's books"/>
    <x v="5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x v="69"/>
    <b v="0"/>
    <s v="publishing/children's books"/>
    <x v="12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x v="84"/>
    <b v="0"/>
    <s v="publishing/children's books"/>
    <x v="51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x v="51"/>
    <b v="0"/>
    <s v="publishing/children's books"/>
    <x v="5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x v="78"/>
    <b v="0"/>
    <s v="publishing/children's books"/>
    <x v="52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x v="78"/>
    <b v="0"/>
    <s v="publishing/children's books"/>
    <x v="52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x v="29"/>
    <b v="0"/>
    <s v="publishing/children's books"/>
    <x v="51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x v="62"/>
    <b v="0"/>
    <s v="publishing/children's books"/>
    <x v="125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x v="84"/>
    <b v="0"/>
    <s v="publishing/children's books"/>
    <x v="55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x v="17"/>
    <b v="0"/>
    <s v="publishing/children's books"/>
    <x v="61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x v="29"/>
    <b v="0"/>
    <s v="publishing/children's books"/>
    <x v="51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x v="41"/>
    <b v="0"/>
    <s v="publishing/children's books"/>
    <x v="79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x v="29"/>
    <b v="0"/>
    <s v="publishing/children's books"/>
    <x v="55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x v="78"/>
    <b v="0"/>
    <s v="publishing/children's books"/>
    <x v="52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x v="33"/>
    <b v="1"/>
    <s v="theater/plays"/>
    <x v="4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x v="59"/>
    <b v="1"/>
    <s v="theater/plays"/>
    <x v="29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x v="42"/>
    <b v="1"/>
    <s v="theater/plays"/>
    <x v="47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x v="52"/>
    <b v="1"/>
    <s v="theater/plays"/>
    <x v="15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x v="136"/>
    <b v="1"/>
    <s v="theater/plays"/>
    <x v="2"/>
    <n v="36.859154929577464"/>
    <x v="1"/>
    <s v="plays"/>
    <x v="2785"/>
    <d v="2016-08-05T21:00:00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x v="142"/>
    <b v="1"/>
    <s v="theater/plays"/>
    <x v="14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x v="44"/>
    <b v="1"/>
    <s v="theater/plays"/>
    <x v="29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x v="9"/>
    <b v="1"/>
    <s v="theater/plays"/>
    <x v="22"/>
    <n v="102.5"/>
    <x v="1"/>
    <s v="plays"/>
    <x v="2788"/>
    <d v="2016-07-29T16:50:43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x v="54"/>
    <b v="1"/>
    <s v="theater/plays"/>
    <x v="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x v="36"/>
    <b v="1"/>
    <s v="theater/plays"/>
    <x v="45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x v="33"/>
    <b v="1"/>
    <s v="theater/plays"/>
    <x v="22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x v="54"/>
    <b v="1"/>
    <s v="theater/plays"/>
    <x v="30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x v="196"/>
    <b v="1"/>
    <s v="theater/plays"/>
    <x v="26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x v="83"/>
    <b v="1"/>
    <s v="theater/plays"/>
    <x v="237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x v="9"/>
    <b v="1"/>
    <s v="theater/plays"/>
    <x v="2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x v="64"/>
    <b v="1"/>
    <s v="theater/plays"/>
    <x v="39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x v="225"/>
    <b v="1"/>
    <s v="theater/plays"/>
    <x v="22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x v="237"/>
    <b v="1"/>
    <s v="theater/plays"/>
    <x v="7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x v="208"/>
    <b v="1"/>
    <s v="theater/plays"/>
    <x v="32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x v="162"/>
    <b v="1"/>
    <s v="theater/plays"/>
    <x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x v="62"/>
    <b v="1"/>
    <s v="theater/plays"/>
    <x v="17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x v="240"/>
    <b v="1"/>
    <s v="theater/plays"/>
    <x v="7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x v="261"/>
    <b v="1"/>
    <s v="theater/plays"/>
    <x v="37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x v="23"/>
    <b v="1"/>
    <s v="theater/plays"/>
    <x v="47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x v="59"/>
    <b v="1"/>
    <s v="theater/plays"/>
    <x v="5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x v="88"/>
    <b v="1"/>
    <s v="theater/plays"/>
    <x v="38"/>
    <n v="44.25"/>
    <x v="1"/>
    <s v="plays"/>
    <x v="2806"/>
    <d v="2015-08-05T11:00:00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x v="251"/>
    <b v="1"/>
    <s v="theater/plays"/>
    <x v="9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x v="50"/>
    <b v="1"/>
    <s v="theater/plays"/>
    <x v="8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x v="64"/>
    <b v="1"/>
    <s v="theater/plays"/>
    <x v="2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x v="7"/>
    <b v="1"/>
    <s v="theater/plays"/>
    <x v="16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x v="52"/>
    <b v="1"/>
    <s v="theater/plays"/>
    <x v="8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x v="183"/>
    <b v="1"/>
    <s v="theater/plays"/>
    <x v="35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x v="93"/>
    <b v="1"/>
    <s v="theater/plays"/>
    <x v="37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x v="31"/>
    <b v="1"/>
    <s v="theater/plays"/>
    <x v="30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x v="25"/>
    <b v="1"/>
    <s v="theater/plays"/>
    <x v="185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x v="39"/>
    <b v="1"/>
    <s v="theater/plays"/>
    <x v="27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x v="51"/>
    <b v="1"/>
    <s v="theater/plays"/>
    <x v="174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x v="332"/>
    <b v="1"/>
    <s v="theater/plays"/>
    <x v="6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x v="201"/>
    <b v="1"/>
    <s v="theater/plays"/>
    <x v="2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x v="9"/>
    <b v="1"/>
    <s v="theater/plays"/>
    <x v="217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x v="2"/>
    <b v="1"/>
    <s v="theater/plays"/>
    <x v="2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x v="225"/>
    <b v="1"/>
    <s v="theater/plays"/>
    <x v="2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x v="25"/>
    <b v="1"/>
    <s v="theater/plays"/>
    <x v="20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x v="41"/>
    <b v="1"/>
    <s v="theater/plays"/>
    <x v="32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x v="13"/>
    <b v="1"/>
    <s v="theater/plays"/>
    <x v="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x v="10"/>
    <b v="1"/>
    <s v="theater/plays"/>
    <x v="30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x v="23"/>
    <b v="1"/>
    <s v="theater/plays"/>
    <x v="10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x v="174"/>
    <b v="1"/>
    <s v="theater/plays"/>
    <x v="8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x v="88"/>
    <b v="1"/>
    <s v="theater/plays"/>
    <x v="6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x v="202"/>
    <b v="1"/>
    <s v="theater/plays"/>
    <x v="2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x v="47"/>
    <b v="1"/>
    <s v="theater/plays"/>
    <x v="26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x v="195"/>
    <b v="1"/>
    <s v="theater/plays"/>
    <x v="47"/>
    <n v="30.189368421052631"/>
    <x v="1"/>
    <s v="plays"/>
    <x v="2832"/>
    <d v="2014-11-23T22:00:00"/>
  </r>
  <r>
    <n v="2833"/>
    <s v="Star Man Rocket Man"/>
    <s v="A new play about exploring outer space"/>
    <x v="200"/>
    <n v="2923"/>
    <x v="0"/>
    <x v="0"/>
    <s v="USD"/>
    <n v="1444528800"/>
    <n v="1442804633"/>
    <b v="0"/>
    <x v="2"/>
    <b v="1"/>
    <s v="theater/plays"/>
    <x v="1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x v="64"/>
    <b v="1"/>
    <s v="theater/plays"/>
    <x v="22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x v="251"/>
    <b v="1"/>
    <s v="theater/plays"/>
    <x v="233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x v="202"/>
    <b v="1"/>
    <s v="theater/plays"/>
    <x v="30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x v="64"/>
    <b v="1"/>
    <s v="theater/plays"/>
    <x v="2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x v="241"/>
    <b v="1"/>
    <s v="theater/plays"/>
    <x v="10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x v="162"/>
    <b v="1"/>
    <s v="theater/plays"/>
    <x v="19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x v="462"/>
    <b v="1"/>
    <s v="theater/plays"/>
    <x v="3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x v="29"/>
    <b v="0"/>
    <s v="theater/plays"/>
    <x v="5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x v="78"/>
    <b v="0"/>
    <s v="theater/plays"/>
    <x v="52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x v="78"/>
    <b v="0"/>
    <s v="theater/plays"/>
    <x v="52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x v="29"/>
    <b v="0"/>
    <s v="theater/plays"/>
    <x v="54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x v="70"/>
    <b v="0"/>
    <s v="theater/plays"/>
    <x v="18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x v="78"/>
    <b v="0"/>
    <s v="theater/plays"/>
    <x v="52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x v="78"/>
    <b v="0"/>
    <s v="theater/plays"/>
    <x v="52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x v="83"/>
    <b v="0"/>
    <s v="theater/plays"/>
    <x v="51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x v="29"/>
    <b v="0"/>
    <s v="theater/plays"/>
    <x v="5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x v="62"/>
    <b v="0"/>
    <s v="theater/plays"/>
    <x v="58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x v="78"/>
    <b v="0"/>
    <s v="theater/plays"/>
    <x v="52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x v="79"/>
    <b v="0"/>
    <s v="theater/plays"/>
    <x v="56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x v="78"/>
    <b v="0"/>
    <s v="theater/plays"/>
    <x v="52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x v="25"/>
    <b v="0"/>
    <s v="theater/plays"/>
    <x v="73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x v="81"/>
    <b v="0"/>
    <s v="theater/plays"/>
    <x v="189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x v="79"/>
    <b v="0"/>
    <s v="theater/plays"/>
    <x v="65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x v="41"/>
    <b v="0"/>
    <s v="theater/plays"/>
    <x v="69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x v="78"/>
    <b v="0"/>
    <s v="theater/plays"/>
    <x v="52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x v="29"/>
    <b v="0"/>
    <s v="theater/plays"/>
    <x v="56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x v="82"/>
    <b v="0"/>
    <s v="theater/plays"/>
    <x v="67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x v="83"/>
    <b v="0"/>
    <s v="theater/plays"/>
    <x v="187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x v="83"/>
    <b v="0"/>
    <s v="theater/plays"/>
    <x v="51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x v="29"/>
    <b v="0"/>
    <s v="theater/plays"/>
    <x v="51"/>
    <n v="20"/>
    <x v="1"/>
    <s v="plays"/>
    <x v="2863"/>
    <d v="2014-09-09T16:12:03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x v="83"/>
    <b v="0"/>
    <s v="theater/plays"/>
    <x v="5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x v="78"/>
    <b v="0"/>
    <s v="theater/plays"/>
    <x v="52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x v="84"/>
    <b v="0"/>
    <s v="theater/plays"/>
    <x v="5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x v="73"/>
    <b v="0"/>
    <s v="theater/plays"/>
    <x v="148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x v="65"/>
    <b v="0"/>
    <s v="theater/plays"/>
    <x v="15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x v="81"/>
    <b v="0"/>
    <s v="theater/plays"/>
    <x v="5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x v="82"/>
    <b v="0"/>
    <s v="theater/plays"/>
    <x v="12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x v="62"/>
    <b v="0"/>
    <s v="theater/plays"/>
    <x v="6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x v="78"/>
    <b v="0"/>
    <s v="theater/plays"/>
    <x v="52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x v="22"/>
    <b v="0"/>
    <s v="theater/plays"/>
    <x v="151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x v="83"/>
    <b v="0"/>
    <s v="theater/plays"/>
    <x v="54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x v="83"/>
    <b v="0"/>
    <s v="theater/plays"/>
    <x v="51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x v="78"/>
    <b v="0"/>
    <s v="theater/plays"/>
    <x v="52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x v="79"/>
    <b v="0"/>
    <s v="theater/plays"/>
    <x v="59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x v="80"/>
    <b v="0"/>
    <s v="theater/plays"/>
    <x v="55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x v="29"/>
    <b v="0"/>
    <s v="theater/plays"/>
    <x v="51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x v="60"/>
    <b v="0"/>
    <s v="theater/plays"/>
    <x v="6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x v="78"/>
    <b v="0"/>
    <s v="theater/plays"/>
    <x v="52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x v="80"/>
    <b v="0"/>
    <s v="theater/plays"/>
    <x v="70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x v="81"/>
    <b v="0"/>
    <s v="theater/plays"/>
    <x v="6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x v="80"/>
    <b v="0"/>
    <s v="theater/plays"/>
    <x v="51"/>
    <n v="46.25"/>
    <x v="1"/>
    <s v="plays"/>
    <x v="2884"/>
    <d v="2014-12-05T17:27:15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x v="81"/>
    <b v="0"/>
    <s v="theater/plays"/>
    <x v="11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x v="29"/>
    <b v="0"/>
    <s v="theater/plays"/>
    <x v="6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x v="29"/>
    <b v="0"/>
    <s v="theater/plays"/>
    <x v="51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x v="78"/>
    <b v="0"/>
    <s v="theater/plays"/>
    <x v="52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x v="25"/>
    <b v="0"/>
    <s v="theater/plays"/>
    <x v="151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x v="83"/>
    <b v="0"/>
    <s v="theater/plays"/>
    <x v="56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x v="73"/>
    <b v="0"/>
    <s v="theater/plays"/>
    <x v="55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x v="57"/>
    <b v="0"/>
    <s v="theater/plays"/>
    <x v="57"/>
    <n v="29.411764705882351"/>
    <x v="1"/>
    <s v="plays"/>
    <x v="2892"/>
    <d v="2014-08-25T21:00:00"/>
  </r>
  <r>
    <n v="2893"/>
    <s v="REDISCOVERING KIA THE PLAY"/>
    <s v="Fundraising for REDISCOVERING KIA THE PLAY"/>
    <x v="10"/>
    <n v="25"/>
    <x v="2"/>
    <x v="0"/>
    <s v="USD"/>
    <n v="1420768800"/>
    <n v="1415644395"/>
    <b v="0"/>
    <x v="84"/>
    <b v="0"/>
    <s v="theater/plays"/>
    <x v="51"/>
    <n v="12.5"/>
    <x v="1"/>
    <s v="plays"/>
    <x v="2893"/>
    <d v="2015-01-09T02:00:00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x v="78"/>
    <b v="0"/>
    <s v="theater/plays"/>
    <x v="52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x v="80"/>
    <b v="0"/>
    <s v="theater/plays"/>
    <x v="6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x v="8"/>
    <b v="0"/>
    <s v="theater/plays"/>
    <x v="148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x v="83"/>
    <b v="0"/>
    <s v="theater/plays"/>
    <x v="65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x v="8"/>
    <b v="0"/>
    <s v="theater/plays"/>
    <x v="65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x v="78"/>
    <b v="0"/>
    <s v="theater/plays"/>
    <x v="52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x v="63"/>
    <b v="0"/>
    <s v="theater/plays"/>
    <x v="225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x v="84"/>
    <b v="0"/>
    <s v="theater/plays"/>
    <x v="5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x v="29"/>
    <b v="0"/>
    <s v="theater/plays"/>
    <x v="51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x v="80"/>
    <b v="0"/>
    <s v="theater/plays"/>
    <x v="5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x v="80"/>
    <b v="0"/>
    <s v="theater/plays"/>
    <x v="6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x v="57"/>
    <b v="0"/>
    <s v="theater/plays"/>
    <x v="83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x v="63"/>
    <b v="0"/>
    <s v="theater/plays"/>
    <x v="57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x v="84"/>
    <b v="0"/>
    <s v="theater/plays"/>
    <x v="51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x v="81"/>
    <b v="0"/>
    <s v="theater/plays"/>
    <x v="5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x v="29"/>
    <b v="0"/>
    <s v="theater/plays"/>
    <x v="51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x v="29"/>
    <b v="0"/>
    <s v="theater/plays"/>
    <x v="51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x v="25"/>
    <b v="0"/>
    <s v="theater/plays"/>
    <x v="117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x v="55"/>
    <b v="0"/>
    <s v="theater/plays"/>
    <x v="125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x v="84"/>
    <b v="0"/>
    <s v="theater/plays"/>
    <x v="51"/>
    <n v="1"/>
    <x v="1"/>
    <s v="plays"/>
    <x v="2913"/>
    <d v="2014-09-06T22:08:59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x v="29"/>
    <b v="0"/>
    <s v="theater/plays"/>
    <x v="51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x v="83"/>
    <b v="0"/>
    <s v="theater/plays"/>
    <x v="225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x v="63"/>
    <b v="0"/>
    <s v="theater/plays"/>
    <x v="61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x v="82"/>
    <b v="0"/>
    <s v="theater/plays"/>
    <x v="71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x v="9"/>
    <b v="0"/>
    <s v="theater/plays"/>
    <x v="60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x v="79"/>
    <b v="0"/>
    <s v="theater/plays"/>
    <x v="114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x v="62"/>
    <b v="0"/>
    <s v="theater/plays"/>
    <x v="74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x v="83"/>
    <b v="1"/>
    <s v="theater/musical"/>
    <x v="31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x v="79"/>
    <b v="1"/>
    <s v="theater/musical"/>
    <x v="2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x v="73"/>
    <b v="1"/>
    <s v="theater/musical"/>
    <x v="2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x v="206"/>
    <b v="1"/>
    <s v="theater/musical"/>
    <x v="3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x v="473"/>
    <b v="1"/>
    <s v="theater/musical"/>
    <x v="22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x v="133"/>
    <b v="1"/>
    <s v="theater/musical"/>
    <x v="108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x v="64"/>
    <b v="1"/>
    <s v="theater/musical"/>
    <x v="2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x v="54"/>
    <b v="1"/>
    <s v="theater/musical"/>
    <x v="2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x v="58"/>
    <b v="1"/>
    <s v="theater/musical"/>
    <x v="22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x v="95"/>
    <b v="1"/>
    <s v="theater/musical"/>
    <x v="8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x v="82"/>
    <b v="1"/>
    <s v="theater/musical"/>
    <x v="45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x v="44"/>
    <b v="1"/>
    <s v="theater/musical"/>
    <x v="45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x v="241"/>
    <b v="1"/>
    <s v="theater/musical"/>
    <x v="22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x v="77"/>
    <b v="1"/>
    <s v="theater/musical"/>
    <x v="30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x v="70"/>
    <b v="1"/>
    <s v="theater/musical"/>
    <x v="8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x v="69"/>
    <b v="1"/>
    <s v="theater/musical"/>
    <x v="37"/>
    <n v="37.647058823529413"/>
    <x v="1"/>
    <s v="musical"/>
    <x v="2936"/>
    <d v="2014-10-13T04:59:0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x v="165"/>
    <b v="1"/>
    <s v="theater/musical"/>
    <x v="17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x v="58"/>
    <b v="1"/>
    <s v="theater/musical"/>
    <x v="7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x v="20"/>
    <b v="1"/>
    <s v="theater/musical"/>
    <x v="22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x v="51"/>
    <b v="1"/>
    <s v="theater/musical"/>
    <x v="30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x v="29"/>
    <b v="0"/>
    <s v="theater/spaces"/>
    <x v="51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x v="91"/>
    <b v="0"/>
    <s v="theater/spaces"/>
    <x v="148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x v="78"/>
    <b v="0"/>
    <s v="theater/spaces"/>
    <x v="52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x v="29"/>
    <b v="0"/>
    <s v="theater/spaces"/>
    <x v="5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x v="78"/>
    <b v="0"/>
    <s v="theater/spaces"/>
    <x v="52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x v="84"/>
    <b v="0"/>
    <s v="theater/spaces"/>
    <x v="5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x v="62"/>
    <b v="0"/>
    <s v="theater/spaces"/>
    <x v="65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x v="82"/>
    <b v="0"/>
    <s v="theater/spaces"/>
    <x v="51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x v="84"/>
    <b v="0"/>
    <s v="theater/spaces"/>
    <x v="5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x v="78"/>
    <b v="0"/>
    <s v="theater/spaces"/>
    <x v="52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x v="6"/>
    <b v="0"/>
    <s v="theater/spaces"/>
    <x v="55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x v="22"/>
    <b v="0"/>
    <s v="theater/spaces"/>
    <x v="11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x v="83"/>
    <b v="0"/>
    <s v="theater/spaces"/>
    <x v="51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x v="78"/>
    <b v="0"/>
    <s v="theater/spaces"/>
    <x v="52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x v="202"/>
    <b v="0"/>
    <s v="theater/spaces"/>
    <x v="64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x v="9"/>
    <b v="0"/>
    <s v="theater/spaces"/>
    <x v="78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x v="83"/>
    <b v="0"/>
    <s v="theater/spaces"/>
    <x v="56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x v="78"/>
    <b v="0"/>
    <s v="theater/spaces"/>
    <x v="52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x v="78"/>
    <b v="0"/>
    <s v="theater/spaces"/>
    <x v="52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x v="78"/>
    <b v="0"/>
    <s v="theater/spaces"/>
    <x v="52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x v="52"/>
    <b v="1"/>
    <s v="theater/plays"/>
    <x v="5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x v="9"/>
    <b v="1"/>
    <s v="theater/plays"/>
    <x v="144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x v="15"/>
    <b v="1"/>
    <s v="theater/plays"/>
    <x v="6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x v="193"/>
    <b v="1"/>
    <s v="theater/plays"/>
    <x v="8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x v="70"/>
    <b v="1"/>
    <s v="theater/plays"/>
    <x v="16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x v="130"/>
    <b v="1"/>
    <s v="theater/plays"/>
    <x v="35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x v="26"/>
    <b v="1"/>
    <s v="theater/plays"/>
    <x v="35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x v="5"/>
    <b v="1"/>
    <s v="theater/plays"/>
    <x v="45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x v="57"/>
    <b v="1"/>
    <s v="theater/plays"/>
    <x v="183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x v="110"/>
    <b v="1"/>
    <s v="theater/plays"/>
    <x v="45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x v="68"/>
    <b v="1"/>
    <s v="theater/plays"/>
    <x v="8"/>
    <n v="74.534883720930239"/>
    <x v="1"/>
    <s v="plays"/>
    <x v="2971"/>
    <d v="2014-08-31T15:47:58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x v="57"/>
    <b v="1"/>
    <s v="theater/plays"/>
    <x v="4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x v="51"/>
    <b v="1"/>
    <s v="theater/plays"/>
    <x v="211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x v="45"/>
    <b v="1"/>
    <s v="theater/plays"/>
    <x v="7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x v="116"/>
    <b v="1"/>
    <s v="theater/plays"/>
    <x v="8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x v="25"/>
    <b v="1"/>
    <s v="theater/plays"/>
    <x v="194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x v="209"/>
    <b v="1"/>
    <s v="theater/plays"/>
    <x v="35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x v="38"/>
    <b v="1"/>
    <s v="theater/plays"/>
    <x v="174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x v="67"/>
    <b v="1"/>
    <s v="theater/plays"/>
    <x v="7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x v="54"/>
    <b v="1"/>
    <s v="theater/plays"/>
    <x v="5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x v="174"/>
    <b v="1"/>
    <s v="theater/spaces"/>
    <x v="3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x v="211"/>
    <b v="1"/>
    <s v="theater/spaces"/>
    <x v="22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x v="486"/>
    <b v="1"/>
    <s v="theater/spaces"/>
    <x v="123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x v="423"/>
    <b v="1"/>
    <s v="theater/spaces"/>
    <x v="8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x v="112"/>
    <b v="1"/>
    <s v="theater/spaces"/>
    <x v="144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x v="66"/>
    <b v="1"/>
    <s v="theater/spaces"/>
    <x v="4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x v="236"/>
    <b v="1"/>
    <s v="theater/spaces"/>
    <x v="26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x v="33"/>
    <b v="1"/>
    <s v="theater/spaces"/>
    <x v="21"/>
    <n v="35.714285714285715"/>
    <x v="1"/>
    <s v="spaces"/>
    <x v="2988"/>
    <d v="2016-06-20T08:41:21"/>
  </r>
  <r>
    <n v="2989"/>
    <s v="Let's Light Up The Gem!"/>
    <s v="Bring the movies back to Bethel, Maine."/>
    <x v="22"/>
    <n v="35307"/>
    <x v="0"/>
    <x v="0"/>
    <s v="USD"/>
    <n v="1450673940"/>
    <n v="1448756962"/>
    <b v="0"/>
    <x v="487"/>
    <b v="1"/>
    <s v="theater/spaces"/>
    <x v="100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x v="74"/>
    <b v="1"/>
    <s v="theater/spaces"/>
    <x v="2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x v="251"/>
    <b v="1"/>
    <s v="theater/spaces"/>
    <x v="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x v="31"/>
    <b v="1"/>
    <s v="theater/spaces"/>
    <x v="2"/>
    <n v="48.984375"/>
    <x v="1"/>
    <s v="spaces"/>
    <x v="2992"/>
    <d v="2016-10-09T18:25:10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x v="19"/>
    <b v="1"/>
    <s v="theater/spaces"/>
    <x v="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x v="211"/>
    <b v="1"/>
    <s v="theater/spaces"/>
    <x v="349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x v="437"/>
    <b v="1"/>
    <s v="theater/spaces"/>
    <x v="2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x v="413"/>
    <b v="1"/>
    <s v="theater/spaces"/>
    <x v="194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x v="248"/>
    <b v="1"/>
    <s v="theater/spaces"/>
    <x v="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x v="488"/>
    <b v="1"/>
    <s v="theater/spaces"/>
    <x v="3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x v="9"/>
    <b v="1"/>
    <s v="theater/spaces"/>
    <x v="15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x v="22"/>
    <b v="1"/>
    <s v="theater/spaces"/>
    <x v="2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x v="489"/>
    <b v="1"/>
    <s v="theater/spaces"/>
    <x v="350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x v="201"/>
    <b v="1"/>
    <s v="theater/spaces"/>
    <x v="1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x v="57"/>
    <b v="1"/>
    <s v="theater/spaces"/>
    <x v="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x v="490"/>
    <b v="1"/>
    <s v="theater/spaces"/>
    <x v="38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x v="115"/>
    <b v="1"/>
    <s v="theater/spaces"/>
    <x v="10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x v="174"/>
    <b v="1"/>
    <s v="theater/spaces"/>
    <x v="30"/>
    <n v="88.865979381443296"/>
    <x v="1"/>
    <s v="spaces"/>
    <x v="3006"/>
    <d v="2014-12-14T18:09:51"/>
  </r>
  <r>
    <n v="3007"/>
    <s v="Bethlem"/>
    <s v="Consuite for 2015 CoreCon.  An adventure into insanity."/>
    <x v="20"/>
    <n v="1080"/>
    <x v="0"/>
    <x v="0"/>
    <s v="USD"/>
    <n v="1429938683"/>
    <n v="1428124283"/>
    <b v="0"/>
    <x v="9"/>
    <b v="1"/>
    <s v="theater/spaces"/>
    <x v="136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x v="55"/>
    <b v="1"/>
    <s v="theater/spaces"/>
    <x v="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x v="130"/>
    <b v="1"/>
    <s v="theater/spaces"/>
    <x v="29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x v="41"/>
    <b v="1"/>
    <s v="theater/spaces"/>
    <x v="97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x v="20"/>
    <b v="1"/>
    <s v="theater/spaces"/>
    <x v="20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x v="165"/>
    <b v="1"/>
    <s v="theater/spaces"/>
    <x v="14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x v="329"/>
    <b v="1"/>
    <s v="theater/spaces"/>
    <x v="98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x v="491"/>
    <b v="1"/>
    <s v="theater/spaces"/>
    <x v="35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x v="244"/>
    <b v="1"/>
    <s v="theater/spaces"/>
    <x v="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x v="17"/>
    <b v="1"/>
    <s v="theater/spaces"/>
    <x v="22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x v="180"/>
    <b v="1"/>
    <s v="theater/spaces"/>
    <x v="45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x v="14"/>
    <b v="1"/>
    <s v="theater/spaces"/>
    <x v="8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x v="334"/>
    <b v="1"/>
    <s v="theater/spaces"/>
    <x v="144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x v="209"/>
    <b v="1"/>
    <s v="theater/spaces"/>
    <x v="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x v="273"/>
    <b v="1"/>
    <s v="theater/spaces"/>
    <x v="32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x v="95"/>
    <b v="1"/>
    <s v="theater/spaces"/>
    <x v="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x v="79"/>
    <b v="1"/>
    <s v="theater/spaces"/>
    <x v="22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x v="0"/>
    <b v="1"/>
    <s v="theater/spaces"/>
    <x v="48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x v="108"/>
    <b v="1"/>
    <s v="theater/spaces"/>
    <x v="116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x v="20"/>
    <b v="1"/>
    <s v="theater/spaces"/>
    <x v="132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x v="492"/>
    <b v="1"/>
    <s v="theater/spaces"/>
    <x v="46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x v="221"/>
    <b v="1"/>
    <s v="theater/spaces"/>
    <x v="27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x v="493"/>
    <b v="1"/>
    <s v="theater/spaces"/>
    <x v="5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x v="14"/>
    <b v="1"/>
    <s v="theater/spaces"/>
    <x v="6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x v="60"/>
    <b v="1"/>
    <s v="theater/spaces"/>
    <x v="2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x v="20"/>
    <b v="1"/>
    <s v="theater/spaces"/>
    <x v="3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x v="23"/>
    <b v="1"/>
    <s v="theater/spaces"/>
    <x v="12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x v="494"/>
    <b v="1"/>
    <s v="theater/spaces"/>
    <x v="38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x v="495"/>
    <b v="1"/>
    <s v="theater/spaces"/>
    <x v="16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x v="313"/>
    <b v="1"/>
    <s v="theater/spaces"/>
    <x v="43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x v="58"/>
    <b v="1"/>
    <s v="theater/spaces"/>
    <x v="11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x v="74"/>
    <b v="1"/>
    <s v="theater/spaces"/>
    <x v="8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x v="163"/>
    <b v="1"/>
    <s v="theater/spaces"/>
    <x v="16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x v="288"/>
    <b v="1"/>
    <s v="theater/spaces"/>
    <x v="30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x v="195"/>
    <b v="1"/>
    <s v="theater/spaces"/>
    <x v="26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x v="77"/>
    <b v="1"/>
    <s v="theater/spaces"/>
    <x v="37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x v="130"/>
    <b v="1"/>
    <s v="theater/spaces"/>
    <x v="26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x v="239"/>
    <b v="1"/>
    <s v="theater/spaces"/>
    <x v="5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x v="31"/>
    <b v="1"/>
    <s v="theater/spaces"/>
    <x v="133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x v="6"/>
    <b v="1"/>
    <s v="theater/spaces"/>
    <x v="351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x v="9"/>
    <b v="1"/>
    <s v="theater/spaces"/>
    <x v="33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x v="5"/>
    <b v="1"/>
    <s v="theater/spaces"/>
    <x v="2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x v="241"/>
    <b v="1"/>
    <s v="theater/spaces"/>
    <x v="6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x v="82"/>
    <b v="1"/>
    <s v="theater/spaces"/>
    <x v="45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x v="2"/>
    <b v="0"/>
    <s v="theater/spaces"/>
    <x v="62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x v="84"/>
    <b v="0"/>
    <s v="theater/spaces"/>
    <x v="51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x v="83"/>
    <b v="0"/>
    <s v="theater/spaces"/>
    <x v="51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x v="78"/>
    <b v="0"/>
    <s v="theater/spaces"/>
    <x v="52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x v="29"/>
    <b v="0"/>
    <s v="theater/spaces"/>
    <x v="51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x v="78"/>
    <b v="0"/>
    <s v="theater/spaces"/>
    <x v="52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x v="78"/>
    <b v="0"/>
    <s v="theater/spaces"/>
    <x v="52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x v="83"/>
    <b v="0"/>
    <s v="theater/spaces"/>
    <x v="51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x v="202"/>
    <b v="0"/>
    <s v="theater/spaces"/>
    <x v="58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x v="79"/>
    <b v="0"/>
    <s v="theater/spaces"/>
    <x v="51"/>
    <n v="55.833333333333336"/>
    <x v="1"/>
    <s v="spaces"/>
    <x v="3060"/>
    <d v="2015-09-28T06:35:34"/>
  </r>
  <r>
    <n v="3061"/>
    <s v="Help Save Parkway Cinemas!"/>
    <s v="Save a historic Local theater."/>
    <x v="80"/>
    <n v="0"/>
    <x v="2"/>
    <x v="0"/>
    <s v="USD"/>
    <n v="1407955748"/>
    <n v="1405363748"/>
    <b v="0"/>
    <x v="78"/>
    <b v="0"/>
    <s v="theater/spaces"/>
    <x v="52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x v="85"/>
    <b v="0"/>
    <s v="theater/spaces"/>
    <x v="352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x v="23"/>
    <b v="0"/>
    <s v="theater/spaces"/>
    <x v="69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x v="250"/>
    <b v="0"/>
    <s v="theater/spaces"/>
    <x v="82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x v="84"/>
    <b v="0"/>
    <s v="theater/spaces"/>
    <x v="51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x v="41"/>
    <b v="0"/>
    <s v="theater/spaces"/>
    <x v="82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x v="29"/>
    <b v="0"/>
    <s v="theater/spaces"/>
    <x v="5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x v="84"/>
    <b v="0"/>
    <s v="theater/spaces"/>
    <x v="51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x v="63"/>
    <b v="0"/>
    <s v="theater/spaces"/>
    <x v="125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x v="38"/>
    <b v="0"/>
    <s v="theater/spaces"/>
    <x v="58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x v="27"/>
    <b v="0"/>
    <s v="theater/spaces"/>
    <x v="64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x v="84"/>
    <b v="0"/>
    <s v="theater/spaces"/>
    <x v="51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x v="63"/>
    <b v="0"/>
    <s v="theater/spaces"/>
    <x v="51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x v="83"/>
    <b v="0"/>
    <s v="theater/spaces"/>
    <x v="51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x v="9"/>
    <b v="0"/>
    <s v="theater/spaces"/>
    <x v="114"/>
    <n v="64.8"/>
    <x v="1"/>
    <s v="spaces"/>
    <x v="3075"/>
    <d v="2016-08-19T02:27:20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x v="133"/>
    <b v="0"/>
    <s v="theater/spaces"/>
    <x v="63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x v="84"/>
    <b v="0"/>
    <s v="theater/spaces"/>
    <x v="51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x v="83"/>
    <b v="0"/>
    <s v="theater/spaces"/>
    <x v="51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x v="74"/>
    <b v="0"/>
    <s v="theater/spaces"/>
    <x v="5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x v="63"/>
    <b v="0"/>
    <s v="theater/spaces"/>
    <x v="51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x v="81"/>
    <b v="0"/>
    <s v="theater/spaces"/>
    <x v="51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x v="78"/>
    <b v="0"/>
    <s v="theater/spaces"/>
    <x v="52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x v="83"/>
    <b v="0"/>
    <s v="theater/spaces"/>
    <x v="51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x v="79"/>
    <b v="0"/>
    <s v="theater/spaces"/>
    <x v="8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x v="82"/>
    <b v="0"/>
    <s v="theater/spaces"/>
    <x v="55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x v="83"/>
    <b v="0"/>
    <s v="theater/spaces"/>
    <x v="51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x v="84"/>
    <b v="0"/>
    <s v="theater/spaces"/>
    <x v="5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x v="83"/>
    <b v="0"/>
    <s v="theater/spaces"/>
    <x v="51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x v="43"/>
    <b v="0"/>
    <s v="theater/spaces"/>
    <x v="62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x v="82"/>
    <b v="0"/>
    <s v="theater/spaces"/>
    <x v="54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x v="82"/>
    <b v="0"/>
    <s v="theater/spaces"/>
    <x v="63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x v="64"/>
    <b v="0"/>
    <s v="theater/spaces"/>
    <x v="56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x v="57"/>
    <b v="0"/>
    <s v="theater/spaces"/>
    <x v="66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x v="29"/>
    <b v="0"/>
    <s v="theater/spaces"/>
    <x v="51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x v="29"/>
    <b v="0"/>
    <s v="theater/spaces"/>
    <x v="51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x v="25"/>
    <b v="0"/>
    <s v="theater/spaces"/>
    <x v="58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x v="288"/>
    <b v="0"/>
    <s v="theater/spaces"/>
    <x v="83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x v="74"/>
    <b v="0"/>
    <s v="theater/spaces"/>
    <x v="58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x v="81"/>
    <b v="0"/>
    <s v="theater/spaces"/>
    <x v="53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x v="62"/>
    <b v="0"/>
    <s v="theater/spaces"/>
    <x v="63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x v="8"/>
    <b v="0"/>
    <s v="theater/spaces"/>
    <x v="8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x v="240"/>
    <b v="0"/>
    <s v="theater/spaces"/>
    <x v="68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x v="84"/>
    <b v="0"/>
    <s v="theater/spaces"/>
    <x v="51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x v="81"/>
    <b v="0"/>
    <s v="theater/spaces"/>
    <x v="76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x v="162"/>
    <b v="0"/>
    <s v="theater/spaces"/>
    <x v="154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x v="80"/>
    <b v="0"/>
    <s v="theater/spaces"/>
    <x v="6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x v="60"/>
    <b v="0"/>
    <s v="theater/spaces"/>
    <x v="69"/>
    <n v="272.58620689655174"/>
    <x v="1"/>
    <s v="spaces"/>
    <x v="3107"/>
    <d v="2015-05-11T19:32:31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x v="84"/>
    <b v="0"/>
    <s v="theater/spaces"/>
    <x v="51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x v="229"/>
    <b v="0"/>
    <s v="theater/spaces"/>
    <x v="79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x v="29"/>
    <b v="0"/>
    <s v="theater/spaces"/>
    <x v="51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x v="88"/>
    <b v="0"/>
    <s v="theater/spaces"/>
    <x v="7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x v="82"/>
    <b v="0"/>
    <s v="theater/spaces"/>
    <x v="65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x v="77"/>
    <b v="0"/>
    <s v="theater/spaces"/>
    <x v="65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x v="78"/>
    <b v="0"/>
    <s v="theater/spaces"/>
    <x v="52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x v="29"/>
    <b v="0"/>
    <s v="theater/spaces"/>
    <x v="55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x v="73"/>
    <b v="0"/>
    <s v="theater/spaces"/>
    <x v="12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x v="29"/>
    <b v="0"/>
    <s v="theater/spaces"/>
    <x v="5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x v="84"/>
    <b v="0"/>
    <s v="theater/spaces"/>
    <x v="5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x v="29"/>
    <b v="0"/>
    <s v="theater/spaces"/>
    <x v="51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x v="73"/>
    <b v="0"/>
    <s v="theater/spaces"/>
    <x v="51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x v="29"/>
    <b v="0"/>
    <s v="theater/spaces"/>
    <x v="51"/>
    <n v="10"/>
    <x v="1"/>
    <s v="spaces"/>
    <x v="3121"/>
    <d v="2014-09-26T16:18:55"/>
  </r>
  <r>
    <n v="3122"/>
    <s v="be back soon (Canceled)"/>
    <s v="cancelled until further notice"/>
    <x v="212"/>
    <n v="116"/>
    <x v="1"/>
    <x v="0"/>
    <s v="USD"/>
    <n v="1478733732"/>
    <n v="1478298132"/>
    <b v="0"/>
    <x v="84"/>
    <b v="0"/>
    <s v="theater/spaces"/>
    <x v="75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x v="493"/>
    <b v="0"/>
    <s v="theater/spaces"/>
    <x v="22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x v="80"/>
    <b v="0"/>
    <s v="theater/spaces"/>
    <x v="51"/>
    <n v="6.5"/>
    <x v="1"/>
    <s v="spaces"/>
    <x v="3124"/>
    <d v="2015-02-02T18:43:21"/>
  </r>
  <r>
    <n v="3125"/>
    <s v="N/A (Canceled)"/>
    <s v="N/A"/>
    <x v="86"/>
    <n v="0"/>
    <x v="1"/>
    <x v="0"/>
    <s v="USD"/>
    <n v="1452142672"/>
    <n v="1449550672"/>
    <b v="0"/>
    <x v="78"/>
    <b v="0"/>
    <s v="theater/spaces"/>
    <x v="52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x v="57"/>
    <b v="0"/>
    <s v="theater/spaces"/>
    <x v="65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x v="78"/>
    <b v="0"/>
    <s v="theater/spaces"/>
    <x v="52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x v="27"/>
    <b v="0"/>
    <s v="theater/plays"/>
    <x v="16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x v="29"/>
    <b v="0"/>
    <s v="theater/plays"/>
    <x v="5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x v="80"/>
    <b v="0"/>
    <s v="theater/plays"/>
    <x v="58"/>
    <n v="93.75"/>
    <x v="1"/>
    <s v="plays"/>
    <x v="3130"/>
    <d v="2017-04-14T04:59:00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x v="8"/>
    <b v="0"/>
    <s v="theater/plays"/>
    <x v="63"/>
    <n v="53.75"/>
    <x v="1"/>
    <s v="plays"/>
    <x v="3131"/>
    <d v="2017-04-08T12:54:05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x v="29"/>
    <b v="0"/>
    <s v="theater/plays"/>
    <x v="51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x v="38"/>
    <b v="0"/>
    <s v="theater/plays"/>
    <x v="30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x v="8"/>
    <b v="0"/>
    <s v="theater/plays"/>
    <x v="66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x v="63"/>
    <b v="0"/>
    <s v="theater/plays"/>
    <x v="148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x v="19"/>
    <b v="0"/>
    <s v="theater/plays"/>
    <x v="37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x v="29"/>
    <b v="0"/>
    <s v="theater/plays"/>
    <x v="58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x v="78"/>
    <b v="0"/>
    <s v="theater/plays"/>
    <x v="52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x v="79"/>
    <b v="0"/>
    <s v="theater/plays"/>
    <x v="5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x v="80"/>
    <b v="0"/>
    <s v="theater/plays"/>
    <x v="5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x v="22"/>
    <b v="0"/>
    <s v="theater/plays"/>
    <x v="139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x v="83"/>
    <b v="0"/>
    <s v="theater/plays"/>
    <x v="56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x v="78"/>
    <b v="0"/>
    <s v="theater/plays"/>
    <x v="52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x v="209"/>
    <b v="0"/>
    <s v="theater/plays"/>
    <x v="158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x v="78"/>
    <b v="0"/>
    <s v="theater/plays"/>
    <x v="52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x v="8"/>
    <b v="0"/>
    <s v="theater/plays"/>
    <x v="59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x v="496"/>
    <b v="1"/>
    <s v="theater/plays"/>
    <x v="14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x v="7"/>
    <b v="1"/>
    <s v="theater/plays"/>
    <x v="46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x v="20"/>
    <b v="1"/>
    <s v="theater/plays"/>
    <x v="3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x v="201"/>
    <b v="1"/>
    <s v="theater/plays"/>
    <x v="8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x v="69"/>
    <b v="1"/>
    <s v="theater/plays"/>
    <x v="8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x v="85"/>
    <b v="1"/>
    <s v="theater/plays"/>
    <x v="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x v="198"/>
    <b v="1"/>
    <s v="theater/plays"/>
    <x v="353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x v="252"/>
    <b v="1"/>
    <s v="theater/plays"/>
    <x v="38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x v="177"/>
    <b v="1"/>
    <s v="theater/plays"/>
    <x v="204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x v="30"/>
    <b v="1"/>
    <s v="theater/plays"/>
    <x v="7"/>
    <n v="62.921348314606739"/>
    <x v="1"/>
    <s v="plays"/>
    <x v="3156"/>
    <d v="2012-06-01T22:52:24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x v="14"/>
    <b v="1"/>
    <s v="theater/plays"/>
    <x v="8"/>
    <n v="98.536585365853654"/>
    <x v="1"/>
    <s v="plays"/>
    <x v="3157"/>
    <d v="2014-07-19T05:00:00"/>
  </r>
  <r>
    <n v="3158"/>
    <s v="Nursery Crimes"/>
    <s v="A 40s crime-noir play using nursery rhyme characters."/>
    <x v="10"/>
    <n v="5700"/>
    <x v="0"/>
    <x v="0"/>
    <s v="USD"/>
    <n v="1374523752"/>
    <n v="1371931752"/>
    <b v="1"/>
    <x v="50"/>
    <b v="1"/>
    <s v="theater/plays"/>
    <x v="35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x v="47"/>
    <b v="1"/>
    <s v="theater/plays"/>
    <x v="17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x v="7"/>
    <b v="1"/>
    <s v="theater/plays"/>
    <x v="7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x v="142"/>
    <b v="1"/>
    <s v="theater/plays"/>
    <x v="45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x v="287"/>
    <b v="1"/>
    <s v="theater/plays"/>
    <x v="37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x v="250"/>
    <b v="1"/>
    <s v="theater/plays"/>
    <x v="19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x v="26"/>
    <b v="1"/>
    <s v="theater/plays"/>
    <x v="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x v="64"/>
    <b v="1"/>
    <s v="theater/plays"/>
    <x v="183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x v="497"/>
    <b v="1"/>
    <s v="theater/plays"/>
    <x v="166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x v="165"/>
    <b v="1"/>
    <s v="theater/plays"/>
    <x v="32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x v="42"/>
    <b v="1"/>
    <s v="theater/plays"/>
    <x v="108"/>
    <n v="50.901639344262293"/>
    <x v="1"/>
    <s v="plays"/>
    <x v="3168"/>
    <d v="2014-06-13T22:00:00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x v="141"/>
    <b v="1"/>
    <s v="theater/plays"/>
    <x v="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x v="26"/>
    <b v="1"/>
    <s v="theater/plays"/>
    <x v="38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x v="27"/>
    <b v="1"/>
    <s v="theater/plays"/>
    <x v="16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x v="60"/>
    <b v="1"/>
    <s v="theater/plays"/>
    <x v="47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x v="142"/>
    <b v="1"/>
    <s v="theater/plays"/>
    <x v="22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x v="23"/>
    <b v="1"/>
    <s v="theater/plays"/>
    <x v="7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x v="65"/>
    <b v="1"/>
    <s v="theater/plays"/>
    <x v="5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x v="165"/>
    <b v="1"/>
    <s v="theater/plays"/>
    <x v="47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x v="13"/>
    <b v="1"/>
    <s v="theater/plays"/>
    <x v="14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x v="76"/>
    <b v="1"/>
    <s v="theater/plays"/>
    <x v="19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x v="95"/>
    <b v="1"/>
    <s v="theater/plays"/>
    <x v="47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x v="43"/>
    <b v="1"/>
    <s v="theater/plays"/>
    <x v="29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x v="41"/>
    <b v="1"/>
    <s v="theater/plays"/>
    <x v="16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x v="299"/>
    <b v="1"/>
    <s v="theater/plays"/>
    <x v="8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x v="32"/>
    <b v="1"/>
    <s v="theater/plays"/>
    <x v="16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x v="67"/>
    <b v="1"/>
    <s v="theater/plays"/>
    <x v="30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x v="54"/>
    <b v="1"/>
    <s v="theater/plays"/>
    <x v="2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x v="16"/>
    <b v="1"/>
    <s v="theater/plays"/>
    <x v="22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x v="138"/>
    <b v="1"/>
    <s v="theater/plays"/>
    <x v="32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x v="82"/>
    <b v="0"/>
    <s v="theater/musical"/>
    <x v="354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x v="10"/>
    <b v="0"/>
    <s v="theater/musical"/>
    <x v="84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x v="78"/>
    <b v="0"/>
    <s v="theater/musical"/>
    <x v="52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x v="80"/>
    <b v="0"/>
    <s v="theater/musical"/>
    <x v="65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x v="22"/>
    <b v="0"/>
    <s v="theater/musical"/>
    <x v="56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x v="54"/>
    <b v="0"/>
    <s v="theater/musical"/>
    <x v="82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x v="78"/>
    <b v="0"/>
    <s v="theater/musical"/>
    <x v="52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x v="70"/>
    <b v="0"/>
    <s v="theater/musical"/>
    <x v="64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x v="79"/>
    <b v="0"/>
    <s v="theater/musical"/>
    <x v="51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x v="80"/>
    <b v="0"/>
    <s v="theater/musical"/>
    <x v="82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x v="83"/>
    <b v="0"/>
    <s v="theater/musical"/>
    <x v="51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x v="28"/>
    <b v="0"/>
    <s v="theater/musical"/>
    <x v="227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x v="29"/>
    <b v="0"/>
    <s v="theater/musical"/>
    <x v="51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x v="84"/>
    <b v="0"/>
    <s v="theater/musical"/>
    <x v="56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x v="20"/>
    <b v="0"/>
    <s v="theater/musical"/>
    <x v="3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x v="79"/>
    <b v="0"/>
    <s v="theater/musical"/>
    <x v="86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x v="78"/>
    <b v="0"/>
    <s v="theater/musical"/>
    <x v="52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x v="8"/>
    <b v="0"/>
    <s v="theater/musical"/>
    <x v="58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x v="78"/>
    <b v="0"/>
    <s v="theater/musical"/>
    <x v="52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x v="17"/>
    <b v="0"/>
    <s v="theater/musical"/>
    <x v="128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x v="141"/>
    <b v="1"/>
    <s v="theater/plays"/>
    <x v="3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x v="334"/>
    <b v="1"/>
    <s v="theater/plays"/>
    <x v="29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x v="65"/>
    <b v="1"/>
    <s v="theater/plays"/>
    <x v="9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x v="498"/>
    <b v="1"/>
    <s v="theater/plays"/>
    <x v="29"/>
    <n v="85.531055900621112"/>
    <x v="1"/>
    <s v="plays"/>
    <x v="3211"/>
    <d v="2014-08-15T02:00:00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x v="225"/>
    <b v="1"/>
    <s v="theater/plays"/>
    <x v="43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x v="5"/>
    <b v="1"/>
    <s v="theater/plays"/>
    <x v="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x v="248"/>
    <b v="1"/>
    <s v="theater/plays"/>
    <x v="22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x v="179"/>
    <b v="1"/>
    <s v="theater/plays"/>
    <x v="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x v="2"/>
    <b v="1"/>
    <s v="theater/plays"/>
    <x v="8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x v="201"/>
    <b v="1"/>
    <s v="theater/plays"/>
    <x v="32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x v="192"/>
    <b v="1"/>
    <s v="theater/plays"/>
    <x v="22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x v="46"/>
    <b v="1"/>
    <s v="theater/plays"/>
    <x v="8"/>
    <n v="168.25210084033614"/>
    <x v="1"/>
    <s v="plays"/>
    <x v="3219"/>
    <d v="2015-03-22T22:35:47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x v="211"/>
    <b v="1"/>
    <s v="theater/plays"/>
    <x v="8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x v="116"/>
    <b v="1"/>
    <s v="theater/plays"/>
    <x v="3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x v="87"/>
    <b v="1"/>
    <s v="theater/plays"/>
    <x v="10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x v="142"/>
    <b v="1"/>
    <s v="theater/plays"/>
    <x v="5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x v="499"/>
    <b v="1"/>
    <s v="theater/plays"/>
    <x v="22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x v="70"/>
    <b v="1"/>
    <s v="theater/plays"/>
    <x v="22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x v="64"/>
    <b v="1"/>
    <s v="theater/plays"/>
    <x v="2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x v="209"/>
    <b v="1"/>
    <s v="theater/plays"/>
    <x v="108"/>
    <n v="50"/>
    <x v="1"/>
    <s v="plays"/>
    <x v="3227"/>
    <d v="2017-01-17T21:10:3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x v="77"/>
    <b v="1"/>
    <s v="theater/plays"/>
    <x v="22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x v="91"/>
    <b v="1"/>
    <s v="theater/plays"/>
    <x v="30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x v="77"/>
    <b v="1"/>
    <s v="theater/plays"/>
    <x v="5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x v="33"/>
    <b v="1"/>
    <s v="theater/plays"/>
    <x v="166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x v="55"/>
    <b v="1"/>
    <s v="theater/plays"/>
    <x v="46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x v="42"/>
    <b v="1"/>
    <s v="theater/plays"/>
    <x v="15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x v="248"/>
    <b v="1"/>
    <s v="theater/plays"/>
    <x v="8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x v="331"/>
    <b v="1"/>
    <s v="theater/plays"/>
    <x v="3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x v="238"/>
    <b v="1"/>
    <s v="theater/plays"/>
    <x v="8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x v="314"/>
    <b v="1"/>
    <s v="theater/plays"/>
    <x v="8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x v="1"/>
    <b v="1"/>
    <s v="theater/plays"/>
    <x v="38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x v="201"/>
    <b v="1"/>
    <s v="theater/plays"/>
    <x v="45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x v="69"/>
    <b v="1"/>
    <s v="theater/plays"/>
    <x v="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x v="157"/>
    <b v="1"/>
    <s v="theater/plays"/>
    <x v="39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x v="275"/>
    <b v="1"/>
    <s v="theater/plays"/>
    <x v="37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x v="26"/>
    <b v="1"/>
    <s v="theater/plays"/>
    <x v="22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x v="50"/>
    <b v="1"/>
    <s v="theater/plays"/>
    <x v="22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x v="500"/>
    <b v="1"/>
    <s v="theater/plays"/>
    <x v="2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x v="189"/>
    <b v="1"/>
    <s v="theater/plays"/>
    <x v="19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x v="7"/>
    <b v="1"/>
    <s v="theater/plays"/>
    <x v="45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x v="452"/>
    <b v="1"/>
    <s v="theater/plays"/>
    <x v="8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x v="106"/>
    <b v="1"/>
    <s v="theater/plays"/>
    <x v="2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x v="496"/>
    <b v="1"/>
    <s v="theater/plays"/>
    <x v="7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x v="9"/>
    <b v="1"/>
    <s v="theater/plays"/>
    <x v="26"/>
    <n v="83.05"/>
    <x v="1"/>
    <s v="plays"/>
    <x v="3251"/>
    <d v="2015-06-21T17:32:4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x v="133"/>
    <b v="1"/>
    <s v="theater/plays"/>
    <x v="37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x v="248"/>
    <b v="1"/>
    <s v="theater/plays"/>
    <x v="7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x v="153"/>
    <b v="1"/>
    <s v="theater/plays"/>
    <x v="7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x v="59"/>
    <b v="1"/>
    <s v="theater/plays"/>
    <x v="211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x v="282"/>
    <b v="1"/>
    <s v="theater/plays"/>
    <x v="31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x v="14"/>
    <b v="1"/>
    <s v="theater/plays"/>
    <x v="6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x v="11"/>
    <b v="1"/>
    <s v="theater/plays"/>
    <x v="4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x v="174"/>
    <b v="1"/>
    <s v="theater/plays"/>
    <x v="6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x v="196"/>
    <b v="1"/>
    <s v="theater/plays"/>
    <x v="5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x v="72"/>
    <b v="1"/>
    <s v="theater/plays"/>
    <x v="8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x v="179"/>
    <b v="1"/>
    <s v="theater/plays"/>
    <x v="3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x v="32"/>
    <b v="1"/>
    <s v="theater/plays"/>
    <x v="38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x v="72"/>
    <b v="1"/>
    <s v="theater/plays"/>
    <x v="22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x v="287"/>
    <b v="1"/>
    <s v="theater/plays"/>
    <x v="201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x v="430"/>
    <b v="1"/>
    <s v="theater/plays"/>
    <x v="46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x v="449"/>
    <b v="1"/>
    <s v="theater/plays"/>
    <x v="22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x v="288"/>
    <b v="1"/>
    <s v="theater/plays"/>
    <x v="37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x v="16"/>
    <b v="1"/>
    <s v="theater/plays"/>
    <x v="7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x v="209"/>
    <b v="1"/>
    <s v="theater/plays"/>
    <x v="7"/>
    <n v="61"/>
    <x v="1"/>
    <s v="plays"/>
    <x v="3270"/>
    <d v="2015-07-12T12:47:45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x v="13"/>
    <b v="1"/>
    <s v="theater/plays"/>
    <x v="174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x v="108"/>
    <b v="1"/>
    <s v="theater/plays"/>
    <x v="34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x v="64"/>
    <b v="1"/>
    <s v="theater/plays"/>
    <x v="30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x v="172"/>
    <b v="1"/>
    <s v="theater/plays"/>
    <x v="7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x v="8"/>
    <b v="1"/>
    <s v="theater/plays"/>
    <x v="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x v="61"/>
    <b v="1"/>
    <s v="theater/plays"/>
    <x v="32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x v="61"/>
    <b v="1"/>
    <s v="theater/plays"/>
    <x v="16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x v="69"/>
    <b v="1"/>
    <s v="theater/plays"/>
    <x v="3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x v="287"/>
    <b v="1"/>
    <s v="theater/plays"/>
    <x v="47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x v="209"/>
    <b v="1"/>
    <s v="theater/plays"/>
    <x v="22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x v="5"/>
    <b v="1"/>
    <s v="theater/plays"/>
    <x v="144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x v="186"/>
    <b v="1"/>
    <s v="theater/plays"/>
    <x v="22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x v="5"/>
    <b v="1"/>
    <s v="theater/plays"/>
    <x v="2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x v="41"/>
    <b v="1"/>
    <s v="theater/plays"/>
    <x v="7"/>
    <n v="203.2"/>
    <x v="1"/>
    <s v="plays"/>
    <x v="3284"/>
    <d v="2016-01-29T05:59:00"/>
  </r>
  <r>
    <n v="3285"/>
    <s v="By Morning"/>
    <s v="A new play by Matthew Gasda"/>
    <x v="402"/>
    <n v="5604"/>
    <x v="0"/>
    <x v="0"/>
    <s v="USD"/>
    <n v="1488258000"/>
    <n v="1485556626"/>
    <b v="0"/>
    <x v="75"/>
    <b v="1"/>
    <s v="theater/plays"/>
    <x v="38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x v="259"/>
    <b v="1"/>
    <s v="theater/plays"/>
    <x v="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x v="69"/>
    <b v="1"/>
    <s v="theater/plays"/>
    <x v="2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x v="447"/>
    <b v="1"/>
    <s v="theater/plays"/>
    <x v="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x v="20"/>
    <b v="1"/>
    <s v="theater/plays"/>
    <x v="17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x v="250"/>
    <b v="1"/>
    <s v="theater/plays"/>
    <x v="144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x v="25"/>
    <b v="1"/>
    <s v="theater/plays"/>
    <x v="35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x v="41"/>
    <b v="1"/>
    <s v="theater/plays"/>
    <x v="3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x v="110"/>
    <b v="1"/>
    <s v="theater/plays"/>
    <x v="107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x v="54"/>
    <b v="1"/>
    <s v="theater/plays"/>
    <x v="15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x v="74"/>
    <b v="1"/>
    <s v="theater/plays"/>
    <x v="2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x v="5"/>
    <b v="1"/>
    <s v="theater/plays"/>
    <x v="11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x v="34"/>
    <b v="1"/>
    <s v="theater/plays"/>
    <x v="8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x v="250"/>
    <b v="1"/>
    <s v="theater/plays"/>
    <x v="7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x v="287"/>
    <b v="1"/>
    <s v="theater/plays"/>
    <x v="32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x v="106"/>
    <b v="1"/>
    <s v="theater/plays"/>
    <x v="0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x v="16"/>
    <b v="1"/>
    <s v="theater/plays"/>
    <x v="17"/>
    <n v="57.2"/>
    <x v="1"/>
    <s v="plays"/>
    <x v="3301"/>
    <d v="2016-08-01T06:59:00"/>
  </r>
  <r>
    <n v="3302"/>
    <s v="El muro de BorÃ­s KiÃ©n"/>
    <s v="FilosofÃ­a de los anÃ³nimos"/>
    <x v="33"/>
    <n v="8685"/>
    <x v="0"/>
    <x v="3"/>
    <s v="EUR"/>
    <n v="1481099176"/>
    <n v="1478507176"/>
    <b v="0"/>
    <x v="133"/>
    <b v="1"/>
    <s v="theater/plays"/>
    <x v="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x v="2"/>
    <b v="1"/>
    <s v="theater/plays"/>
    <x v="3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x v="489"/>
    <b v="1"/>
    <s v="theater/plays"/>
    <x v="2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x v="9"/>
    <b v="1"/>
    <s v="theater/plays"/>
    <x v="2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x v="241"/>
    <b v="1"/>
    <s v="theater/plays"/>
    <x v="213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x v="9"/>
    <b v="1"/>
    <s v="theater/plays"/>
    <x v="6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x v="7"/>
    <b v="1"/>
    <s v="theater/plays"/>
    <x v="4"/>
    <n v="75.087719298245617"/>
    <x v="1"/>
    <s v="plays"/>
    <x v="3308"/>
    <d v="2016-04-13T21:02:45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x v="162"/>
    <b v="1"/>
    <s v="theater/plays"/>
    <x v="12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x v="162"/>
    <b v="1"/>
    <s v="theater/plays"/>
    <x v="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x v="43"/>
    <b v="1"/>
    <s v="theater/plays"/>
    <x v="5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x v="14"/>
    <b v="1"/>
    <s v="theater/plays"/>
    <x v="8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x v="60"/>
    <b v="1"/>
    <s v="theater/plays"/>
    <x v="32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x v="6"/>
    <b v="1"/>
    <s v="theater/plays"/>
    <x v="356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x v="30"/>
    <b v="1"/>
    <s v="theater/plays"/>
    <x v="5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x v="207"/>
    <b v="1"/>
    <s v="theater/plays"/>
    <x v="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x v="59"/>
    <b v="1"/>
    <s v="theater/plays"/>
    <x v="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x v="58"/>
    <b v="1"/>
    <s v="theater/plays"/>
    <x v="9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x v="38"/>
    <b v="1"/>
    <s v="theater/plays"/>
    <x v="30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x v="44"/>
    <b v="1"/>
    <s v="theater/plays"/>
    <x v="8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x v="41"/>
    <b v="1"/>
    <s v="theater/plays"/>
    <x v="30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x v="23"/>
    <b v="1"/>
    <s v="theater/plays"/>
    <x v="7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x v="72"/>
    <b v="1"/>
    <s v="theater/plays"/>
    <x v="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x v="73"/>
    <b v="1"/>
    <s v="theater/plays"/>
    <x v="7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x v="41"/>
    <b v="1"/>
    <s v="theater/plays"/>
    <x v="38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x v="7"/>
    <b v="1"/>
    <s v="theater/plays"/>
    <x v="7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x v="51"/>
    <b v="1"/>
    <s v="theater/plays"/>
    <x v="7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x v="82"/>
    <b v="1"/>
    <s v="theater/plays"/>
    <x v="123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x v="55"/>
    <b v="1"/>
    <s v="theater/plays"/>
    <x v="32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x v="50"/>
    <b v="1"/>
    <s v="theater/plays"/>
    <x v="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x v="71"/>
    <b v="1"/>
    <s v="theater/plays"/>
    <x v="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x v="183"/>
    <b v="1"/>
    <s v="theater/plays"/>
    <x v="2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x v="112"/>
    <b v="1"/>
    <s v="theater/plays"/>
    <x v="2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x v="67"/>
    <b v="1"/>
    <s v="theater/plays"/>
    <x v="20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x v="287"/>
    <b v="1"/>
    <s v="theater/plays"/>
    <x v="8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x v="82"/>
    <b v="1"/>
    <s v="theater/plays"/>
    <x v="2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x v="69"/>
    <b v="1"/>
    <s v="theater/plays"/>
    <x v="26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x v="300"/>
    <b v="1"/>
    <s v="theater/plays"/>
    <x v="22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x v="5"/>
    <b v="1"/>
    <s v="theater/plays"/>
    <x v="2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x v="44"/>
    <b v="1"/>
    <s v="theater/plays"/>
    <x v="203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x v="33"/>
    <b v="1"/>
    <s v="theater/plays"/>
    <x v="2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x v="76"/>
    <b v="1"/>
    <s v="theater/plays"/>
    <x v="7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x v="23"/>
    <b v="1"/>
    <s v="theater/plays"/>
    <x v="194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x v="244"/>
    <b v="1"/>
    <s v="theater/plays"/>
    <x v="7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x v="62"/>
    <b v="1"/>
    <s v="theater/plays"/>
    <x v="174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x v="59"/>
    <b v="1"/>
    <s v="theater/plays"/>
    <x v="5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x v="19"/>
    <b v="1"/>
    <s v="theater/plays"/>
    <x v="2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x v="1"/>
    <b v="1"/>
    <s v="theater/plays"/>
    <x v="8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x v="25"/>
    <b v="1"/>
    <s v="theater/plays"/>
    <x v="40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x v="13"/>
    <b v="1"/>
    <s v="theater/plays"/>
    <x v="2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x v="241"/>
    <b v="1"/>
    <s v="theater/plays"/>
    <x v="7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x v="16"/>
    <b v="1"/>
    <s v="theater/plays"/>
    <x v="30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x v="34"/>
    <b v="1"/>
    <s v="theater/plays"/>
    <x v="357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x v="165"/>
    <b v="1"/>
    <s v="theater/plays"/>
    <x v="7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x v="41"/>
    <b v="1"/>
    <s v="theater/plays"/>
    <x v="43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x v="74"/>
    <b v="1"/>
    <s v="theater/plays"/>
    <x v="7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x v="64"/>
    <b v="1"/>
    <s v="theater/plays"/>
    <x v="8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x v="372"/>
    <b v="1"/>
    <s v="theater/plays"/>
    <x v="22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x v="23"/>
    <b v="1"/>
    <s v="theater/plays"/>
    <x v="6"/>
    <n v="184.78260869565219"/>
    <x v="1"/>
    <s v="plays"/>
    <x v="3359"/>
    <d v="2017-02-25T01:22:14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x v="250"/>
    <b v="1"/>
    <s v="theater/plays"/>
    <x v="7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x v="32"/>
    <b v="1"/>
    <s v="theater/plays"/>
    <x v="35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x v="9"/>
    <b v="1"/>
    <s v="theater/plays"/>
    <x v="146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x v="55"/>
    <b v="1"/>
    <s v="theater/plays"/>
    <x v="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x v="250"/>
    <b v="1"/>
    <s v="theater/plays"/>
    <x v="45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x v="83"/>
    <b v="1"/>
    <s v="theater/plays"/>
    <x v="3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x v="59"/>
    <b v="1"/>
    <s v="theater/plays"/>
    <x v="326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x v="209"/>
    <b v="1"/>
    <s v="theater/plays"/>
    <x v="15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x v="23"/>
    <b v="1"/>
    <s v="theater/plays"/>
    <x v="2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x v="241"/>
    <b v="1"/>
    <s v="theater/plays"/>
    <x v="3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x v="55"/>
    <b v="1"/>
    <s v="theater/plays"/>
    <x v="14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x v="82"/>
    <b v="1"/>
    <s v="theater/plays"/>
    <x v="203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x v="74"/>
    <b v="1"/>
    <s v="theater/plays"/>
    <x v="3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x v="209"/>
    <b v="1"/>
    <s v="theater/plays"/>
    <x v="8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x v="47"/>
    <b v="1"/>
    <s v="theater/plays"/>
    <x v="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x v="57"/>
    <b v="1"/>
    <s v="theater/plays"/>
    <x v="2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x v="10"/>
    <b v="1"/>
    <s v="theater/plays"/>
    <x v="8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x v="99"/>
    <b v="1"/>
    <s v="theater/plays"/>
    <x v="7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x v="64"/>
    <b v="1"/>
    <s v="theater/plays"/>
    <x v="30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x v="44"/>
    <b v="1"/>
    <s v="theater/plays"/>
    <x v="3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x v="33"/>
    <b v="1"/>
    <s v="theater/plays"/>
    <x v="2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x v="53"/>
    <b v="1"/>
    <s v="theater/plays"/>
    <x v="22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x v="67"/>
    <b v="1"/>
    <s v="theater/plays"/>
    <x v="8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x v="209"/>
    <b v="1"/>
    <s v="theater/plays"/>
    <x v="19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x v="31"/>
    <b v="1"/>
    <s v="theater/plays"/>
    <x v="8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x v="41"/>
    <b v="1"/>
    <s v="theater/plays"/>
    <x v="2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x v="14"/>
    <b v="1"/>
    <s v="theater/plays"/>
    <x v="2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x v="2"/>
    <b v="1"/>
    <s v="theater/plays"/>
    <x v="32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x v="43"/>
    <b v="1"/>
    <s v="theater/plays"/>
    <x v="3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x v="95"/>
    <b v="1"/>
    <s v="theater/plays"/>
    <x v="47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x v="19"/>
    <b v="1"/>
    <s v="theater/plays"/>
    <x v="2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x v="59"/>
    <b v="1"/>
    <s v="theater/plays"/>
    <x v="316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x v="8"/>
    <b v="1"/>
    <s v="theater/plays"/>
    <x v="2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x v="34"/>
    <b v="1"/>
    <s v="theater/plays"/>
    <x v="45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x v="74"/>
    <b v="1"/>
    <s v="theater/plays"/>
    <x v="1"/>
    <n v="29"/>
    <x v="1"/>
    <s v="plays"/>
    <x v="3394"/>
    <d v="2014-07-27T14:17:25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x v="44"/>
    <b v="1"/>
    <s v="theater/plays"/>
    <x v="25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x v="33"/>
    <b v="1"/>
    <s v="theater/plays"/>
    <x v="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x v="54"/>
    <b v="1"/>
    <s v="theater/plays"/>
    <x v="19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x v="71"/>
    <b v="1"/>
    <s v="theater/plays"/>
    <x v="1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x v="67"/>
    <b v="1"/>
    <s v="theater/plays"/>
    <x v="3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x v="268"/>
    <b v="1"/>
    <s v="theater/plays"/>
    <x v="8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x v="36"/>
    <b v="1"/>
    <s v="theater/plays"/>
    <x v="7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x v="111"/>
    <b v="1"/>
    <s v="theater/plays"/>
    <x v="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x v="57"/>
    <b v="1"/>
    <s v="theater/plays"/>
    <x v="2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x v="83"/>
    <b v="1"/>
    <s v="theater/plays"/>
    <x v="144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x v="57"/>
    <b v="1"/>
    <s v="theater/plays"/>
    <x v="102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x v="110"/>
    <b v="1"/>
    <s v="theater/plays"/>
    <x v="8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x v="85"/>
    <b v="1"/>
    <s v="theater/plays"/>
    <x v="30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x v="59"/>
    <b v="1"/>
    <s v="theater/plays"/>
    <x v="356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x v="64"/>
    <b v="1"/>
    <s v="theater/plays"/>
    <x v="20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x v="244"/>
    <b v="1"/>
    <s v="theater/plays"/>
    <x v="16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x v="76"/>
    <b v="1"/>
    <s v="theater/plays"/>
    <x v="3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x v="55"/>
    <b v="1"/>
    <s v="theater/plays"/>
    <x v="2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x v="25"/>
    <b v="1"/>
    <s v="theater/plays"/>
    <x v="174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x v="34"/>
    <b v="1"/>
    <s v="theater/plays"/>
    <x v="3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x v="82"/>
    <b v="1"/>
    <s v="theater/plays"/>
    <x v="2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x v="209"/>
    <b v="1"/>
    <s v="theater/plays"/>
    <x v="29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x v="43"/>
    <b v="1"/>
    <s v="theater/plays"/>
    <x v="8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x v="66"/>
    <b v="1"/>
    <s v="theater/plays"/>
    <x v="8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x v="67"/>
    <b v="1"/>
    <s v="theater/plays"/>
    <x v="6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x v="69"/>
    <b v="1"/>
    <s v="theater/plays"/>
    <x v="102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x v="15"/>
    <b v="1"/>
    <s v="theater/plays"/>
    <x v="7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x v="67"/>
    <b v="1"/>
    <s v="theater/plays"/>
    <x v="5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x v="73"/>
    <b v="1"/>
    <s v="theater/plays"/>
    <x v="9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x v="88"/>
    <b v="1"/>
    <s v="theater/plays"/>
    <x v="3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x v="201"/>
    <b v="1"/>
    <s v="theater/plays"/>
    <x v="2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x v="45"/>
    <b v="1"/>
    <s v="theater/plays"/>
    <x v="16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x v="60"/>
    <b v="1"/>
    <s v="theater/plays"/>
    <x v="2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x v="13"/>
    <b v="1"/>
    <s v="theater/plays"/>
    <x v="22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x v="8"/>
    <b v="1"/>
    <s v="theater/plays"/>
    <x v="174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x v="250"/>
    <b v="1"/>
    <s v="theater/plays"/>
    <x v="16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x v="64"/>
    <b v="1"/>
    <s v="theater/plays"/>
    <x v="2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x v="288"/>
    <b v="1"/>
    <s v="theater/plays"/>
    <x v="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x v="26"/>
    <b v="1"/>
    <s v="theater/plays"/>
    <x v="8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x v="129"/>
    <b v="1"/>
    <s v="theater/plays"/>
    <x v="45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x v="10"/>
    <b v="1"/>
    <s v="theater/plays"/>
    <x v="19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x v="77"/>
    <b v="1"/>
    <s v="theater/plays"/>
    <x v="45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x v="17"/>
    <b v="1"/>
    <s v="theater/plays"/>
    <x v="8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x v="25"/>
    <b v="1"/>
    <s v="theater/plays"/>
    <x v="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x v="59"/>
    <b v="1"/>
    <s v="theater/plays"/>
    <x v="88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x v="141"/>
    <b v="1"/>
    <s v="theater/plays"/>
    <x v="45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x v="68"/>
    <b v="1"/>
    <s v="theater/plays"/>
    <x v="22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x v="22"/>
    <b v="1"/>
    <s v="theater/plays"/>
    <x v="2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x v="43"/>
    <b v="1"/>
    <s v="theater/plays"/>
    <x v="329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x v="9"/>
    <b v="1"/>
    <s v="theater/plays"/>
    <x v="284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x v="162"/>
    <b v="1"/>
    <s v="theater/plays"/>
    <x v="2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x v="20"/>
    <b v="1"/>
    <s v="theater/plays"/>
    <x v="16"/>
    <n v="43.28"/>
    <x v="1"/>
    <s v="plays"/>
    <x v="3446"/>
    <d v="2015-02-05T12:20:00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x v="25"/>
    <b v="1"/>
    <s v="theater/plays"/>
    <x v="30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x v="43"/>
    <b v="1"/>
    <s v="theater/plays"/>
    <x v="5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x v="9"/>
    <b v="1"/>
    <s v="theater/plays"/>
    <x v="107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x v="70"/>
    <b v="1"/>
    <s v="theater/plays"/>
    <x v="14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x v="38"/>
    <b v="1"/>
    <s v="theater/plays"/>
    <x v="7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x v="77"/>
    <b v="1"/>
    <s v="theater/plays"/>
    <x v="40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x v="25"/>
    <b v="1"/>
    <s v="theater/plays"/>
    <x v="31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x v="64"/>
    <b v="1"/>
    <s v="theater/plays"/>
    <x v="8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x v="50"/>
    <b v="1"/>
    <s v="theater/plays"/>
    <x v="8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x v="38"/>
    <b v="1"/>
    <s v="theater/plays"/>
    <x v="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x v="165"/>
    <b v="1"/>
    <s v="theater/plays"/>
    <x v="50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x v="74"/>
    <b v="1"/>
    <s v="theater/plays"/>
    <x v="108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x v="17"/>
    <b v="1"/>
    <s v="theater/plays"/>
    <x v="43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x v="10"/>
    <b v="1"/>
    <s v="theater/plays"/>
    <x v="193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x v="8"/>
    <b v="1"/>
    <s v="theater/plays"/>
    <x v="203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x v="57"/>
    <b v="1"/>
    <s v="theater/plays"/>
    <x v="22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x v="229"/>
    <b v="1"/>
    <s v="theater/plays"/>
    <x v="3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x v="251"/>
    <b v="1"/>
    <s v="theater/plays"/>
    <x v="22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x v="17"/>
    <b v="1"/>
    <s v="theater/plays"/>
    <x v="22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x v="42"/>
    <b v="1"/>
    <s v="theater/plays"/>
    <x v="37"/>
    <n v="72.950819672131146"/>
    <x v="1"/>
    <s v="plays"/>
    <x v="3466"/>
    <d v="2016-04-19T23:27:30"/>
  </r>
  <r>
    <n v="3467"/>
    <s v="Venus in Fur, Los Angeles."/>
    <s v="Venus in Fur, By David Ives."/>
    <x v="9"/>
    <n v="3030"/>
    <x v="0"/>
    <x v="0"/>
    <s v="USD"/>
    <n v="1426864032"/>
    <n v="1424275632"/>
    <b v="0"/>
    <x v="5"/>
    <b v="1"/>
    <s v="theater/plays"/>
    <x v="8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x v="57"/>
    <b v="1"/>
    <s v="theater/plays"/>
    <x v="144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x v="287"/>
    <b v="1"/>
    <s v="theater/plays"/>
    <x v="35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x v="82"/>
    <b v="1"/>
    <s v="theater/plays"/>
    <x v="237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x v="209"/>
    <b v="1"/>
    <s v="theater/plays"/>
    <x v="208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x v="23"/>
    <b v="1"/>
    <s v="theater/plays"/>
    <x v="22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x v="51"/>
    <b v="1"/>
    <s v="theater/plays"/>
    <x v="2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x v="70"/>
    <b v="1"/>
    <s v="theater/plays"/>
    <x v="8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x v="57"/>
    <b v="1"/>
    <s v="theater/plays"/>
    <x v="35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x v="79"/>
    <b v="1"/>
    <s v="theater/plays"/>
    <x v="3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x v="70"/>
    <b v="1"/>
    <s v="theater/plays"/>
    <x v="39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x v="7"/>
    <b v="1"/>
    <s v="theater/plays"/>
    <x v="38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x v="66"/>
    <b v="1"/>
    <s v="theater/plays"/>
    <x v="37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x v="62"/>
    <b v="1"/>
    <s v="theater/plays"/>
    <x v="1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x v="195"/>
    <b v="1"/>
    <s v="theater/plays"/>
    <x v="15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x v="144"/>
    <b v="1"/>
    <s v="theater/plays"/>
    <x v="20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x v="182"/>
    <b v="1"/>
    <s v="theater/plays"/>
    <x v="12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x v="34"/>
    <b v="1"/>
    <s v="theater/plays"/>
    <x v="47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x v="209"/>
    <b v="1"/>
    <s v="theater/plays"/>
    <x v="8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x v="66"/>
    <b v="1"/>
    <s v="theater/plays"/>
    <x v="18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x v="36"/>
    <b v="1"/>
    <s v="theater/plays"/>
    <x v="37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x v="60"/>
    <b v="1"/>
    <s v="theater/plays"/>
    <x v="144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x v="250"/>
    <b v="1"/>
    <s v="theater/plays"/>
    <x v="38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x v="74"/>
    <b v="1"/>
    <s v="theater/plays"/>
    <x v="37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x v="73"/>
    <b v="1"/>
    <s v="theater/plays"/>
    <x v="135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x v="2"/>
    <b v="1"/>
    <s v="theater/plays"/>
    <x v="4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x v="60"/>
    <b v="1"/>
    <s v="theater/plays"/>
    <x v="2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x v="62"/>
    <b v="1"/>
    <s v="theater/plays"/>
    <x v="2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x v="250"/>
    <b v="1"/>
    <s v="theater/plays"/>
    <x v="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x v="76"/>
    <b v="1"/>
    <s v="theater/plays"/>
    <x v="108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x v="72"/>
    <b v="1"/>
    <s v="theater/plays"/>
    <x v="1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x v="288"/>
    <b v="1"/>
    <s v="theater/plays"/>
    <x v="2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x v="2"/>
    <b v="1"/>
    <s v="theater/plays"/>
    <x v="4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x v="288"/>
    <b v="1"/>
    <s v="theater/plays"/>
    <x v="6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x v="288"/>
    <b v="1"/>
    <s v="theater/plays"/>
    <x v="8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x v="162"/>
    <b v="1"/>
    <s v="theater/plays"/>
    <x v="4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x v="44"/>
    <b v="1"/>
    <s v="theater/plays"/>
    <x v="30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x v="22"/>
    <b v="1"/>
    <s v="theater/plays"/>
    <x v="2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x v="70"/>
    <b v="1"/>
    <s v="theater/plays"/>
    <x v="3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x v="60"/>
    <b v="1"/>
    <s v="theater/plays"/>
    <x v="7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x v="250"/>
    <b v="1"/>
    <s v="theater/plays"/>
    <x v="2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x v="41"/>
    <b v="1"/>
    <s v="theater/plays"/>
    <x v="136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x v="51"/>
    <b v="1"/>
    <s v="theater/plays"/>
    <x v="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x v="41"/>
    <b v="1"/>
    <s v="theater/plays"/>
    <x v="8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x v="10"/>
    <b v="1"/>
    <s v="theater/plays"/>
    <x v="7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x v="57"/>
    <b v="1"/>
    <s v="theater/plays"/>
    <x v="2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x v="34"/>
    <b v="1"/>
    <s v="theater/plays"/>
    <x v="15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x v="73"/>
    <b v="1"/>
    <s v="theater/plays"/>
    <x v="5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x v="67"/>
    <b v="1"/>
    <s v="theater/plays"/>
    <x v="22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x v="202"/>
    <b v="1"/>
    <s v="theater/plays"/>
    <x v="2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x v="62"/>
    <b v="1"/>
    <s v="theater/plays"/>
    <x v="2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x v="51"/>
    <b v="1"/>
    <s v="theater/plays"/>
    <x v="2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x v="33"/>
    <b v="1"/>
    <s v="theater/plays"/>
    <x v="7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x v="64"/>
    <b v="1"/>
    <s v="theater/plays"/>
    <x v="8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x v="62"/>
    <b v="1"/>
    <s v="theater/plays"/>
    <x v="220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x v="69"/>
    <b v="1"/>
    <s v="theater/plays"/>
    <x v="2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x v="144"/>
    <b v="1"/>
    <s v="theater/plays"/>
    <x v="3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x v="142"/>
    <b v="1"/>
    <s v="theater/plays"/>
    <x v="7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x v="63"/>
    <b v="1"/>
    <s v="theater/plays"/>
    <x v="45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x v="69"/>
    <b v="1"/>
    <s v="theater/plays"/>
    <x v="7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x v="48"/>
    <b v="1"/>
    <s v="theater/plays"/>
    <x v="32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x v="77"/>
    <b v="1"/>
    <s v="theater/plays"/>
    <x v="7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x v="59"/>
    <b v="1"/>
    <s v="theater/plays"/>
    <x v="46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x v="19"/>
    <b v="1"/>
    <s v="theater/plays"/>
    <x v="21"/>
    <n v="125"/>
    <x v="1"/>
    <s v="plays"/>
    <x v="3530"/>
    <d v="2016-04-10T20:00:00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x v="55"/>
    <b v="1"/>
    <s v="theater/plays"/>
    <x v="37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x v="74"/>
    <b v="1"/>
    <s v="theater/plays"/>
    <x v="15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x v="22"/>
    <b v="1"/>
    <s v="theater/plays"/>
    <x v="43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x v="386"/>
    <b v="1"/>
    <s v="theater/plays"/>
    <x v="98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x v="67"/>
    <b v="1"/>
    <s v="theater/plays"/>
    <x v="3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x v="57"/>
    <b v="1"/>
    <s v="theater/plays"/>
    <x v="40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x v="33"/>
    <b v="1"/>
    <s v="theater/plays"/>
    <x v="14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x v="183"/>
    <b v="1"/>
    <s v="theater/plays"/>
    <x v="31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x v="62"/>
    <b v="1"/>
    <s v="theater/plays"/>
    <x v="29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x v="22"/>
    <b v="1"/>
    <s v="theater/plays"/>
    <x v="4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x v="58"/>
    <b v="1"/>
    <s v="theater/plays"/>
    <x v="2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x v="268"/>
    <b v="1"/>
    <s v="theater/plays"/>
    <x v="22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x v="60"/>
    <b v="1"/>
    <s v="theater/plays"/>
    <x v="2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x v="54"/>
    <b v="1"/>
    <s v="theater/plays"/>
    <x v="2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x v="22"/>
    <b v="1"/>
    <s v="theater/plays"/>
    <x v="8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x v="10"/>
    <b v="1"/>
    <s v="theater/plays"/>
    <x v="22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x v="226"/>
    <b v="1"/>
    <s v="theater/plays"/>
    <x v="47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x v="62"/>
    <b v="1"/>
    <s v="theater/plays"/>
    <x v="7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x v="288"/>
    <b v="1"/>
    <s v="theater/plays"/>
    <x v="7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x v="31"/>
    <b v="1"/>
    <s v="theater/plays"/>
    <x v="2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x v="20"/>
    <b v="1"/>
    <s v="theater/plays"/>
    <x v="7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x v="9"/>
    <b v="1"/>
    <s v="theater/plays"/>
    <x v="2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x v="201"/>
    <b v="1"/>
    <s v="theater/plays"/>
    <x v="6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x v="28"/>
    <b v="1"/>
    <s v="theater/plays"/>
    <x v="35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x v="25"/>
    <b v="1"/>
    <s v="theater/plays"/>
    <x v="2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x v="9"/>
    <b v="1"/>
    <s v="theater/plays"/>
    <x v="8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x v="501"/>
    <b v="1"/>
    <s v="theater/plays"/>
    <x v="8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x v="19"/>
    <b v="1"/>
    <s v="theater/plays"/>
    <x v="132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x v="54"/>
    <b v="1"/>
    <s v="theater/plays"/>
    <x v="3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x v="142"/>
    <b v="1"/>
    <s v="theater/plays"/>
    <x v="16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x v="241"/>
    <b v="1"/>
    <s v="theater/plays"/>
    <x v="2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x v="162"/>
    <b v="1"/>
    <s v="theater/plays"/>
    <x v="33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x v="20"/>
    <b v="1"/>
    <s v="theater/plays"/>
    <x v="4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x v="57"/>
    <b v="1"/>
    <s v="theater/plays"/>
    <x v="8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x v="8"/>
    <b v="1"/>
    <s v="theater/plays"/>
    <x v="23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x v="44"/>
    <b v="1"/>
    <s v="theater/plays"/>
    <x v="2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x v="14"/>
    <b v="1"/>
    <s v="theater/plays"/>
    <x v="16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x v="10"/>
    <b v="1"/>
    <s v="theater/plays"/>
    <x v="26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x v="14"/>
    <b v="1"/>
    <s v="theater/plays"/>
    <x v="8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x v="55"/>
    <b v="1"/>
    <s v="theater/plays"/>
    <x v="47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x v="20"/>
    <b v="1"/>
    <s v="theater/plays"/>
    <x v="4"/>
    <n v="73.239999999999995"/>
    <x v="1"/>
    <s v="plays"/>
    <x v="3571"/>
    <d v="2014-10-30T20:36:53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x v="82"/>
    <b v="1"/>
    <s v="theater/plays"/>
    <x v="2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x v="76"/>
    <b v="1"/>
    <s v="theater/plays"/>
    <x v="22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x v="43"/>
    <b v="1"/>
    <s v="theater/plays"/>
    <x v="6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x v="332"/>
    <b v="1"/>
    <s v="theater/plays"/>
    <x v="7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x v="81"/>
    <b v="1"/>
    <s v="theater/plays"/>
    <x v="2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x v="74"/>
    <b v="1"/>
    <s v="theater/plays"/>
    <x v="174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x v="77"/>
    <b v="1"/>
    <s v="theater/plays"/>
    <x v="8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x v="25"/>
    <b v="1"/>
    <s v="theater/plays"/>
    <x v="2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x v="74"/>
    <b v="1"/>
    <s v="theater/plays"/>
    <x v="35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x v="43"/>
    <b v="1"/>
    <s v="theater/plays"/>
    <x v="2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x v="72"/>
    <b v="1"/>
    <s v="theater/plays"/>
    <x v="315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x v="54"/>
    <b v="1"/>
    <s v="theater/plays"/>
    <x v="16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x v="300"/>
    <b v="1"/>
    <s v="theater/plays"/>
    <x v="39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x v="23"/>
    <b v="1"/>
    <s v="theater/plays"/>
    <x v="29"/>
    <n v="176.08695652173913"/>
    <x v="1"/>
    <s v="plays"/>
    <x v="3585"/>
    <d v="2014-12-21T17:11:30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x v="241"/>
    <b v="1"/>
    <s v="theater/plays"/>
    <x v="5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x v="33"/>
    <b v="1"/>
    <s v="theater/plays"/>
    <x v="43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x v="202"/>
    <b v="1"/>
    <s v="theater/plays"/>
    <x v="8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x v="95"/>
    <b v="1"/>
    <s v="theater/plays"/>
    <x v="37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x v="196"/>
    <b v="1"/>
    <s v="theater/plays"/>
    <x v="8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x v="59"/>
    <b v="1"/>
    <s v="theater/plays"/>
    <x v="211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x v="2"/>
    <b v="1"/>
    <s v="theater/plays"/>
    <x v="37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x v="68"/>
    <b v="1"/>
    <s v="theater/plays"/>
    <x v="26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x v="17"/>
    <b v="1"/>
    <s v="theater/plays"/>
    <x v="9"/>
    <n v="55.972222222222221"/>
    <x v="1"/>
    <s v="plays"/>
    <x v="3594"/>
    <d v="2016-09-04T01:36:22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x v="95"/>
    <b v="1"/>
    <s v="theater/plays"/>
    <x v="1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x v="41"/>
    <b v="1"/>
    <s v="theater/plays"/>
    <x v="30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x v="51"/>
    <b v="1"/>
    <s v="theater/plays"/>
    <x v="22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x v="74"/>
    <b v="1"/>
    <s v="theater/plays"/>
    <x v="26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x v="57"/>
    <b v="1"/>
    <s v="theater/plays"/>
    <x v="222"/>
    <n v="59.411764705882355"/>
    <x v="1"/>
    <s v="plays"/>
    <x v="3599"/>
    <d v="2015-08-30T00:00:00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x v="80"/>
    <b v="1"/>
    <s v="theater/plays"/>
    <x v="174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x v="28"/>
    <b v="1"/>
    <s v="theater/plays"/>
    <x v="2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x v="72"/>
    <b v="1"/>
    <s v="theater/plays"/>
    <x v="8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x v="7"/>
    <b v="1"/>
    <s v="theater/plays"/>
    <x v="107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x v="50"/>
    <b v="1"/>
    <s v="theater/plays"/>
    <x v="38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x v="41"/>
    <b v="1"/>
    <s v="theater/plays"/>
    <x v="25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x v="31"/>
    <b v="1"/>
    <s v="theater/plays"/>
    <x v="23"/>
    <n v="61.0625"/>
    <x v="1"/>
    <s v="plays"/>
    <x v="3606"/>
    <d v="2016-08-14T14:30:57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x v="9"/>
    <b v="1"/>
    <s v="theater/plays"/>
    <x v="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x v="74"/>
    <b v="1"/>
    <s v="theater/plays"/>
    <x v="2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x v="64"/>
    <b v="1"/>
    <s v="theater/plays"/>
    <x v="40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x v="162"/>
    <b v="1"/>
    <s v="theater/plays"/>
    <x v="18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x v="13"/>
    <b v="1"/>
    <s v="theater/plays"/>
    <x v="217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x v="7"/>
    <b v="1"/>
    <s v="theater/plays"/>
    <x v="118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x v="9"/>
    <b v="1"/>
    <s v="theater/plays"/>
    <x v="2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x v="26"/>
    <b v="1"/>
    <s v="theater/plays"/>
    <x v="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x v="250"/>
    <b v="1"/>
    <s v="theater/plays"/>
    <x v="6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x v="43"/>
    <b v="1"/>
    <s v="theater/plays"/>
    <x v="10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x v="13"/>
    <b v="1"/>
    <s v="theater/plays"/>
    <x v="15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x v="66"/>
    <b v="1"/>
    <s v="theater/plays"/>
    <x v="8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x v="57"/>
    <b v="1"/>
    <s v="theater/plays"/>
    <x v="38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x v="438"/>
    <b v="1"/>
    <s v="theater/plays"/>
    <x v="45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x v="16"/>
    <b v="1"/>
    <s v="theater/plays"/>
    <x v="5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x v="64"/>
    <b v="1"/>
    <s v="theater/plays"/>
    <x v="8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x v="69"/>
    <b v="1"/>
    <s v="theater/plays"/>
    <x v="29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x v="70"/>
    <b v="1"/>
    <s v="theater/plays"/>
    <x v="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x v="76"/>
    <b v="1"/>
    <s v="theater/plays"/>
    <x v="22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x v="53"/>
    <b v="1"/>
    <s v="theater/plays"/>
    <x v="7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x v="60"/>
    <b v="1"/>
    <s v="theater/plays"/>
    <x v="2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x v="78"/>
    <b v="0"/>
    <s v="theater/musical"/>
    <x v="52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x v="84"/>
    <b v="0"/>
    <s v="theater/musical"/>
    <x v="51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x v="29"/>
    <b v="0"/>
    <s v="theater/musical"/>
    <x v="51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x v="211"/>
    <b v="0"/>
    <s v="theater/musical"/>
    <x v="139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x v="29"/>
    <b v="0"/>
    <s v="theater/musical"/>
    <x v="69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x v="162"/>
    <b v="0"/>
    <s v="theater/musical"/>
    <x v="72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x v="59"/>
    <b v="0"/>
    <s v="theater/musical"/>
    <x v="65"/>
    <n v="176.94444444444446"/>
    <x v="1"/>
    <s v="musical"/>
    <x v="3634"/>
    <d v="2017-01-14T03:59:0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x v="73"/>
    <b v="0"/>
    <s v="theater/musical"/>
    <x v="117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x v="78"/>
    <b v="0"/>
    <s v="theater/musical"/>
    <x v="52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x v="25"/>
    <b v="0"/>
    <s v="theater/musical"/>
    <x v="130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x v="84"/>
    <b v="0"/>
    <s v="theater/musical"/>
    <x v="6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x v="29"/>
    <b v="0"/>
    <s v="theater/musical"/>
    <x v="51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x v="83"/>
    <b v="0"/>
    <s v="theater/musical"/>
    <x v="54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x v="78"/>
    <b v="0"/>
    <s v="theater/musical"/>
    <x v="52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x v="84"/>
    <b v="0"/>
    <s v="theater/musical"/>
    <x v="55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x v="78"/>
    <b v="0"/>
    <s v="theater/musical"/>
    <x v="52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x v="8"/>
    <b v="0"/>
    <s v="theater/musical"/>
    <x v="78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x v="29"/>
    <b v="0"/>
    <s v="theater/musical"/>
    <x v="5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x v="22"/>
    <b v="0"/>
    <s v="theater/musical"/>
    <x v="6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x v="84"/>
    <b v="0"/>
    <s v="theater/musical"/>
    <x v="54"/>
    <n v="15"/>
    <x v="1"/>
    <s v="musical"/>
    <x v="3647"/>
    <d v="2016-09-30T17:58:47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x v="196"/>
    <b v="1"/>
    <s v="theater/plays"/>
    <x v="8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x v="22"/>
    <b v="1"/>
    <s v="theater/plays"/>
    <x v="3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x v="57"/>
    <b v="1"/>
    <s v="theater/plays"/>
    <x v="2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x v="82"/>
    <b v="1"/>
    <s v="theater/plays"/>
    <x v="3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x v="57"/>
    <b v="1"/>
    <s v="theater/plays"/>
    <x v="216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x v="51"/>
    <b v="1"/>
    <s v="theater/plays"/>
    <x v="8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x v="44"/>
    <b v="1"/>
    <s v="theater/plays"/>
    <x v="211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x v="1"/>
    <b v="1"/>
    <s v="theater/plays"/>
    <x v="32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x v="67"/>
    <b v="1"/>
    <s v="theater/plays"/>
    <x v="45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x v="9"/>
    <b v="1"/>
    <s v="theater/plays"/>
    <x v="26"/>
    <n v="110.75"/>
    <x v="1"/>
    <s v="plays"/>
    <x v="3657"/>
    <d v="2016-06-01T21:42:00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x v="9"/>
    <b v="1"/>
    <s v="theater/plays"/>
    <x v="8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x v="62"/>
    <b v="1"/>
    <s v="theater/plays"/>
    <x v="22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x v="19"/>
    <b v="1"/>
    <s v="theater/plays"/>
    <x v="2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x v="17"/>
    <b v="1"/>
    <s v="theater/plays"/>
    <x v="26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x v="244"/>
    <b v="1"/>
    <s v="theater/plays"/>
    <x v="7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x v="82"/>
    <b v="1"/>
    <s v="theater/plays"/>
    <x v="3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x v="10"/>
    <b v="1"/>
    <s v="theater/plays"/>
    <x v="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x v="25"/>
    <b v="1"/>
    <s v="theater/plays"/>
    <x v="39"/>
    <n v="51"/>
    <x v="1"/>
    <s v="plays"/>
    <x v="3665"/>
    <d v="2015-10-28T19:54:00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x v="44"/>
    <b v="1"/>
    <s v="theater/plays"/>
    <x v="2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x v="6"/>
    <b v="1"/>
    <s v="theater/plays"/>
    <x v="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x v="33"/>
    <b v="1"/>
    <s v="theater/plays"/>
    <x v="3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x v="57"/>
    <b v="1"/>
    <s v="theater/plays"/>
    <x v="203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x v="8"/>
    <b v="1"/>
    <s v="theater/plays"/>
    <x v="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x v="244"/>
    <b v="1"/>
    <s v="theater/plays"/>
    <x v="8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x v="7"/>
    <b v="1"/>
    <s v="theater/plays"/>
    <x v="7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x v="229"/>
    <b v="1"/>
    <s v="theater/plays"/>
    <x v="3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x v="162"/>
    <b v="1"/>
    <s v="theater/plays"/>
    <x v="2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x v="83"/>
    <b v="1"/>
    <s v="theater/plays"/>
    <x v="9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x v="38"/>
    <b v="1"/>
    <s v="theater/plays"/>
    <x v="3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x v="473"/>
    <b v="1"/>
    <s v="theater/plays"/>
    <x v="22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x v="162"/>
    <b v="1"/>
    <s v="theater/plays"/>
    <x v="22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x v="209"/>
    <b v="1"/>
    <s v="theater/plays"/>
    <x v="26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x v="69"/>
    <b v="1"/>
    <s v="theater/plays"/>
    <x v="38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x v="59"/>
    <b v="1"/>
    <s v="theater/plays"/>
    <x v="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x v="85"/>
    <b v="1"/>
    <s v="theater/plays"/>
    <x v="90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x v="36"/>
    <b v="1"/>
    <s v="theater/plays"/>
    <x v="2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x v="23"/>
    <b v="1"/>
    <s v="theater/plays"/>
    <x v="90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x v="149"/>
    <b v="1"/>
    <s v="theater/plays"/>
    <x v="45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x v="79"/>
    <b v="1"/>
    <s v="theater/plays"/>
    <x v="7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x v="20"/>
    <b v="1"/>
    <s v="theater/plays"/>
    <x v="8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x v="70"/>
    <b v="1"/>
    <s v="theater/plays"/>
    <x v="5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x v="95"/>
    <b v="1"/>
    <s v="theater/plays"/>
    <x v="15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x v="162"/>
    <b v="1"/>
    <s v="theater/plays"/>
    <x v="29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x v="220"/>
    <b v="1"/>
    <s v="theater/plays"/>
    <x v="37"/>
    <n v="186.80291970802921"/>
    <x v="1"/>
    <s v="plays"/>
    <x v="3691"/>
    <d v="2015-03-02T04:59:00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x v="57"/>
    <b v="1"/>
    <s v="theater/plays"/>
    <x v="9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x v="25"/>
    <b v="1"/>
    <s v="theater/plays"/>
    <x v="174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x v="65"/>
    <b v="1"/>
    <s v="theater/plays"/>
    <x v="30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x v="51"/>
    <b v="1"/>
    <s v="theater/plays"/>
    <x v="8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x v="76"/>
    <b v="1"/>
    <s v="theater/plays"/>
    <x v="34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x v="209"/>
    <b v="1"/>
    <s v="theater/plays"/>
    <x v="30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x v="327"/>
    <b v="1"/>
    <s v="theater/plays"/>
    <x v="26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x v="244"/>
    <b v="1"/>
    <s v="theater/plays"/>
    <x v="8"/>
    <n v="63"/>
    <x v="1"/>
    <s v="plays"/>
    <x v="3699"/>
    <d v="2014-10-15T14:26:5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x v="59"/>
    <b v="1"/>
    <s v="theater/plays"/>
    <x v="144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x v="70"/>
    <b v="1"/>
    <s v="theater/plays"/>
    <x v="8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x v="64"/>
    <b v="1"/>
    <s v="theater/plays"/>
    <x v="5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x v="209"/>
    <b v="1"/>
    <s v="theater/plays"/>
    <x v="20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x v="74"/>
    <b v="1"/>
    <s v="theater/plays"/>
    <x v="0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x v="2"/>
    <b v="1"/>
    <s v="theater/plays"/>
    <x v="3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x v="62"/>
    <b v="1"/>
    <s v="theater/plays"/>
    <x v="14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x v="23"/>
    <b v="1"/>
    <s v="theater/plays"/>
    <x v="329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x v="70"/>
    <b v="1"/>
    <s v="theater/plays"/>
    <x v="358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x v="2"/>
    <b v="1"/>
    <s v="theater/plays"/>
    <x v="16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x v="74"/>
    <b v="1"/>
    <s v="theater/plays"/>
    <x v="27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x v="64"/>
    <b v="1"/>
    <s v="theater/plays"/>
    <x v="35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x v="201"/>
    <b v="1"/>
    <s v="theater/plays"/>
    <x v="40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x v="10"/>
    <b v="1"/>
    <s v="theater/plays"/>
    <x v="7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x v="174"/>
    <b v="1"/>
    <s v="theater/plays"/>
    <x v="22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x v="74"/>
    <b v="1"/>
    <s v="theater/plays"/>
    <x v="22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x v="54"/>
    <b v="1"/>
    <s v="theater/plays"/>
    <x v="18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x v="62"/>
    <b v="1"/>
    <s v="theater/plays"/>
    <x v="8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x v="67"/>
    <b v="1"/>
    <s v="theater/plays"/>
    <x v="92"/>
    <n v="26.021739130434781"/>
    <x v="1"/>
    <s v="plays"/>
    <x v="3718"/>
    <d v="2015-02-27T17:11:15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x v="80"/>
    <b v="1"/>
    <s v="theater/plays"/>
    <x v="359"/>
    <n v="105"/>
    <x v="1"/>
    <s v="plays"/>
    <x v="3719"/>
    <d v="2015-06-22T17:31:0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x v="244"/>
    <b v="1"/>
    <s v="theater/plays"/>
    <x v="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x v="34"/>
    <b v="1"/>
    <s v="theater/plays"/>
    <x v="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x v="2"/>
    <b v="1"/>
    <s v="theater/plays"/>
    <x v="19"/>
    <n v="47.657142857142858"/>
    <x v="1"/>
    <s v="plays"/>
    <x v="3722"/>
    <d v="2016-02-11T22:59:00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x v="287"/>
    <b v="1"/>
    <s v="theater/plays"/>
    <x v="22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x v="30"/>
    <b v="1"/>
    <s v="theater/plays"/>
    <x v="22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x v="41"/>
    <b v="1"/>
    <s v="theater/plays"/>
    <x v="43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x v="67"/>
    <b v="1"/>
    <s v="theater/plays"/>
    <x v="360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x v="51"/>
    <b v="1"/>
    <s v="theater/plays"/>
    <x v="8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x v="162"/>
    <b v="0"/>
    <s v="theater/plays"/>
    <x v="57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x v="81"/>
    <b v="0"/>
    <s v="theater/plays"/>
    <x v="61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x v="29"/>
    <b v="0"/>
    <s v="theater/plays"/>
    <x v="57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x v="8"/>
    <b v="0"/>
    <s v="theater/plays"/>
    <x v="82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x v="80"/>
    <b v="0"/>
    <s v="theater/plays"/>
    <x v="6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x v="78"/>
    <b v="0"/>
    <s v="theater/plays"/>
    <x v="52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x v="63"/>
    <b v="0"/>
    <s v="theater/plays"/>
    <x v="152"/>
    <n v="61"/>
    <x v="1"/>
    <s v="plays"/>
    <x v="3734"/>
    <d v="2015-05-25T21:38:1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x v="84"/>
    <b v="0"/>
    <s v="theater/plays"/>
    <x v="5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x v="29"/>
    <b v="0"/>
    <s v="theater/plays"/>
    <x v="5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x v="80"/>
    <b v="0"/>
    <s v="theater/plays"/>
    <x v="7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x v="79"/>
    <b v="0"/>
    <s v="theater/plays"/>
    <x v="83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x v="22"/>
    <b v="0"/>
    <s v="theater/plays"/>
    <x v="148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x v="25"/>
    <b v="0"/>
    <s v="theater/plays"/>
    <x v="83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x v="78"/>
    <b v="0"/>
    <s v="theater/plays"/>
    <x v="52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x v="80"/>
    <b v="0"/>
    <s v="theater/plays"/>
    <x v="56"/>
    <n v="25"/>
    <x v="1"/>
    <s v="plays"/>
    <x v="3742"/>
    <d v="2014-09-06T05:09:04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x v="78"/>
    <b v="0"/>
    <s v="theater/plays"/>
    <x v="52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x v="78"/>
    <b v="0"/>
    <s v="theater/plays"/>
    <x v="52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x v="29"/>
    <b v="0"/>
    <s v="theater/plays"/>
    <x v="57"/>
    <n v="10"/>
    <x v="1"/>
    <s v="plays"/>
    <x v="3745"/>
    <d v="2014-08-10T16:45:02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x v="29"/>
    <b v="0"/>
    <s v="theater/plays"/>
    <x v="55"/>
    <n v="202"/>
    <x v="1"/>
    <s v="plays"/>
    <x v="3746"/>
    <d v="2016-10-08T09:20:39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x v="29"/>
    <b v="0"/>
    <s v="theater/plays"/>
    <x v="5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x v="47"/>
    <b v="1"/>
    <s v="theater/musical"/>
    <x v="3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x v="63"/>
    <b v="1"/>
    <s v="theater/musical"/>
    <x v="2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x v="33"/>
    <b v="1"/>
    <s v="theater/musical"/>
    <x v="8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x v="202"/>
    <b v="1"/>
    <s v="theater/musical"/>
    <x v="133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x v="41"/>
    <b v="1"/>
    <s v="theater/musical"/>
    <x v="38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x v="209"/>
    <b v="1"/>
    <s v="theater/musical"/>
    <x v="3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x v="74"/>
    <b v="1"/>
    <s v="theater/musical"/>
    <x v="29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x v="33"/>
    <b v="1"/>
    <s v="theater/musical"/>
    <x v="17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x v="57"/>
    <b v="1"/>
    <s v="theater/musical"/>
    <x v="7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x v="133"/>
    <b v="1"/>
    <s v="theater/musical"/>
    <x v="16"/>
    <n v="75.959999999999994"/>
    <x v="1"/>
    <s v="musical"/>
    <x v="3757"/>
    <d v="2014-12-01T20:25:15"/>
  </r>
  <r>
    <n v="3758"/>
    <s v="Luigi's Ladies"/>
    <s v="LUIGI'S LADIES: an original one-woman musical comedy"/>
    <x v="15"/>
    <n v="1535"/>
    <x v="0"/>
    <x v="0"/>
    <s v="USD"/>
    <n v="1400475600"/>
    <n v="1397819938"/>
    <b v="0"/>
    <x v="55"/>
    <b v="1"/>
    <s v="theater/musical"/>
    <x v="22"/>
    <n v="59.03846153846154"/>
    <x v="1"/>
    <s v="musical"/>
    <x v="3758"/>
    <d v="2014-05-19T05:00:0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x v="106"/>
    <b v="1"/>
    <s v="theater/musical"/>
    <x v="26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x v="110"/>
    <b v="1"/>
    <s v="theater/musical"/>
    <x v="7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x v="83"/>
    <b v="1"/>
    <s v="theater/musical"/>
    <x v="2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x v="33"/>
    <b v="1"/>
    <s v="theater/musical"/>
    <x v="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x v="99"/>
    <b v="1"/>
    <s v="theater/musical"/>
    <x v="2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x v="74"/>
    <b v="1"/>
    <s v="theater/musical"/>
    <x v="2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x v="329"/>
    <b v="1"/>
    <s v="theater/musical"/>
    <x v="35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x v="93"/>
    <b v="1"/>
    <s v="theater/musical"/>
    <x v="22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x v="66"/>
    <b v="1"/>
    <s v="theater/musical"/>
    <x v="32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x v="6"/>
    <b v="1"/>
    <s v="theater/musical"/>
    <x v="30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x v="41"/>
    <b v="1"/>
    <s v="theater/musical"/>
    <x v="2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x v="9"/>
    <b v="1"/>
    <s v="theater/musical"/>
    <x v="21"/>
    <n v="100"/>
    <x v="1"/>
    <s v="musical"/>
    <x v="3770"/>
    <d v="2015-06-13T22:20:1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x v="44"/>
    <b v="1"/>
    <s v="theater/musical"/>
    <x v="13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x v="51"/>
    <b v="1"/>
    <s v="theater/musical"/>
    <x v="26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x v="7"/>
    <b v="1"/>
    <s v="theater/musical"/>
    <x v="16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x v="20"/>
    <b v="1"/>
    <s v="theater/musical"/>
    <x v="2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x v="25"/>
    <b v="1"/>
    <s v="theater/musical"/>
    <x v="8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x v="225"/>
    <b v="1"/>
    <s v="theater/musical"/>
    <x v="6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x v="211"/>
    <b v="1"/>
    <s v="theater/musical"/>
    <x v="132"/>
    <n v="48.542372881355931"/>
    <x v="1"/>
    <s v="musical"/>
    <x v="3777"/>
    <d v="2014-09-27T04:00:0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x v="17"/>
    <b v="1"/>
    <s v="theater/musical"/>
    <x v="45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x v="248"/>
    <b v="1"/>
    <s v="theater/musical"/>
    <x v="3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x v="209"/>
    <b v="1"/>
    <s v="theater/musical"/>
    <x v="29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x v="47"/>
    <b v="1"/>
    <s v="theater/musical"/>
    <x v="5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x v="74"/>
    <b v="1"/>
    <s v="theater/musical"/>
    <x v="7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x v="54"/>
    <b v="1"/>
    <s v="theater/musical"/>
    <x v="31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x v="73"/>
    <b v="1"/>
    <s v="theater/musical"/>
    <x v="47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x v="209"/>
    <b v="1"/>
    <s v="theater/musical"/>
    <x v="96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x v="26"/>
    <b v="1"/>
    <s v="theater/musical"/>
    <x v="2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x v="73"/>
    <b v="1"/>
    <s v="theater/musical"/>
    <x v="8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x v="29"/>
    <b v="0"/>
    <s v="theater/musical"/>
    <x v="5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x v="80"/>
    <b v="0"/>
    <s v="theater/musical"/>
    <x v="58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x v="78"/>
    <b v="0"/>
    <s v="theater/musical"/>
    <x v="52"/>
    <n v="0"/>
    <x v="1"/>
    <s v="musical"/>
    <x v="3790"/>
    <d v="2016-11-22T17:00:23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x v="78"/>
    <b v="0"/>
    <s v="theater/musical"/>
    <x v="52"/>
    <n v="0"/>
    <x v="1"/>
    <s v="musical"/>
    <x v="3791"/>
    <d v="2014-07-06T16:36:32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x v="84"/>
    <b v="0"/>
    <s v="theater/musical"/>
    <x v="51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x v="54"/>
    <b v="0"/>
    <s v="theater/musical"/>
    <x v="64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x v="29"/>
    <b v="0"/>
    <s v="theater/musical"/>
    <x v="5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x v="84"/>
    <b v="0"/>
    <s v="theater/musical"/>
    <x v="56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x v="29"/>
    <b v="0"/>
    <s v="theater/musical"/>
    <x v="51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x v="77"/>
    <b v="0"/>
    <s v="theater/musical"/>
    <x v="3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x v="81"/>
    <b v="0"/>
    <s v="theater/musical"/>
    <x v="56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x v="80"/>
    <b v="0"/>
    <s v="theater/musical"/>
    <x v="65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x v="38"/>
    <b v="0"/>
    <s v="theater/musical"/>
    <x v="65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x v="82"/>
    <b v="0"/>
    <s v="theater/musical"/>
    <x v="114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x v="78"/>
    <b v="0"/>
    <s v="theater/musical"/>
    <x v="52"/>
    <n v="0"/>
    <x v="1"/>
    <s v="musical"/>
    <x v="3802"/>
    <d v="2015-10-22T03:01:46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x v="244"/>
    <b v="0"/>
    <s v="theater/musical"/>
    <x v="6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x v="78"/>
    <b v="0"/>
    <s v="theater/musical"/>
    <x v="52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x v="84"/>
    <b v="0"/>
    <s v="theater/musical"/>
    <x v="51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x v="29"/>
    <b v="0"/>
    <s v="theater/musical"/>
    <x v="51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x v="82"/>
    <b v="0"/>
    <s v="theater/musical"/>
    <x v="130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x v="54"/>
    <b v="1"/>
    <s v="theater/plays"/>
    <x v="2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x v="44"/>
    <b v="1"/>
    <s v="theater/plays"/>
    <x v="7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x v="55"/>
    <b v="1"/>
    <s v="theater/plays"/>
    <x v="14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x v="10"/>
    <b v="1"/>
    <s v="theater/plays"/>
    <x v="362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x v="202"/>
    <b v="1"/>
    <s v="theater/plays"/>
    <x v="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x v="74"/>
    <b v="1"/>
    <s v="theater/plays"/>
    <x v="8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x v="69"/>
    <b v="1"/>
    <s v="theater/plays"/>
    <x v="50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x v="9"/>
    <b v="1"/>
    <s v="theater/plays"/>
    <x v="8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x v="77"/>
    <b v="1"/>
    <s v="theater/plays"/>
    <x v="29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x v="9"/>
    <b v="1"/>
    <s v="theater/plays"/>
    <x v="30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x v="73"/>
    <b v="1"/>
    <s v="theater/plays"/>
    <x v="363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x v="55"/>
    <b v="1"/>
    <s v="theater/plays"/>
    <x v="6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x v="9"/>
    <b v="1"/>
    <s v="theater/plays"/>
    <x v="132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x v="67"/>
    <b v="1"/>
    <s v="theater/plays"/>
    <x v="2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x v="88"/>
    <b v="1"/>
    <s v="theater/plays"/>
    <x v="26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x v="14"/>
    <b v="1"/>
    <s v="theater/plays"/>
    <x v="45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x v="63"/>
    <b v="1"/>
    <s v="theater/plays"/>
    <x v="30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x v="72"/>
    <b v="1"/>
    <s v="theater/plays"/>
    <x v="45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x v="55"/>
    <b v="1"/>
    <s v="theater/plays"/>
    <x v="2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x v="71"/>
    <b v="1"/>
    <s v="theater/plays"/>
    <x v="94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x v="33"/>
    <b v="1"/>
    <s v="theater/plays"/>
    <x v="2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x v="22"/>
    <b v="1"/>
    <s v="theater/plays"/>
    <x v="8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x v="83"/>
    <b v="1"/>
    <s v="theater/plays"/>
    <x v="364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x v="82"/>
    <b v="1"/>
    <s v="theater/plays"/>
    <x v="6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x v="82"/>
    <b v="1"/>
    <s v="theater/plays"/>
    <x v="2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x v="9"/>
    <b v="1"/>
    <s v="theater/plays"/>
    <x v="32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x v="7"/>
    <b v="1"/>
    <s v="theater/plays"/>
    <x v="5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x v="22"/>
    <b v="1"/>
    <s v="theater/plays"/>
    <x v="12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x v="25"/>
    <b v="1"/>
    <s v="theater/plays"/>
    <x v="38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x v="57"/>
    <b v="1"/>
    <s v="theater/plays"/>
    <x v="22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x v="61"/>
    <b v="1"/>
    <s v="theater/plays"/>
    <x v="8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x v="58"/>
    <b v="1"/>
    <s v="theater/plays"/>
    <x v="7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x v="83"/>
    <b v="1"/>
    <s v="theater/plays"/>
    <x v="3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x v="69"/>
    <b v="0"/>
    <s v="theater/plays"/>
    <x v="114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x v="23"/>
    <b v="0"/>
    <s v="theater/plays"/>
    <x v="7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x v="10"/>
    <b v="0"/>
    <s v="theater/plays"/>
    <x v="71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x v="133"/>
    <b v="0"/>
    <s v="theater/plays"/>
    <x v="73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x v="8"/>
    <b v="0"/>
    <s v="theater/plays"/>
    <x v="5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x v="22"/>
    <b v="0"/>
    <s v="theater/plays"/>
    <x v="55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x v="82"/>
    <b v="0"/>
    <s v="theater/plays"/>
    <x v="78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x v="68"/>
    <b v="0"/>
    <s v="theater/plays"/>
    <x v="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x v="33"/>
    <b v="0"/>
    <s v="theater/plays"/>
    <x v="61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x v="80"/>
    <b v="0"/>
    <s v="theater/plays"/>
    <x v="5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x v="54"/>
    <b v="0"/>
    <s v="theater/plays"/>
    <x v="156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x v="84"/>
    <b v="0"/>
    <s v="theater/plays"/>
    <x v="51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x v="84"/>
    <b v="0"/>
    <s v="theater/plays"/>
    <x v="51"/>
    <n v="13"/>
    <x v="1"/>
    <s v="plays"/>
    <x v="3853"/>
    <d v="2014-09-01T20:09:38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x v="9"/>
    <b v="0"/>
    <s v="theater/plays"/>
    <x v="78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x v="29"/>
    <b v="0"/>
    <s v="theater/plays"/>
    <x v="5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x v="29"/>
    <b v="0"/>
    <s v="theater/plays"/>
    <x v="51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x v="80"/>
    <b v="0"/>
    <s v="theater/plays"/>
    <x v="54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x v="29"/>
    <b v="0"/>
    <s v="theater/plays"/>
    <x v="56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x v="29"/>
    <b v="0"/>
    <s v="theater/plays"/>
    <x v="51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x v="62"/>
    <b v="0"/>
    <s v="theater/plays"/>
    <x v="83"/>
    <n v="81.538461538461533"/>
    <x v="1"/>
    <s v="plays"/>
    <x v="3860"/>
    <d v="2014-08-12T15:51:50"/>
  </r>
  <r>
    <n v="3861"/>
    <s v="READY OR NOT HERE I COME"/>
    <s v="THE COMING OF THE LORD!"/>
    <x v="13"/>
    <n v="100"/>
    <x v="2"/>
    <x v="0"/>
    <s v="USD"/>
    <n v="1415828820"/>
    <n v="1412258977"/>
    <b v="0"/>
    <x v="29"/>
    <b v="0"/>
    <s v="theater/plays"/>
    <x v="65"/>
    <n v="100"/>
    <x v="1"/>
    <s v="plays"/>
    <x v="3861"/>
    <d v="2014-11-12T21:47:00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x v="29"/>
    <b v="0"/>
    <s v="theater/plays"/>
    <x v="51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x v="78"/>
    <b v="0"/>
    <s v="theater/plays"/>
    <x v="52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x v="83"/>
    <b v="0"/>
    <s v="theater/plays"/>
    <x v="56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x v="25"/>
    <b v="0"/>
    <s v="theater/plays"/>
    <x v="74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x v="84"/>
    <b v="0"/>
    <s v="theater/plays"/>
    <x v="5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x v="81"/>
    <b v="0"/>
    <s v="theater/plays"/>
    <x v="84"/>
    <n v="50.2"/>
    <x v="1"/>
    <s v="plays"/>
    <x v="3867"/>
    <d v="2016-06-18T19:32:19"/>
  </r>
  <r>
    <n v="3868"/>
    <s v="1000 words (Canceled)"/>
    <s v="New collection of music by Scott Evan Davis!"/>
    <x v="10"/>
    <n v="10"/>
    <x v="1"/>
    <x v="1"/>
    <s v="GBP"/>
    <n v="1410191405"/>
    <n v="1408031405"/>
    <b v="0"/>
    <x v="29"/>
    <b v="0"/>
    <s v="theater/musical"/>
    <x v="51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x v="41"/>
    <b v="0"/>
    <s v="theater/musical"/>
    <x v="58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x v="73"/>
    <b v="0"/>
    <s v="theater/musical"/>
    <x v="12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x v="83"/>
    <b v="0"/>
    <s v="theater/musical"/>
    <x v="55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x v="78"/>
    <b v="0"/>
    <s v="theater/musical"/>
    <x v="52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x v="78"/>
    <b v="0"/>
    <s v="theater/musical"/>
    <x v="52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x v="78"/>
    <b v="0"/>
    <s v="theater/musical"/>
    <x v="52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x v="78"/>
    <b v="0"/>
    <s v="theater/musical"/>
    <x v="52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x v="67"/>
    <b v="0"/>
    <s v="theater/musical"/>
    <x v="227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x v="25"/>
    <b v="0"/>
    <s v="theater/musical"/>
    <x v="6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x v="29"/>
    <b v="0"/>
    <s v="theater/musical"/>
    <x v="51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x v="78"/>
    <b v="0"/>
    <s v="theater/musical"/>
    <x v="52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x v="57"/>
    <b v="0"/>
    <s v="theater/musical"/>
    <x v="53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x v="29"/>
    <b v="0"/>
    <s v="theater/musical"/>
    <x v="6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x v="78"/>
    <b v="0"/>
    <s v="theater/musical"/>
    <x v="52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x v="78"/>
    <b v="0"/>
    <s v="theater/musical"/>
    <x v="52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x v="78"/>
    <b v="0"/>
    <s v="theater/musical"/>
    <x v="52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x v="78"/>
    <b v="0"/>
    <s v="theater/musical"/>
    <x v="52"/>
    <n v="0"/>
    <x v="1"/>
    <s v="musical"/>
    <x v="3885"/>
    <d v="2016-05-09T22:49:51"/>
  </r>
  <r>
    <n v="3886"/>
    <s v="a (Canceled)"/>
    <n v="1"/>
    <x v="3"/>
    <n v="0"/>
    <x v="1"/>
    <x v="2"/>
    <s v="AUD"/>
    <n v="1418275702"/>
    <n v="1415683702"/>
    <b v="0"/>
    <x v="78"/>
    <b v="0"/>
    <s v="theater/musical"/>
    <x v="52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x v="84"/>
    <b v="0"/>
    <s v="theater/musical"/>
    <x v="56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x v="25"/>
    <b v="0"/>
    <s v="theater/plays"/>
    <x v="60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x v="82"/>
    <b v="0"/>
    <s v="theater/plays"/>
    <x v="56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x v="22"/>
    <b v="0"/>
    <s v="theater/plays"/>
    <x v="78"/>
    <n v="315.5"/>
    <x v="1"/>
    <s v="plays"/>
    <x v="3890"/>
    <d v="2015-08-15T18:12:24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x v="63"/>
    <b v="0"/>
    <s v="theater/plays"/>
    <x v="11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x v="78"/>
    <b v="0"/>
    <s v="theater/plays"/>
    <x v="52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x v="87"/>
    <b v="0"/>
    <s v="theater/plays"/>
    <x v="71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x v="202"/>
    <b v="0"/>
    <s v="theater/plays"/>
    <x v="58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x v="29"/>
    <b v="0"/>
    <s v="theater/plays"/>
    <x v="6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x v="80"/>
    <b v="0"/>
    <s v="theater/plays"/>
    <x v="59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x v="73"/>
    <b v="0"/>
    <s v="theater/plays"/>
    <x v="83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x v="38"/>
    <b v="0"/>
    <s v="theater/plays"/>
    <x v="115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x v="84"/>
    <b v="0"/>
    <s v="theater/plays"/>
    <x v="56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x v="81"/>
    <b v="0"/>
    <s v="theater/plays"/>
    <x v="5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x v="29"/>
    <b v="0"/>
    <s v="theater/plays"/>
    <x v="5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x v="162"/>
    <b v="0"/>
    <s v="theater/plays"/>
    <x v="22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x v="78"/>
    <b v="0"/>
    <s v="theater/plays"/>
    <x v="52"/>
    <n v="0"/>
    <x v="1"/>
    <s v="plays"/>
    <x v="3903"/>
    <d v="2015-08-14T19:38:00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x v="84"/>
    <b v="0"/>
    <s v="theater/plays"/>
    <x v="51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x v="63"/>
    <b v="0"/>
    <s v="theater/plays"/>
    <x v="82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x v="38"/>
    <b v="0"/>
    <s v="theater/plays"/>
    <x v="14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x v="80"/>
    <b v="0"/>
    <s v="theater/plays"/>
    <x v="6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x v="80"/>
    <b v="0"/>
    <s v="theater/plays"/>
    <x v="114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x v="80"/>
    <b v="0"/>
    <s v="theater/plays"/>
    <x v="5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x v="83"/>
    <b v="0"/>
    <s v="theater/plays"/>
    <x v="58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x v="17"/>
    <b v="0"/>
    <s v="theater/plays"/>
    <x v="150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x v="29"/>
    <b v="0"/>
    <s v="theater/plays"/>
    <x v="51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x v="63"/>
    <b v="0"/>
    <s v="theater/plays"/>
    <x v="57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x v="74"/>
    <b v="0"/>
    <s v="theater/plays"/>
    <x v="117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x v="29"/>
    <b v="0"/>
    <s v="theater/plays"/>
    <x v="51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x v="78"/>
    <b v="0"/>
    <s v="theater/plays"/>
    <x v="52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x v="29"/>
    <b v="0"/>
    <s v="theater/plays"/>
    <x v="51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x v="83"/>
    <b v="0"/>
    <s v="theater/plays"/>
    <x v="51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x v="83"/>
    <b v="0"/>
    <s v="theater/plays"/>
    <x v="56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x v="83"/>
    <b v="0"/>
    <s v="theater/plays"/>
    <x v="5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x v="78"/>
    <b v="0"/>
    <s v="theater/plays"/>
    <x v="52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x v="79"/>
    <b v="0"/>
    <s v="theater/plays"/>
    <x v="114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x v="57"/>
    <b v="0"/>
    <s v="theater/plays"/>
    <x v="84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x v="244"/>
    <b v="0"/>
    <s v="theater/plays"/>
    <x v="63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x v="83"/>
    <b v="0"/>
    <s v="theater/plays"/>
    <x v="57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x v="29"/>
    <b v="0"/>
    <s v="theater/plays"/>
    <x v="51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x v="84"/>
    <b v="0"/>
    <s v="theater/plays"/>
    <x v="5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x v="63"/>
    <b v="0"/>
    <s v="theater/plays"/>
    <x v="5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x v="25"/>
    <b v="0"/>
    <s v="theater/plays"/>
    <x v="55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x v="78"/>
    <b v="0"/>
    <s v="theater/plays"/>
    <x v="52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x v="78"/>
    <b v="0"/>
    <s v="theater/plays"/>
    <x v="52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x v="29"/>
    <b v="0"/>
    <s v="theater/plays"/>
    <x v="51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x v="8"/>
    <b v="0"/>
    <s v="theater/plays"/>
    <x v="63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x v="8"/>
    <b v="0"/>
    <s v="theater/plays"/>
    <x v="59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x v="23"/>
    <b v="0"/>
    <s v="theater/plays"/>
    <x v="153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x v="78"/>
    <b v="0"/>
    <s v="theater/plays"/>
    <x v="52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x v="73"/>
    <b v="0"/>
    <s v="theater/plays"/>
    <x v="36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x v="81"/>
    <b v="0"/>
    <s v="theater/plays"/>
    <x v="84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x v="29"/>
    <b v="0"/>
    <s v="theater/plays"/>
    <x v="5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x v="84"/>
    <b v="0"/>
    <s v="theater/plays"/>
    <x v="51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x v="84"/>
    <b v="0"/>
    <s v="theater/plays"/>
    <x v="5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x v="78"/>
    <b v="0"/>
    <s v="theater/plays"/>
    <x v="52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x v="62"/>
    <b v="0"/>
    <s v="theater/plays"/>
    <x v="72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x v="78"/>
    <b v="0"/>
    <s v="theater/plays"/>
    <x v="52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x v="29"/>
    <b v="0"/>
    <s v="theater/plays"/>
    <x v="51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x v="81"/>
    <b v="0"/>
    <s v="theater/plays"/>
    <x v="58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x v="84"/>
    <b v="0"/>
    <s v="theater/plays"/>
    <x v="58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x v="78"/>
    <b v="0"/>
    <s v="theater/plays"/>
    <x v="52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x v="58"/>
    <b v="0"/>
    <s v="theater/plays"/>
    <x v="63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x v="29"/>
    <b v="0"/>
    <s v="theater/plays"/>
    <x v="5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x v="29"/>
    <b v="0"/>
    <s v="theater/plays"/>
    <x v="51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x v="29"/>
    <b v="0"/>
    <s v="theater/plays"/>
    <x v="51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x v="78"/>
    <b v="0"/>
    <s v="theater/plays"/>
    <x v="52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x v="78"/>
    <b v="0"/>
    <s v="theater/plays"/>
    <x v="52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x v="22"/>
    <b v="0"/>
    <s v="theater/plays"/>
    <x v="86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x v="78"/>
    <b v="0"/>
    <s v="theater/plays"/>
    <x v="52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x v="29"/>
    <b v="0"/>
    <s v="theater/plays"/>
    <x v="51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x v="38"/>
    <b v="0"/>
    <s v="theater/plays"/>
    <x v="115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x v="8"/>
    <b v="0"/>
    <s v="theater/plays"/>
    <x v="8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x v="80"/>
    <b v="0"/>
    <s v="theater/plays"/>
    <x v="56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x v="84"/>
    <b v="0"/>
    <s v="theater/plays"/>
    <x v="51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x v="83"/>
    <b v="0"/>
    <s v="theater/plays"/>
    <x v="58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x v="78"/>
    <b v="0"/>
    <s v="theater/plays"/>
    <x v="52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x v="83"/>
    <b v="0"/>
    <s v="theater/plays"/>
    <x v="67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x v="80"/>
    <b v="0"/>
    <s v="theater/plays"/>
    <x v="12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x v="84"/>
    <b v="0"/>
    <s v="theater/plays"/>
    <x v="5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x v="73"/>
    <b v="0"/>
    <s v="theater/plays"/>
    <x v="86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x v="202"/>
    <b v="0"/>
    <s v="theater/plays"/>
    <x v="5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x v="79"/>
    <b v="0"/>
    <s v="theater/plays"/>
    <x v="61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x v="84"/>
    <b v="0"/>
    <s v="theater/plays"/>
    <x v="51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x v="79"/>
    <b v="0"/>
    <s v="theater/plays"/>
    <x v="5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x v="22"/>
    <b v="0"/>
    <s v="theater/plays"/>
    <x v="7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x v="77"/>
    <b v="0"/>
    <s v="theater/plays"/>
    <x v="131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x v="202"/>
    <b v="0"/>
    <s v="theater/plays"/>
    <x v="187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x v="78"/>
    <b v="0"/>
    <s v="theater/plays"/>
    <x v="52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x v="73"/>
    <b v="0"/>
    <s v="theater/plays"/>
    <x v="160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x v="79"/>
    <b v="0"/>
    <s v="theater/plays"/>
    <x v="56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x v="22"/>
    <b v="0"/>
    <s v="theater/plays"/>
    <x v="59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x v="79"/>
    <b v="0"/>
    <s v="theater/plays"/>
    <x v="56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x v="63"/>
    <b v="0"/>
    <s v="theater/plays"/>
    <x v="83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x v="63"/>
    <b v="0"/>
    <s v="theater/plays"/>
    <x v="65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x v="81"/>
    <b v="0"/>
    <s v="theater/plays"/>
    <x v="69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x v="67"/>
    <b v="0"/>
    <s v="theater/plays"/>
    <x v="156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x v="73"/>
    <b v="0"/>
    <s v="theater/plays"/>
    <x v="67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x v="10"/>
    <b v="0"/>
    <s v="theater/plays"/>
    <x v="115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x v="62"/>
    <b v="0"/>
    <s v="theater/plays"/>
    <x v="57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x v="62"/>
    <b v="0"/>
    <s v="theater/plays"/>
    <x v="150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x v="80"/>
    <b v="0"/>
    <s v="theater/plays"/>
    <x v="55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x v="78"/>
    <b v="0"/>
    <s v="theater/plays"/>
    <x v="52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x v="83"/>
    <b v="0"/>
    <s v="theater/plays"/>
    <x v="65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x v="29"/>
    <b v="0"/>
    <s v="theater/plays"/>
    <x v="69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x v="82"/>
    <b v="0"/>
    <s v="theater/plays"/>
    <x v="54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x v="29"/>
    <b v="0"/>
    <s v="theater/plays"/>
    <x v="51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x v="29"/>
    <b v="0"/>
    <s v="theater/plays"/>
    <x v="51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x v="80"/>
    <b v="0"/>
    <s v="theater/plays"/>
    <x v="156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x v="57"/>
    <b v="0"/>
    <s v="theater/plays"/>
    <x v="78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x v="78"/>
    <b v="0"/>
    <s v="theater/plays"/>
    <x v="52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x v="8"/>
    <b v="0"/>
    <s v="theater/plays"/>
    <x v="12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x v="25"/>
    <b v="0"/>
    <s v="theater/plays"/>
    <x v="78"/>
    <n v="82.571428571428569"/>
    <x v="1"/>
    <s v="plays"/>
    <x v="3999"/>
    <d v="2014-08-31T19:51:49"/>
  </r>
  <r>
    <n v="4000"/>
    <s v="The Escorts"/>
    <s v="An Enticing Trip into the World of Assisted Dying"/>
    <x v="6"/>
    <n v="10"/>
    <x v="2"/>
    <x v="0"/>
    <s v="USD"/>
    <n v="1462631358"/>
    <n v="1457450958"/>
    <b v="0"/>
    <x v="29"/>
    <b v="0"/>
    <s v="theater/plays"/>
    <x v="51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x v="25"/>
    <b v="0"/>
    <s v="theater/plays"/>
    <x v="150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x v="80"/>
    <b v="0"/>
    <s v="theater/plays"/>
    <x v="56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x v="84"/>
    <b v="0"/>
    <s v="theater/plays"/>
    <x v="59"/>
    <n v="100.5"/>
    <x v="1"/>
    <s v="plays"/>
    <x v="4003"/>
    <d v="2015-02-15T14:05:47"/>
  </r>
  <r>
    <n v="4004"/>
    <s v="South Florida Tours"/>
    <s v="Help Launch The Queen Into South Florida!"/>
    <x v="2"/>
    <n v="1"/>
    <x v="2"/>
    <x v="0"/>
    <s v="USD"/>
    <n v="1412740457"/>
    <n v="1410148457"/>
    <b v="0"/>
    <x v="29"/>
    <b v="0"/>
    <s v="theater/plays"/>
    <x v="51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x v="84"/>
    <b v="0"/>
    <s v="theater/plays"/>
    <x v="56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x v="29"/>
    <b v="0"/>
    <s v="theater/plays"/>
    <x v="51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x v="29"/>
    <b v="0"/>
    <s v="theater/plays"/>
    <x v="51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x v="80"/>
    <b v="0"/>
    <s v="theater/plays"/>
    <x v="54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x v="83"/>
    <b v="0"/>
    <s v="theater/plays"/>
    <x v="58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x v="44"/>
    <b v="0"/>
    <s v="theater/plays"/>
    <x v="86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x v="80"/>
    <b v="0"/>
    <s v="theater/plays"/>
    <x v="61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x v="78"/>
    <b v="0"/>
    <s v="theater/plays"/>
    <x v="52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x v="84"/>
    <b v="0"/>
    <s v="theater/plays"/>
    <x v="56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x v="78"/>
    <b v="0"/>
    <s v="theater/plays"/>
    <x v="52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x v="29"/>
    <b v="0"/>
    <s v="theater/plays"/>
    <x v="51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x v="63"/>
    <b v="0"/>
    <s v="theater/plays"/>
    <x v="53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x v="84"/>
    <b v="0"/>
    <s v="theater/plays"/>
    <x v="56"/>
    <n v="52.5"/>
    <x v="1"/>
    <s v="plays"/>
    <x v="4017"/>
    <d v="2014-09-04T16:07:54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x v="80"/>
    <b v="0"/>
    <s v="theater/plays"/>
    <x v="114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x v="80"/>
    <b v="0"/>
    <s v="theater/plays"/>
    <x v="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x v="83"/>
    <b v="0"/>
    <s v="theater/plays"/>
    <x v="78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x v="84"/>
    <b v="0"/>
    <s v="theater/plays"/>
    <x v="5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x v="438"/>
    <b v="0"/>
    <s v="theater/plays"/>
    <x v="36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x v="78"/>
    <b v="0"/>
    <s v="theater/plays"/>
    <x v="52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x v="29"/>
    <b v="0"/>
    <s v="theater/plays"/>
    <x v="56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x v="80"/>
    <b v="0"/>
    <s v="theater/plays"/>
    <x v="6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x v="78"/>
    <b v="0"/>
    <s v="theater/plays"/>
    <x v="52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x v="63"/>
    <b v="0"/>
    <s v="theater/plays"/>
    <x v="61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x v="202"/>
    <b v="0"/>
    <s v="theater/plays"/>
    <x v="152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x v="78"/>
    <b v="0"/>
    <s v="theater/plays"/>
    <x v="52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x v="79"/>
    <b v="0"/>
    <s v="theater/plays"/>
    <x v="63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x v="78"/>
    <b v="0"/>
    <s v="theater/plays"/>
    <x v="52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x v="63"/>
    <b v="0"/>
    <s v="theater/plays"/>
    <x v="6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x v="225"/>
    <b v="0"/>
    <s v="theater/plays"/>
    <x v="79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x v="84"/>
    <b v="0"/>
    <s v="theater/plays"/>
    <x v="56"/>
    <n v="100"/>
    <x v="1"/>
    <s v="plays"/>
    <x v="4034"/>
    <d v="2015-04-03T21:44:10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x v="20"/>
    <b v="0"/>
    <s v="theater/plays"/>
    <x v="11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x v="57"/>
    <b v="0"/>
    <s v="theater/plays"/>
    <x v="160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x v="84"/>
    <b v="0"/>
    <s v="theater/plays"/>
    <x v="82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x v="80"/>
    <b v="0"/>
    <s v="theater/plays"/>
    <x v="8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x v="81"/>
    <b v="0"/>
    <s v="theater/plays"/>
    <x v="64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x v="84"/>
    <b v="0"/>
    <s v="theater/plays"/>
    <x v="187"/>
    <n v="1250"/>
    <x v="1"/>
    <s v="plays"/>
    <x v="4040"/>
    <d v="2015-07-18T03:00:00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x v="84"/>
    <b v="0"/>
    <s v="theater/plays"/>
    <x v="51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x v="83"/>
    <b v="0"/>
    <s v="theater/plays"/>
    <x v="5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x v="78"/>
    <b v="0"/>
    <s v="theater/plays"/>
    <x v="52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x v="80"/>
    <b v="0"/>
    <s v="theater/plays"/>
    <x v="150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x v="29"/>
    <b v="0"/>
    <s v="theater/plays"/>
    <x v="51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x v="8"/>
    <b v="0"/>
    <s v="theater/plays"/>
    <x v="114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x v="80"/>
    <b v="0"/>
    <s v="theater/plays"/>
    <x v="55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x v="110"/>
    <b v="0"/>
    <s v="theater/plays"/>
    <x v="83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x v="29"/>
    <b v="0"/>
    <s v="theater/plays"/>
    <x v="51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x v="29"/>
    <b v="0"/>
    <s v="theater/plays"/>
    <x v="51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x v="78"/>
    <b v="0"/>
    <s v="theater/plays"/>
    <x v="52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x v="62"/>
    <b v="0"/>
    <s v="theater/plays"/>
    <x v="150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x v="84"/>
    <b v="0"/>
    <s v="theater/plays"/>
    <x v="71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x v="78"/>
    <b v="0"/>
    <s v="theater/plays"/>
    <x v="52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x v="64"/>
    <b v="0"/>
    <s v="theater/plays"/>
    <x v="83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x v="82"/>
    <b v="0"/>
    <s v="theater/plays"/>
    <x v="227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x v="79"/>
    <b v="0"/>
    <s v="theater/plays"/>
    <x v="66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x v="80"/>
    <b v="0"/>
    <s v="theater/plays"/>
    <x v="55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x v="63"/>
    <b v="0"/>
    <s v="theater/plays"/>
    <x v="5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x v="81"/>
    <b v="0"/>
    <s v="theater/plays"/>
    <x v="5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x v="78"/>
    <b v="0"/>
    <s v="theater/plays"/>
    <x v="52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x v="83"/>
    <b v="0"/>
    <s v="theater/plays"/>
    <x v="55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x v="82"/>
    <b v="0"/>
    <s v="theater/plays"/>
    <x v="56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x v="79"/>
    <b v="0"/>
    <s v="theater/plays"/>
    <x v="69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x v="80"/>
    <b v="0"/>
    <s v="theater/plays"/>
    <x v="5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x v="29"/>
    <b v="0"/>
    <s v="theater/plays"/>
    <x v="51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x v="57"/>
    <b v="0"/>
    <s v="theater/plays"/>
    <x v="368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x v="29"/>
    <b v="0"/>
    <s v="theater/plays"/>
    <x v="5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x v="62"/>
    <b v="0"/>
    <s v="theater/plays"/>
    <x v="156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x v="79"/>
    <b v="0"/>
    <s v="theater/plays"/>
    <x v="78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x v="78"/>
    <b v="0"/>
    <s v="theater/plays"/>
    <x v="52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x v="84"/>
    <b v="0"/>
    <s v="theater/plays"/>
    <x v="51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x v="84"/>
    <b v="0"/>
    <s v="theater/plays"/>
    <x v="56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x v="64"/>
    <b v="0"/>
    <s v="theater/plays"/>
    <x v="74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x v="62"/>
    <b v="0"/>
    <s v="theater/plays"/>
    <x v="152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x v="78"/>
    <b v="0"/>
    <s v="theater/plays"/>
    <x v="52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x v="79"/>
    <b v="0"/>
    <s v="theater/plays"/>
    <x v="114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x v="78"/>
    <b v="0"/>
    <s v="theater/plays"/>
    <x v="52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x v="29"/>
    <b v="0"/>
    <s v="theater/plays"/>
    <x v="51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x v="78"/>
    <b v="0"/>
    <s v="theater/plays"/>
    <x v="52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x v="8"/>
    <b v="0"/>
    <s v="theater/plays"/>
    <x v="63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x v="84"/>
    <b v="0"/>
    <s v="theater/plays"/>
    <x v="56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x v="79"/>
    <b v="0"/>
    <s v="theater/plays"/>
    <x v="71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x v="29"/>
    <b v="0"/>
    <s v="theater/plays"/>
    <x v="51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x v="29"/>
    <b v="0"/>
    <s v="theater/plays"/>
    <x v="51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x v="81"/>
    <b v="0"/>
    <s v="theater/plays"/>
    <x v="65"/>
    <n v="9.4"/>
    <x v="1"/>
    <s v="plays"/>
    <x v="4086"/>
    <d v="2015-11-21T04:00:00"/>
  </r>
  <r>
    <n v="4087"/>
    <s v="Stage Production &quot;The Nail Shop&quot;"/>
    <s v="Comedy Stage Play"/>
    <x v="376"/>
    <n v="0"/>
    <x v="2"/>
    <x v="0"/>
    <s v="USD"/>
    <n v="1468777786"/>
    <n v="1466185786"/>
    <b v="0"/>
    <x v="78"/>
    <b v="0"/>
    <s v="theater/plays"/>
    <x v="52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x v="83"/>
    <b v="0"/>
    <s v="theater/plays"/>
    <x v="59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x v="22"/>
    <b v="0"/>
    <s v="theater/plays"/>
    <x v="6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x v="83"/>
    <b v="0"/>
    <s v="theater/plays"/>
    <x v="58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x v="22"/>
    <b v="0"/>
    <s v="theater/plays"/>
    <x v="84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x v="29"/>
    <b v="0"/>
    <s v="theater/plays"/>
    <x v="51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x v="80"/>
    <b v="0"/>
    <s v="theater/plays"/>
    <x v="55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x v="22"/>
    <b v="0"/>
    <s v="theater/plays"/>
    <x v="11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x v="29"/>
    <b v="0"/>
    <s v="theater/plays"/>
    <x v="55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x v="81"/>
    <b v="0"/>
    <s v="theater/plays"/>
    <x v="82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x v="78"/>
    <b v="0"/>
    <s v="theater/plays"/>
    <x v="52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x v="78"/>
    <b v="0"/>
    <s v="theater/plays"/>
    <x v="52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x v="29"/>
    <b v="0"/>
    <s v="theater/plays"/>
    <x v="56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x v="78"/>
    <b v="0"/>
    <s v="theater/plays"/>
    <x v="52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x v="78"/>
    <b v="0"/>
    <s v="theater/plays"/>
    <x v="52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x v="79"/>
    <b v="0"/>
    <s v="theater/plays"/>
    <x v="60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x v="79"/>
    <b v="0"/>
    <s v="theater/plays"/>
    <x v="57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x v="25"/>
    <b v="0"/>
    <s v="theater/plays"/>
    <x v="71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x v="79"/>
    <b v="0"/>
    <s v="theater/plays"/>
    <x v="6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x v="51"/>
    <b v="0"/>
    <s v="theater/plays"/>
    <x v="138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x v="80"/>
    <b v="0"/>
    <s v="theater/plays"/>
    <x v="55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x v="29"/>
    <b v="0"/>
    <s v="theater/plays"/>
    <x v="5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x v="78"/>
    <b v="0"/>
    <s v="theater/plays"/>
    <x v="52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x v="79"/>
    <b v="0"/>
    <s v="theater/plays"/>
    <x v="152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x v="79"/>
    <b v="0"/>
    <s v="theater/plays"/>
    <x v="58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x v="29"/>
    <b v="0"/>
    <s v="theater/plays"/>
    <x v="51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x v="83"/>
    <b v="0"/>
    <s v="theater/plays"/>
    <x v="51"/>
    <n v="1"/>
    <x v="1"/>
    <s v="plays"/>
    <x v="4113"/>
    <d v="2016-01-08T06:34:00"/>
  </r>
  <r>
    <m/>
    <m/>
    <m/>
    <x v="445"/>
    <m/>
    <x v="4"/>
    <x v="21"/>
    <m/>
    <m/>
    <m/>
    <m/>
    <x v="502"/>
    <m/>
    <m/>
    <x v="369"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24BA1B-66D5-4A6A-A313-35C18788BBC8}" name="PivotTable8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6" count="1" selected="0">
              <x v="8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Row" dataField="1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27966E-2E1F-4DAB-B33A-F1A6773558A1}" name="PivotTable10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4E19B9-E8CF-43AE-A0BC-4CB8C8D23F06}" name="PivotTable1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6" zoomScale="73" zoomScaleNormal="70" workbookViewId="0">
      <selection activeCell="L2" sqref="L2"/>
    </sheetView>
  </sheetViews>
  <sheetFormatPr defaultColWidth="20.26953125" defaultRowHeight="14.5" x14ac:dyDescent="0.35"/>
  <cols>
    <col min="1" max="1" width="5.08984375" bestFit="1" customWidth="1"/>
    <col min="2" max="2" width="42.08984375" style="1" bestFit="1" customWidth="1"/>
    <col min="3" max="3" width="45.90625" style="1" bestFit="1" customWidth="1"/>
    <col min="4" max="4" width="10" bestFit="1" customWidth="1"/>
    <col min="5" max="5" width="11.453125" bestFit="1" customWidth="1"/>
    <col min="6" max="6" width="10.08984375" customWidth="1"/>
    <col min="7" max="7" width="11.1796875" bestFit="1" customWidth="1"/>
    <col min="8" max="8" width="12.36328125" bestFit="1" customWidth="1"/>
    <col min="9" max="9" width="12.1796875" bestFit="1" customWidth="1"/>
    <col min="10" max="10" width="17.08984375" bestFit="1" customWidth="1"/>
    <col min="11" max="11" width="13.81640625" bestFit="1" customWidth="1"/>
    <col min="12" max="12" width="20.08984375" bestFit="1" customWidth="1"/>
    <col min="13" max="13" width="12.36328125" bestFit="1" customWidth="1"/>
    <col min="14" max="14" width="28.54296875" bestFit="1" customWidth="1"/>
    <col min="15" max="15" width="20" style="13" bestFit="1" customWidth="1"/>
    <col min="16" max="16" width="20.26953125" style="4"/>
  </cols>
  <sheetData>
    <row r="1" spans="1:20" s="3" customFormat="1" ht="52" customHeight="1" x14ac:dyDescent="0.35">
      <c r="A1" s="3" t="s">
        <v>0</v>
      </c>
      <c r="B1" s="3" t="s">
        <v>1</v>
      </c>
      <c r="C1" s="3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3" t="s">
        <v>8396</v>
      </c>
      <c r="P1" s="5" t="s">
        <v>8397</v>
      </c>
      <c r="Q1" s="3" t="s">
        <v>8398</v>
      </c>
      <c r="R1" s="3" t="s">
        <v>8399</v>
      </c>
      <c r="S1" s="3" t="s">
        <v>8361</v>
      </c>
      <c r="T1" s="3" t="s">
        <v>8362</v>
      </c>
    </row>
    <row r="2" spans="1:20" ht="43.5" x14ac:dyDescent="0.35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4">
        <f>ROUNDUP((E2/D2)*100,0)</f>
        <v>137</v>
      </c>
      <c r="P2" s="4">
        <f>IFERROR(E2/L2,0)</f>
        <v>63.917582417582416</v>
      </c>
      <c r="Q2" t="str">
        <f>LEFT(N2,SEARCH("/",N2)-1)</f>
        <v>film &amp; video</v>
      </c>
      <c r="R2" t="str">
        <f>RIGHT(N2,LEN(N2)-SEARCH("/",N2,1))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9" x14ac:dyDescent="0.35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4">
        <f>ROUNDUP((E3/D3)*100,0)</f>
        <v>143</v>
      </c>
      <c r="P3" s="4">
        <f t="shared" ref="P3:P66" si="0">IFERROR(E3/L3,0)</f>
        <v>185.48101265822785</v>
      </c>
      <c r="Q3" t="str">
        <f t="shared" ref="Q3:Q66" si="1">LEFT(N3,SEARCH("/",N3)-1)</f>
        <v>film &amp; video</v>
      </c>
      <c r="R3" t="str">
        <f t="shared" ref="R3:R66" si="2">RIGHT(N3,LEN(N3)-SEARCH("/",N3,1))</f>
        <v>television</v>
      </c>
      <c r="S3" s="9">
        <f t="shared" ref="S3:S66" si="3">(((J3/60)/60)/24)+DATE(1970,1,1)</f>
        <v>42766.600497685184</v>
      </c>
      <c r="T3" s="9">
        <f t="shared" ref="T3:T66" si="4">(((I3/60)/60)/24)+DATE(1970,1,1)</f>
        <v>42796.600497685184</v>
      </c>
    </row>
    <row r="4" spans="1:20" ht="43.5" x14ac:dyDescent="0.35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4">
        <f t="shared" ref="O4:O67" si="5">ROUNDUP((E4/D4)*100,0)</f>
        <v>105</v>
      </c>
      <c r="P4" s="4">
        <f t="shared" si="0"/>
        <v>15</v>
      </c>
      <c r="Q4" t="str">
        <f t="shared" si="1"/>
        <v>film &amp; video</v>
      </c>
      <c r="R4" t="str">
        <f t="shared" si="2"/>
        <v>television</v>
      </c>
      <c r="S4" s="9">
        <f t="shared" si="3"/>
        <v>42405.702349537038</v>
      </c>
      <c r="T4" s="9">
        <f t="shared" si="4"/>
        <v>42415.702349537038</v>
      </c>
    </row>
    <row r="5" spans="1:20" ht="29" x14ac:dyDescent="0.35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4">
        <f t="shared" si="5"/>
        <v>104</v>
      </c>
      <c r="P5" s="4">
        <f t="shared" si="0"/>
        <v>69.266666666666666</v>
      </c>
      <c r="Q5" t="str">
        <f t="shared" si="1"/>
        <v>film &amp; video</v>
      </c>
      <c r="R5" t="str">
        <f t="shared" si="2"/>
        <v>television</v>
      </c>
      <c r="S5" s="9">
        <f t="shared" si="3"/>
        <v>41828.515127314815</v>
      </c>
      <c r="T5" s="9">
        <f t="shared" si="4"/>
        <v>41858.515127314815</v>
      </c>
    </row>
    <row r="6" spans="1:20" ht="43.5" x14ac:dyDescent="0.35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4">
        <f t="shared" si="5"/>
        <v>123</v>
      </c>
      <c r="P6" s="4">
        <f t="shared" si="0"/>
        <v>190.55028169014085</v>
      </c>
      <c r="Q6" t="str">
        <f t="shared" si="1"/>
        <v>film &amp; video</v>
      </c>
      <c r="R6" t="str">
        <f t="shared" si="2"/>
        <v>television</v>
      </c>
      <c r="S6" s="9">
        <f t="shared" si="3"/>
        <v>42327.834247685183</v>
      </c>
      <c r="T6" s="9">
        <f t="shared" si="4"/>
        <v>42357.834247685183</v>
      </c>
    </row>
    <row r="7" spans="1:20" ht="43.5" x14ac:dyDescent="0.35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4">
        <f t="shared" si="5"/>
        <v>110</v>
      </c>
      <c r="P7" s="4">
        <f t="shared" si="0"/>
        <v>93.40425531914893</v>
      </c>
      <c r="Q7" t="str">
        <f t="shared" si="1"/>
        <v>film &amp; video</v>
      </c>
      <c r="R7" t="str">
        <f t="shared" si="2"/>
        <v>television</v>
      </c>
      <c r="S7" s="9">
        <f t="shared" si="3"/>
        <v>42563.932951388888</v>
      </c>
      <c r="T7" s="9">
        <f t="shared" si="4"/>
        <v>42580.232638888891</v>
      </c>
    </row>
    <row r="8" spans="1:20" ht="43.5" x14ac:dyDescent="0.35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4">
        <f t="shared" si="5"/>
        <v>107</v>
      </c>
      <c r="P8" s="4">
        <f t="shared" si="0"/>
        <v>146.87931034482759</v>
      </c>
      <c r="Q8" t="str">
        <f t="shared" si="1"/>
        <v>film &amp; video</v>
      </c>
      <c r="R8" t="str">
        <f t="shared" si="2"/>
        <v>television</v>
      </c>
      <c r="S8" s="9">
        <f t="shared" si="3"/>
        <v>41794.072337962964</v>
      </c>
      <c r="T8" s="9">
        <f t="shared" si="4"/>
        <v>41804.072337962964</v>
      </c>
    </row>
    <row r="9" spans="1:20" ht="43.5" x14ac:dyDescent="0.35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4">
        <f t="shared" si="5"/>
        <v>102</v>
      </c>
      <c r="P9" s="4">
        <f t="shared" si="0"/>
        <v>159.82456140350877</v>
      </c>
      <c r="Q9" t="str">
        <f t="shared" si="1"/>
        <v>film &amp; video</v>
      </c>
      <c r="R9" t="str">
        <f t="shared" si="2"/>
        <v>television</v>
      </c>
      <c r="S9" s="9">
        <f t="shared" si="3"/>
        <v>42516.047071759262</v>
      </c>
      <c r="T9" s="9">
        <f t="shared" si="4"/>
        <v>42556.047071759262</v>
      </c>
    </row>
    <row r="10" spans="1:20" x14ac:dyDescent="0.35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4">
        <f t="shared" si="5"/>
        <v>101</v>
      </c>
      <c r="P10" s="4">
        <f t="shared" si="0"/>
        <v>291.79333333333335</v>
      </c>
      <c r="Q10" t="str">
        <f t="shared" si="1"/>
        <v>film &amp; video</v>
      </c>
      <c r="R10" t="str">
        <f t="shared" si="2"/>
        <v>television</v>
      </c>
      <c r="S10" s="9">
        <f t="shared" si="3"/>
        <v>42468.94458333333</v>
      </c>
      <c r="T10" s="9">
        <f t="shared" si="4"/>
        <v>42475.875</v>
      </c>
    </row>
    <row r="11" spans="1:20" ht="43.5" x14ac:dyDescent="0.35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4">
        <f t="shared" si="5"/>
        <v>126</v>
      </c>
      <c r="P11" s="4">
        <f t="shared" si="0"/>
        <v>31.499500000000001</v>
      </c>
      <c r="Q11" t="str">
        <f t="shared" si="1"/>
        <v>film &amp; video</v>
      </c>
      <c r="R11" t="str">
        <f t="shared" si="2"/>
        <v>television</v>
      </c>
      <c r="S11" s="9">
        <f t="shared" si="3"/>
        <v>42447.103518518517</v>
      </c>
      <c r="T11" s="9">
        <f t="shared" si="4"/>
        <v>42477.103518518517</v>
      </c>
    </row>
    <row r="12" spans="1:20" ht="43.5" x14ac:dyDescent="0.35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4">
        <f t="shared" si="5"/>
        <v>101</v>
      </c>
      <c r="P12" s="4">
        <f t="shared" si="0"/>
        <v>158.68421052631578</v>
      </c>
      <c r="Q12" t="str">
        <f t="shared" si="1"/>
        <v>film &amp; video</v>
      </c>
      <c r="R12" t="str">
        <f t="shared" si="2"/>
        <v>television</v>
      </c>
      <c r="S12" s="9">
        <f t="shared" si="3"/>
        <v>41780.068043981482</v>
      </c>
      <c r="T12" s="9">
        <f t="shared" si="4"/>
        <v>41815.068043981482</v>
      </c>
    </row>
    <row r="13" spans="1:20" ht="43.5" x14ac:dyDescent="0.35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4">
        <f t="shared" si="5"/>
        <v>121</v>
      </c>
      <c r="P13" s="4">
        <f t="shared" si="0"/>
        <v>80.333333333333329</v>
      </c>
      <c r="Q13" t="str">
        <f t="shared" si="1"/>
        <v>film &amp; video</v>
      </c>
      <c r="R13" t="str">
        <f t="shared" si="2"/>
        <v>television</v>
      </c>
      <c r="S13" s="9">
        <f t="shared" si="3"/>
        <v>42572.778495370367</v>
      </c>
      <c r="T13" s="9">
        <f t="shared" si="4"/>
        <v>42604.125</v>
      </c>
    </row>
    <row r="14" spans="1:20" ht="43.5" x14ac:dyDescent="0.35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4">
        <f t="shared" si="5"/>
        <v>166</v>
      </c>
      <c r="P14" s="4">
        <f t="shared" si="0"/>
        <v>59.961305925030231</v>
      </c>
      <c r="Q14" t="str">
        <f t="shared" si="1"/>
        <v>film &amp; video</v>
      </c>
      <c r="R14" t="str">
        <f t="shared" si="2"/>
        <v>television</v>
      </c>
      <c r="S14" s="9">
        <f t="shared" si="3"/>
        <v>41791.713252314818</v>
      </c>
      <c r="T14" s="9">
        <f t="shared" si="4"/>
        <v>41836.125</v>
      </c>
    </row>
    <row r="15" spans="1:20" ht="29" x14ac:dyDescent="0.35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4">
        <f t="shared" si="5"/>
        <v>160</v>
      </c>
      <c r="P15" s="4">
        <f t="shared" si="0"/>
        <v>109.78431372549019</v>
      </c>
      <c r="Q15" t="str">
        <f t="shared" si="1"/>
        <v>film &amp; video</v>
      </c>
      <c r="R15" t="str">
        <f t="shared" si="2"/>
        <v>television</v>
      </c>
      <c r="S15" s="9">
        <f t="shared" si="3"/>
        <v>42508.677187499998</v>
      </c>
      <c r="T15" s="9">
        <f t="shared" si="4"/>
        <v>42544.852083333331</v>
      </c>
    </row>
    <row r="16" spans="1:20" ht="29" x14ac:dyDescent="0.35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4">
        <f t="shared" si="5"/>
        <v>101</v>
      </c>
      <c r="P16" s="4">
        <f t="shared" si="0"/>
        <v>147.70731707317074</v>
      </c>
      <c r="Q16" t="str">
        <f t="shared" si="1"/>
        <v>film &amp; video</v>
      </c>
      <c r="R16" t="str">
        <f t="shared" si="2"/>
        <v>television</v>
      </c>
      <c r="S16" s="9">
        <f t="shared" si="3"/>
        <v>41808.02648148148</v>
      </c>
      <c r="T16" s="9">
        <f t="shared" si="4"/>
        <v>41833.582638888889</v>
      </c>
    </row>
    <row r="17" spans="1:20" ht="43.5" x14ac:dyDescent="0.35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4">
        <f t="shared" si="5"/>
        <v>107</v>
      </c>
      <c r="P17" s="4">
        <f t="shared" si="0"/>
        <v>21.755102040816325</v>
      </c>
      <c r="Q17" t="str">
        <f t="shared" si="1"/>
        <v>film &amp; video</v>
      </c>
      <c r="R17" t="str">
        <f t="shared" si="2"/>
        <v>television</v>
      </c>
      <c r="S17" s="9">
        <f t="shared" si="3"/>
        <v>42256.391875000001</v>
      </c>
      <c r="T17" s="9">
        <f t="shared" si="4"/>
        <v>42274.843055555553</v>
      </c>
    </row>
    <row r="18" spans="1:20" ht="43.5" x14ac:dyDescent="0.35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4">
        <f t="shared" si="5"/>
        <v>101</v>
      </c>
      <c r="P18" s="4">
        <f t="shared" si="0"/>
        <v>171.84285714285716</v>
      </c>
      <c r="Q18" t="str">
        <f t="shared" si="1"/>
        <v>film &amp; video</v>
      </c>
      <c r="R18" t="str">
        <f t="shared" si="2"/>
        <v>television</v>
      </c>
      <c r="S18" s="9">
        <f t="shared" si="3"/>
        <v>41760.796423611115</v>
      </c>
      <c r="T18" s="9">
        <f t="shared" si="4"/>
        <v>41806.229166666664</v>
      </c>
    </row>
    <row r="19" spans="1:20" ht="43.5" x14ac:dyDescent="0.35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4">
        <f t="shared" si="5"/>
        <v>101</v>
      </c>
      <c r="P19" s="4">
        <f t="shared" si="0"/>
        <v>41.944444444444443</v>
      </c>
      <c r="Q19" t="str">
        <f t="shared" si="1"/>
        <v>film &amp; video</v>
      </c>
      <c r="R19" t="str">
        <f t="shared" si="2"/>
        <v>television</v>
      </c>
      <c r="S19" s="9">
        <f t="shared" si="3"/>
        <v>41917.731736111113</v>
      </c>
      <c r="T19" s="9">
        <f t="shared" si="4"/>
        <v>41947.773402777777</v>
      </c>
    </row>
    <row r="20" spans="1:20" ht="43.5" x14ac:dyDescent="0.35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4">
        <f t="shared" si="5"/>
        <v>107</v>
      </c>
      <c r="P20" s="4">
        <f t="shared" si="0"/>
        <v>93.264122807017543</v>
      </c>
      <c r="Q20" t="str">
        <f t="shared" si="1"/>
        <v>film &amp; video</v>
      </c>
      <c r="R20" t="str">
        <f t="shared" si="2"/>
        <v>television</v>
      </c>
      <c r="S20" s="9">
        <f t="shared" si="3"/>
        <v>41869.542314814818</v>
      </c>
      <c r="T20" s="9">
        <f t="shared" si="4"/>
        <v>41899.542314814818</v>
      </c>
    </row>
    <row r="21" spans="1:20" ht="43.5" x14ac:dyDescent="0.35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4">
        <f t="shared" si="5"/>
        <v>146</v>
      </c>
      <c r="P21" s="4">
        <f t="shared" si="0"/>
        <v>56.136363636363633</v>
      </c>
      <c r="Q21" t="str">
        <f t="shared" si="1"/>
        <v>film &amp; video</v>
      </c>
      <c r="R21" t="str">
        <f t="shared" si="2"/>
        <v>television</v>
      </c>
      <c r="S21" s="9">
        <f t="shared" si="3"/>
        <v>42175.816365740742</v>
      </c>
      <c r="T21" s="9">
        <f t="shared" si="4"/>
        <v>42205.816365740742</v>
      </c>
    </row>
    <row r="22" spans="1:20" ht="43.5" x14ac:dyDescent="0.35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4">
        <f t="shared" si="5"/>
        <v>101</v>
      </c>
      <c r="P22" s="4">
        <f t="shared" si="0"/>
        <v>80.16</v>
      </c>
      <c r="Q22" t="str">
        <f t="shared" si="1"/>
        <v>film &amp; video</v>
      </c>
      <c r="R22" t="str">
        <f t="shared" si="2"/>
        <v>television</v>
      </c>
      <c r="S22" s="9">
        <f t="shared" si="3"/>
        <v>42200.758240740746</v>
      </c>
      <c r="T22" s="9">
        <f t="shared" si="4"/>
        <v>42260.758240740746</v>
      </c>
    </row>
    <row r="23" spans="1:20" ht="43.5" x14ac:dyDescent="0.35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4">
        <f t="shared" si="5"/>
        <v>110</v>
      </c>
      <c r="P23" s="4">
        <f t="shared" si="0"/>
        <v>199.9009900990099</v>
      </c>
      <c r="Q23" t="str">
        <f t="shared" si="1"/>
        <v>film &amp; video</v>
      </c>
      <c r="R23" t="str">
        <f t="shared" si="2"/>
        <v>television</v>
      </c>
      <c r="S23" s="9">
        <f t="shared" si="3"/>
        <v>41878.627187500002</v>
      </c>
      <c r="T23" s="9">
        <f t="shared" si="4"/>
        <v>41908.627187500002</v>
      </c>
    </row>
    <row r="24" spans="1:20" ht="29" x14ac:dyDescent="0.35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4">
        <f t="shared" si="5"/>
        <v>118</v>
      </c>
      <c r="P24" s="4">
        <f t="shared" si="0"/>
        <v>51.25</v>
      </c>
      <c r="Q24" t="str">
        <f t="shared" si="1"/>
        <v>film &amp; video</v>
      </c>
      <c r="R24" t="str">
        <f t="shared" si="2"/>
        <v>television</v>
      </c>
      <c r="S24" s="9">
        <f t="shared" si="3"/>
        <v>41989.91134259259</v>
      </c>
      <c r="T24" s="9">
        <f t="shared" si="4"/>
        <v>42005.332638888889</v>
      </c>
    </row>
    <row r="25" spans="1:20" ht="43.5" x14ac:dyDescent="0.35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4">
        <f t="shared" si="5"/>
        <v>119</v>
      </c>
      <c r="P25" s="4">
        <f t="shared" si="0"/>
        <v>103.04347826086956</v>
      </c>
      <c r="Q25" t="str">
        <f t="shared" si="1"/>
        <v>film &amp; video</v>
      </c>
      <c r="R25" t="str">
        <f t="shared" si="2"/>
        <v>television</v>
      </c>
      <c r="S25" s="9">
        <f t="shared" si="3"/>
        <v>42097.778946759259</v>
      </c>
      <c r="T25" s="9">
        <f t="shared" si="4"/>
        <v>42124.638888888891</v>
      </c>
    </row>
    <row r="26" spans="1:20" ht="29" x14ac:dyDescent="0.35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4">
        <f t="shared" si="5"/>
        <v>109</v>
      </c>
      <c r="P26" s="4">
        <f t="shared" si="0"/>
        <v>66.346149825783982</v>
      </c>
      <c r="Q26" t="str">
        <f t="shared" si="1"/>
        <v>film &amp; video</v>
      </c>
      <c r="R26" t="str">
        <f t="shared" si="2"/>
        <v>television</v>
      </c>
      <c r="S26" s="9">
        <f t="shared" si="3"/>
        <v>42229.820173611108</v>
      </c>
      <c r="T26" s="9">
        <f t="shared" si="4"/>
        <v>42262.818750000006</v>
      </c>
    </row>
    <row r="27" spans="1:20" ht="43.5" x14ac:dyDescent="0.35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4">
        <f t="shared" si="5"/>
        <v>134</v>
      </c>
      <c r="P27" s="4">
        <f t="shared" si="0"/>
        <v>57.142857142857146</v>
      </c>
      <c r="Q27" t="str">
        <f t="shared" si="1"/>
        <v>film &amp; video</v>
      </c>
      <c r="R27" t="str">
        <f t="shared" si="2"/>
        <v>television</v>
      </c>
      <c r="S27" s="9">
        <f t="shared" si="3"/>
        <v>42318.025011574078</v>
      </c>
      <c r="T27" s="9">
        <f t="shared" si="4"/>
        <v>42378.025011574078</v>
      </c>
    </row>
    <row r="28" spans="1:20" ht="29" x14ac:dyDescent="0.35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4">
        <f t="shared" si="5"/>
        <v>156</v>
      </c>
      <c r="P28" s="4">
        <f t="shared" si="0"/>
        <v>102.10526315789474</v>
      </c>
      <c r="Q28" t="str">
        <f t="shared" si="1"/>
        <v>film &amp; video</v>
      </c>
      <c r="R28" t="str">
        <f t="shared" si="2"/>
        <v>television</v>
      </c>
      <c r="S28" s="9">
        <f t="shared" si="3"/>
        <v>41828.515555555554</v>
      </c>
      <c r="T28" s="9">
        <f t="shared" si="4"/>
        <v>41868.515555555554</v>
      </c>
    </row>
    <row r="29" spans="1:20" ht="43.5" x14ac:dyDescent="0.35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4">
        <f t="shared" si="5"/>
        <v>112</v>
      </c>
      <c r="P29" s="4">
        <f t="shared" si="0"/>
        <v>148.96666666666667</v>
      </c>
      <c r="Q29" t="str">
        <f t="shared" si="1"/>
        <v>film &amp; video</v>
      </c>
      <c r="R29" t="str">
        <f t="shared" si="2"/>
        <v>television</v>
      </c>
      <c r="S29" s="9">
        <f t="shared" si="3"/>
        <v>41929.164733796293</v>
      </c>
      <c r="T29" s="9">
        <f t="shared" si="4"/>
        <v>41959.206400462965</v>
      </c>
    </row>
    <row r="30" spans="1:20" ht="29" x14ac:dyDescent="0.35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4">
        <f t="shared" si="5"/>
        <v>101</v>
      </c>
      <c r="P30" s="4">
        <f t="shared" si="0"/>
        <v>169.6056338028169</v>
      </c>
      <c r="Q30" t="str">
        <f t="shared" si="1"/>
        <v>film &amp; video</v>
      </c>
      <c r="R30" t="str">
        <f t="shared" si="2"/>
        <v>television</v>
      </c>
      <c r="S30" s="9">
        <f t="shared" si="3"/>
        <v>42324.96393518518</v>
      </c>
      <c r="T30" s="9">
        <f t="shared" si="4"/>
        <v>42354.96393518518</v>
      </c>
    </row>
    <row r="31" spans="1:20" ht="43.5" x14ac:dyDescent="0.35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4">
        <f t="shared" si="5"/>
        <v>124</v>
      </c>
      <c r="P31" s="4">
        <f t="shared" si="0"/>
        <v>31.623931623931625</v>
      </c>
      <c r="Q31" t="str">
        <f t="shared" si="1"/>
        <v>film &amp; video</v>
      </c>
      <c r="R31" t="str">
        <f t="shared" si="2"/>
        <v>television</v>
      </c>
      <c r="S31" s="9">
        <f t="shared" si="3"/>
        <v>41812.67324074074</v>
      </c>
      <c r="T31" s="9">
        <f t="shared" si="4"/>
        <v>41842.67324074074</v>
      </c>
    </row>
    <row r="32" spans="1:20" ht="43.5" x14ac:dyDescent="0.35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4">
        <f t="shared" si="5"/>
        <v>102</v>
      </c>
      <c r="P32" s="4">
        <f t="shared" si="0"/>
        <v>76.45264150943396</v>
      </c>
      <c r="Q32" t="str">
        <f t="shared" si="1"/>
        <v>film &amp; video</v>
      </c>
      <c r="R32" t="str">
        <f t="shared" si="2"/>
        <v>television</v>
      </c>
      <c r="S32" s="9">
        <f t="shared" si="3"/>
        <v>41842.292997685188</v>
      </c>
      <c r="T32" s="9">
        <f t="shared" si="4"/>
        <v>41872.292997685188</v>
      </c>
    </row>
    <row r="33" spans="1:20" ht="43.5" x14ac:dyDescent="0.35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4">
        <f t="shared" si="5"/>
        <v>100</v>
      </c>
      <c r="P33" s="4">
        <f t="shared" si="0"/>
        <v>13</v>
      </c>
      <c r="Q33" t="str">
        <f t="shared" si="1"/>
        <v>film &amp; video</v>
      </c>
      <c r="R33" t="str">
        <f t="shared" si="2"/>
        <v>television</v>
      </c>
      <c r="S33" s="9">
        <f t="shared" si="3"/>
        <v>42376.79206018518</v>
      </c>
      <c r="T33" s="9">
        <f t="shared" si="4"/>
        <v>42394.79206018518</v>
      </c>
    </row>
    <row r="34" spans="1:20" ht="43.5" x14ac:dyDescent="0.35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4">
        <f t="shared" si="5"/>
        <v>101</v>
      </c>
      <c r="P34" s="4">
        <f t="shared" si="0"/>
        <v>320.44943820224717</v>
      </c>
      <c r="Q34" t="str">
        <f t="shared" si="1"/>
        <v>film &amp; video</v>
      </c>
      <c r="R34" t="str">
        <f t="shared" si="2"/>
        <v>television</v>
      </c>
      <c r="S34" s="9">
        <f t="shared" si="3"/>
        <v>42461.627511574072</v>
      </c>
      <c r="T34" s="9">
        <f t="shared" si="4"/>
        <v>42503.165972222225</v>
      </c>
    </row>
    <row r="35" spans="1:20" ht="43.5" x14ac:dyDescent="0.35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4">
        <f t="shared" si="5"/>
        <v>103</v>
      </c>
      <c r="P35" s="4">
        <f t="shared" si="0"/>
        <v>83.75</v>
      </c>
      <c r="Q35" t="str">
        <f t="shared" si="1"/>
        <v>film &amp; video</v>
      </c>
      <c r="R35" t="str">
        <f t="shared" si="2"/>
        <v>television</v>
      </c>
      <c r="S35" s="9">
        <f t="shared" si="3"/>
        <v>42286.660891203705</v>
      </c>
      <c r="T35" s="9">
        <f t="shared" si="4"/>
        <v>42316.702557870376</v>
      </c>
    </row>
    <row r="36" spans="1:20" ht="43.5" x14ac:dyDescent="0.35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4">
        <f t="shared" si="5"/>
        <v>131</v>
      </c>
      <c r="P36" s="4">
        <f t="shared" si="0"/>
        <v>49.882352941176471</v>
      </c>
      <c r="Q36" t="str">
        <f t="shared" si="1"/>
        <v>film &amp; video</v>
      </c>
      <c r="R36" t="str">
        <f t="shared" si="2"/>
        <v>television</v>
      </c>
      <c r="S36" s="9">
        <f t="shared" si="3"/>
        <v>41841.321770833332</v>
      </c>
      <c r="T36" s="9">
        <f t="shared" si="4"/>
        <v>41856.321770833332</v>
      </c>
    </row>
    <row r="37" spans="1:20" ht="29" x14ac:dyDescent="0.35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4">
        <f t="shared" si="5"/>
        <v>167</v>
      </c>
      <c r="P37" s="4">
        <f t="shared" si="0"/>
        <v>59.464285714285715</v>
      </c>
      <c r="Q37" t="str">
        <f t="shared" si="1"/>
        <v>film &amp; video</v>
      </c>
      <c r="R37" t="str">
        <f t="shared" si="2"/>
        <v>television</v>
      </c>
      <c r="S37" s="9">
        <f t="shared" si="3"/>
        <v>42098.291828703703</v>
      </c>
      <c r="T37" s="9">
        <f t="shared" si="4"/>
        <v>42122</v>
      </c>
    </row>
    <row r="38" spans="1:20" ht="29" x14ac:dyDescent="0.35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4">
        <f t="shared" si="5"/>
        <v>143</v>
      </c>
      <c r="P38" s="4">
        <f t="shared" si="0"/>
        <v>193.84090909090909</v>
      </c>
      <c r="Q38" t="str">
        <f t="shared" si="1"/>
        <v>film &amp; video</v>
      </c>
      <c r="R38" t="str">
        <f t="shared" si="2"/>
        <v>television</v>
      </c>
      <c r="S38" s="9">
        <f t="shared" si="3"/>
        <v>42068.307002314818</v>
      </c>
      <c r="T38" s="9">
        <f t="shared" si="4"/>
        <v>42098.265335648146</v>
      </c>
    </row>
    <row r="39" spans="1:20" ht="43.5" x14ac:dyDescent="0.35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4">
        <f t="shared" si="5"/>
        <v>184</v>
      </c>
      <c r="P39" s="4">
        <f t="shared" si="0"/>
        <v>159.51383399209487</v>
      </c>
      <c r="Q39" t="str">
        <f t="shared" si="1"/>
        <v>film &amp; video</v>
      </c>
      <c r="R39" t="str">
        <f t="shared" si="2"/>
        <v>television</v>
      </c>
      <c r="S39" s="9">
        <f t="shared" si="3"/>
        <v>42032.693043981482</v>
      </c>
      <c r="T39" s="9">
        <f t="shared" si="4"/>
        <v>42062.693043981482</v>
      </c>
    </row>
    <row r="40" spans="1:20" ht="43.5" x14ac:dyDescent="0.35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4">
        <f t="shared" si="5"/>
        <v>111</v>
      </c>
      <c r="P40" s="4">
        <f t="shared" si="0"/>
        <v>41.68181818181818</v>
      </c>
      <c r="Q40" t="str">
        <f t="shared" si="1"/>
        <v>film &amp; video</v>
      </c>
      <c r="R40" t="str">
        <f t="shared" si="2"/>
        <v>television</v>
      </c>
      <c r="S40" s="9">
        <f t="shared" si="3"/>
        <v>41375.057222222218</v>
      </c>
      <c r="T40" s="9">
        <f t="shared" si="4"/>
        <v>41405.057222222218</v>
      </c>
    </row>
    <row r="41" spans="1:20" ht="43.5" x14ac:dyDescent="0.35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4">
        <f t="shared" si="5"/>
        <v>131</v>
      </c>
      <c r="P41" s="4">
        <f t="shared" si="0"/>
        <v>150.89861751152074</v>
      </c>
      <c r="Q41" t="str">
        <f t="shared" si="1"/>
        <v>film &amp; video</v>
      </c>
      <c r="R41" t="str">
        <f t="shared" si="2"/>
        <v>television</v>
      </c>
      <c r="S41" s="9">
        <f t="shared" si="3"/>
        <v>41754.047083333331</v>
      </c>
      <c r="T41" s="9">
        <f t="shared" si="4"/>
        <v>41784.957638888889</v>
      </c>
    </row>
    <row r="42" spans="1:20" ht="43.5" x14ac:dyDescent="0.35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4">
        <f t="shared" si="5"/>
        <v>102</v>
      </c>
      <c r="P42" s="4">
        <f t="shared" si="0"/>
        <v>126.6875</v>
      </c>
      <c r="Q42" t="str">
        <f t="shared" si="1"/>
        <v>film &amp; video</v>
      </c>
      <c r="R42" t="str">
        <f t="shared" si="2"/>
        <v>television</v>
      </c>
      <c r="S42" s="9">
        <f t="shared" si="3"/>
        <v>41789.21398148148</v>
      </c>
      <c r="T42" s="9">
        <f t="shared" si="4"/>
        <v>41809.166666666664</v>
      </c>
    </row>
    <row r="43" spans="1:20" ht="43.5" x14ac:dyDescent="0.35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4">
        <f t="shared" si="5"/>
        <v>100</v>
      </c>
      <c r="P43" s="4">
        <f t="shared" si="0"/>
        <v>105.26315789473684</v>
      </c>
      <c r="Q43" t="str">
        <f t="shared" si="1"/>
        <v>film &amp; video</v>
      </c>
      <c r="R43" t="str">
        <f t="shared" si="2"/>
        <v>television</v>
      </c>
      <c r="S43" s="9">
        <f t="shared" si="3"/>
        <v>41887.568912037037</v>
      </c>
      <c r="T43" s="9">
        <f t="shared" si="4"/>
        <v>41917.568912037037</v>
      </c>
    </row>
    <row r="44" spans="1:20" ht="43.5" x14ac:dyDescent="0.35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4">
        <f t="shared" si="5"/>
        <v>142</v>
      </c>
      <c r="P44" s="4">
        <f t="shared" si="0"/>
        <v>117.51479289940828</v>
      </c>
      <c r="Q44" t="str">
        <f t="shared" si="1"/>
        <v>film &amp; video</v>
      </c>
      <c r="R44" t="str">
        <f t="shared" si="2"/>
        <v>television</v>
      </c>
      <c r="S44" s="9">
        <f t="shared" si="3"/>
        <v>41971.639189814814</v>
      </c>
      <c r="T44" s="9">
        <f t="shared" si="4"/>
        <v>42001.639189814814</v>
      </c>
    </row>
    <row r="45" spans="1:20" ht="43.5" x14ac:dyDescent="0.35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4">
        <f>ROUNDUP((E45/D45)*100,0)</f>
        <v>309</v>
      </c>
      <c r="P45" s="4">
        <f t="shared" si="0"/>
        <v>117.36121673003802</v>
      </c>
      <c r="Q45" t="str">
        <f t="shared" si="1"/>
        <v>film &amp; video</v>
      </c>
      <c r="R45" t="str">
        <f t="shared" si="2"/>
        <v>television</v>
      </c>
      <c r="S45" s="9">
        <f t="shared" si="3"/>
        <v>41802.790347222224</v>
      </c>
      <c r="T45" s="9">
        <f t="shared" si="4"/>
        <v>41833</v>
      </c>
    </row>
    <row r="46" spans="1:20" ht="43.5" x14ac:dyDescent="0.35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4">
        <f t="shared" si="5"/>
        <v>100</v>
      </c>
      <c r="P46" s="4">
        <f t="shared" si="0"/>
        <v>133.33333333333334</v>
      </c>
      <c r="Q46" t="str">
        <f t="shared" si="1"/>
        <v>film &amp; video</v>
      </c>
      <c r="R46" t="str">
        <f t="shared" si="2"/>
        <v>television</v>
      </c>
      <c r="S46" s="9">
        <f t="shared" si="3"/>
        <v>41874.098807870374</v>
      </c>
      <c r="T46" s="9">
        <f t="shared" si="4"/>
        <v>41919.098807870374</v>
      </c>
    </row>
    <row r="47" spans="1:20" ht="43.5" x14ac:dyDescent="0.35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4">
        <f t="shared" si="5"/>
        <v>120</v>
      </c>
      <c r="P47" s="4">
        <f t="shared" si="0"/>
        <v>98.360655737704917</v>
      </c>
      <c r="Q47" t="str">
        <f t="shared" si="1"/>
        <v>film &amp; video</v>
      </c>
      <c r="R47" t="str">
        <f t="shared" si="2"/>
        <v>television</v>
      </c>
      <c r="S47" s="9">
        <f t="shared" si="3"/>
        <v>42457.623923611114</v>
      </c>
      <c r="T47" s="9">
        <f t="shared" si="4"/>
        <v>42487.623923611114</v>
      </c>
    </row>
    <row r="48" spans="1:20" ht="43.5" x14ac:dyDescent="0.35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4">
        <f t="shared" si="5"/>
        <v>105</v>
      </c>
      <c r="P48" s="4">
        <f t="shared" si="0"/>
        <v>194.44444444444446</v>
      </c>
      <c r="Q48" t="str">
        <f t="shared" si="1"/>
        <v>film &amp; video</v>
      </c>
      <c r="R48" t="str">
        <f t="shared" si="2"/>
        <v>television</v>
      </c>
      <c r="S48" s="9">
        <f t="shared" si="3"/>
        <v>42323.964976851858</v>
      </c>
      <c r="T48" s="9">
        <f t="shared" si="4"/>
        <v>42353.964976851858</v>
      </c>
    </row>
    <row r="49" spans="1:20" ht="43.5" x14ac:dyDescent="0.35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4">
        <f t="shared" si="5"/>
        <v>108</v>
      </c>
      <c r="P49" s="4">
        <f t="shared" si="0"/>
        <v>76.865000000000009</v>
      </c>
      <c r="Q49" t="str">
        <f t="shared" si="1"/>
        <v>film &amp; video</v>
      </c>
      <c r="R49" t="str">
        <f t="shared" si="2"/>
        <v>television</v>
      </c>
      <c r="S49" s="9">
        <f t="shared" si="3"/>
        <v>41932.819525462961</v>
      </c>
      <c r="T49" s="9">
        <f t="shared" si="4"/>
        <v>41992.861192129625</v>
      </c>
    </row>
    <row r="50" spans="1:20" ht="43.5" x14ac:dyDescent="0.35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4">
        <f t="shared" si="5"/>
        <v>108</v>
      </c>
      <c r="P50" s="4">
        <f t="shared" si="0"/>
        <v>56.815789473684212</v>
      </c>
      <c r="Q50" t="str">
        <f t="shared" si="1"/>
        <v>film &amp; video</v>
      </c>
      <c r="R50" t="str">
        <f t="shared" si="2"/>
        <v>television</v>
      </c>
      <c r="S50" s="9">
        <f t="shared" si="3"/>
        <v>42033.516898148147</v>
      </c>
      <c r="T50" s="9">
        <f t="shared" si="4"/>
        <v>42064.5</v>
      </c>
    </row>
    <row r="51" spans="1:20" x14ac:dyDescent="0.35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4">
        <f t="shared" si="5"/>
        <v>100</v>
      </c>
      <c r="P51" s="4">
        <f t="shared" si="0"/>
        <v>137.93103448275863</v>
      </c>
      <c r="Q51" t="str">
        <f t="shared" si="1"/>
        <v>film &amp; video</v>
      </c>
      <c r="R51" t="str">
        <f t="shared" si="2"/>
        <v>television</v>
      </c>
      <c r="S51" s="9">
        <f t="shared" si="3"/>
        <v>42271.176446759258</v>
      </c>
      <c r="T51" s="9">
        <f t="shared" si="4"/>
        <v>42301.176446759258</v>
      </c>
    </row>
    <row r="52" spans="1:20" ht="43.5" x14ac:dyDescent="0.35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4">
        <f t="shared" si="5"/>
        <v>100</v>
      </c>
      <c r="P52" s="4">
        <f t="shared" si="0"/>
        <v>27.272727272727273</v>
      </c>
      <c r="Q52" t="str">
        <f t="shared" si="1"/>
        <v>film &amp; video</v>
      </c>
      <c r="R52" t="str">
        <f t="shared" si="2"/>
        <v>television</v>
      </c>
      <c r="S52" s="9">
        <f t="shared" si="3"/>
        <v>41995.752986111111</v>
      </c>
      <c r="T52" s="9">
        <f t="shared" si="4"/>
        <v>42034.708333333328</v>
      </c>
    </row>
    <row r="53" spans="1:20" ht="43.5" x14ac:dyDescent="0.35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4">
        <f t="shared" si="5"/>
        <v>129</v>
      </c>
      <c r="P53" s="4">
        <f t="shared" si="0"/>
        <v>118.33613445378151</v>
      </c>
      <c r="Q53" t="str">
        <f t="shared" si="1"/>
        <v>film &amp; video</v>
      </c>
      <c r="R53" t="str">
        <f t="shared" si="2"/>
        <v>television</v>
      </c>
      <c r="S53" s="9">
        <f t="shared" si="3"/>
        <v>42196.928668981483</v>
      </c>
      <c r="T53" s="9">
        <f t="shared" si="4"/>
        <v>42226.928668981483</v>
      </c>
    </row>
    <row r="54" spans="1:20" ht="43.5" x14ac:dyDescent="0.35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4">
        <f t="shared" si="5"/>
        <v>117</v>
      </c>
      <c r="P54" s="4">
        <f t="shared" si="0"/>
        <v>223.48076923076923</v>
      </c>
      <c r="Q54" t="str">
        <f t="shared" si="1"/>
        <v>film &amp; video</v>
      </c>
      <c r="R54" t="str">
        <f t="shared" si="2"/>
        <v>television</v>
      </c>
      <c r="S54" s="9">
        <f t="shared" si="3"/>
        <v>41807.701921296299</v>
      </c>
      <c r="T54" s="9">
        <f t="shared" si="4"/>
        <v>41837.701921296299</v>
      </c>
    </row>
    <row r="55" spans="1:20" ht="29" x14ac:dyDescent="0.35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4">
        <f t="shared" si="5"/>
        <v>110</v>
      </c>
      <c r="P55" s="4">
        <f t="shared" si="0"/>
        <v>28.111111111111111</v>
      </c>
      <c r="Q55" t="str">
        <f t="shared" si="1"/>
        <v>film &amp; video</v>
      </c>
      <c r="R55" t="str">
        <f t="shared" si="2"/>
        <v>television</v>
      </c>
      <c r="S55" s="9">
        <f t="shared" si="3"/>
        <v>41719.549131944441</v>
      </c>
      <c r="T55" s="9">
        <f t="shared" si="4"/>
        <v>41733.916666666664</v>
      </c>
    </row>
    <row r="56" spans="1:20" ht="43.5" x14ac:dyDescent="0.35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4">
        <f t="shared" si="5"/>
        <v>101</v>
      </c>
      <c r="P56" s="4">
        <f t="shared" si="0"/>
        <v>194.23076923076923</v>
      </c>
      <c r="Q56" t="str">
        <f t="shared" si="1"/>
        <v>film &amp; video</v>
      </c>
      <c r="R56" t="str">
        <f t="shared" si="2"/>
        <v>television</v>
      </c>
      <c r="S56" s="9">
        <f t="shared" si="3"/>
        <v>42333.713206018518</v>
      </c>
      <c r="T56" s="9">
        <f t="shared" si="4"/>
        <v>42363.713206018518</v>
      </c>
    </row>
    <row r="57" spans="1:20" ht="43.5" x14ac:dyDescent="0.35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4">
        <f t="shared" si="5"/>
        <v>129</v>
      </c>
      <c r="P57" s="4">
        <f t="shared" si="0"/>
        <v>128.95348837209303</v>
      </c>
      <c r="Q57" t="str">
        <f t="shared" si="1"/>
        <v>film &amp; video</v>
      </c>
      <c r="R57" t="str">
        <f t="shared" si="2"/>
        <v>television</v>
      </c>
      <c r="S57" s="9">
        <f t="shared" si="3"/>
        <v>42496.968935185185</v>
      </c>
      <c r="T57" s="9">
        <f t="shared" si="4"/>
        <v>42517.968935185185</v>
      </c>
    </row>
    <row r="58" spans="1:20" ht="29" x14ac:dyDescent="0.35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4">
        <f t="shared" si="5"/>
        <v>108</v>
      </c>
      <c r="P58" s="4">
        <f t="shared" si="0"/>
        <v>49.316091954022987</v>
      </c>
      <c r="Q58" t="str">
        <f t="shared" si="1"/>
        <v>film &amp; video</v>
      </c>
      <c r="R58" t="str">
        <f t="shared" si="2"/>
        <v>television</v>
      </c>
      <c r="S58" s="9">
        <f t="shared" si="3"/>
        <v>42149.548888888887</v>
      </c>
      <c r="T58" s="9">
        <f t="shared" si="4"/>
        <v>42163.666666666672</v>
      </c>
    </row>
    <row r="59" spans="1:20" ht="43.5" x14ac:dyDescent="0.35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4">
        <f t="shared" si="5"/>
        <v>102</v>
      </c>
      <c r="P59" s="4">
        <f t="shared" si="0"/>
        <v>221.52173913043478</v>
      </c>
      <c r="Q59" t="str">
        <f t="shared" si="1"/>
        <v>film &amp; video</v>
      </c>
      <c r="R59" t="str">
        <f t="shared" si="2"/>
        <v>television</v>
      </c>
      <c r="S59" s="9">
        <f t="shared" si="3"/>
        <v>42089.83289351852</v>
      </c>
      <c r="T59" s="9">
        <f t="shared" si="4"/>
        <v>42119.83289351852</v>
      </c>
    </row>
    <row r="60" spans="1:20" ht="29" x14ac:dyDescent="0.35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4">
        <f t="shared" si="5"/>
        <v>103</v>
      </c>
      <c r="P60" s="4">
        <f t="shared" si="0"/>
        <v>137.21333333333334</v>
      </c>
      <c r="Q60" t="str">
        <f t="shared" si="1"/>
        <v>film &amp; video</v>
      </c>
      <c r="R60" t="str">
        <f t="shared" si="2"/>
        <v>television</v>
      </c>
      <c r="S60" s="9">
        <f t="shared" si="3"/>
        <v>41932.745046296295</v>
      </c>
      <c r="T60" s="9">
        <f t="shared" si="4"/>
        <v>41962.786712962959</v>
      </c>
    </row>
    <row r="61" spans="1:20" ht="43.5" x14ac:dyDescent="0.35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4">
        <f t="shared" si="5"/>
        <v>101</v>
      </c>
      <c r="P61" s="4">
        <f t="shared" si="0"/>
        <v>606.82242424242418</v>
      </c>
      <c r="Q61" t="str">
        <f t="shared" si="1"/>
        <v>film &amp; video</v>
      </c>
      <c r="R61" t="str">
        <f t="shared" si="2"/>
        <v>television</v>
      </c>
      <c r="S61" s="9">
        <f t="shared" si="3"/>
        <v>42230.23583333334</v>
      </c>
      <c r="T61" s="9">
        <f t="shared" si="4"/>
        <v>42261.875</v>
      </c>
    </row>
    <row r="62" spans="1:20" ht="43.5" x14ac:dyDescent="0.35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4">
        <f t="shared" si="5"/>
        <v>104</v>
      </c>
      <c r="P62" s="4">
        <f t="shared" si="0"/>
        <v>43.040092592592593</v>
      </c>
      <c r="Q62" t="str">
        <f t="shared" si="1"/>
        <v>film &amp; video</v>
      </c>
      <c r="R62" t="str">
        <f t="shared" si="2"/>
        <v>shorts</v>
      </c>
      <c r="S62" s="9">
        <f t="shared" si="3"/>
        <v>41701.901817129627</v>
      </c>
      <c r="T62" s="9">
        <f t="shared" si="4"/>
        <v>41721</v>
      </c>
    </row>
    <row r="63" spans="1:20" ht="43.5" x14ac:dyDescent="0.35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4">
        <f t="shared" si="5"/>
        <v>149</v>
      </c>
      <c r="P63" s="4">
        <f t="shared" si="0"/>
        <v>322.39130434782606</v>
      </c>
      <c r="Q63" t="str">
        <f t="shared" si="1"/>
        <v>film &amp; video</v>
      </c>
      <c r="R63" t="str">
        <f t="shared" si="2"/>
        <v>shorts</v>
      </c>
      <c r="S63" s="9">
        <f t="shared" si="3"/>
        <v>41409.814317129632</v>
      </c>
      <c r="T63" s="9">
        <f t="shared" si="4"/>
        <v>41431.814317129632</v>
      </c>
    </row>
    <row r="64" spans="1:20" ht="43.5" x14ac:dyDescent="0.35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4">
        <f t="shared" si="5"/>
        <v>155</v>
      </c>
      <c r="P64" s="4">
        <f t="shared" si="0"/>
        <v>96.708333333333329</v>
      </c>
      <c r="Q64" t="str">
        <f t="shared" si="1"/>
        <v>film &amp; video</v>
      </c>
      <c r="R64" t="str">
        <f t="shared" si="2"/>
        <v>shorts</v>
      </c>
      <c r="S64" s="9">
        <f t="shared" si="3"/>
        <v>41311.799513888887</v>
      </c>
      <c r="T64" s="9">
        <f t="shared" si="4"/>
        <v>41336.799513888887</v>
      </c>
    </row>
    <row r="65" spans="1:20" ht="43.5" x14ac:dyDescent="0.35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4">
        <f t="shared" si="5"/>
        <v>114</v>
      </c>
      <c r="P65" s="4">
        <f t="shared" si="0"/>
        <v>35.474531249999998</v>
      </c>
      <c r="Q65" t="str">
        <f t="shared" si="1"/>
        <v>film &amp; video</v>
      </c>
      <c r="R65" t="str">
        <f t="shared" si="2"/>
        <v>shorts</v>
      </c>
      <c r="S65" s="9">
        <f t="shared" si="3"/>
        <v>41612.912187499998</v>
      </c>
      <c r="T65" s="9">
        <f t="shared" si="4"/>
        <v>41636.207638888889</v>
      </c>
    </row>
    <row r="66" spans="1:20" ht="43.5" x14ac:dyDescent="0.35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4">
        <f t="shared" si="5"/>
        <v>174</v>
      </c>
      <c r="P66" s="4">
        <f t="shared" si="0"/>
        <v>86.666666666666671</v>
      </c>
      <c r="Q66" t="str">
        <f t="shared" si="1"/>
        <v>film &amp; video</v>
      </c>
      <c r="R66" t="str">
        <f t="shared" si="2"/>
        <v>shorts</v>
      </c>
      <c r="S66" s="9">
        <f t="shared" si="3"/>
        <v>41433.01829861111</v>
      </c>
      <c r="T66" s="9">
        <f t="shared" si="4"/>
        <v>41463.01829861111</v>
      </c>
    </row>
    <row r="67" spans="1:20" ht="29" x14ac:dyDescent="0.35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4">
        <f t="shared" si="5"/>
        <v>108</v>
      </c>
      <c r="P67" s="4">
        <f t="shared" ref="P67:P130" si="6">IFERROR(E67/L67,0)</f>
        <v>132.05263157894737</v>
      </c>
      <c r="Q67" t="str">
        <f t="shared" ref="Q67:Q130" si="7">LEFT(N67,SEARCH("/",N67)-1)</f>
        <v>film &amp; video</v>
      </c>
      <c r="R67" t="str">
        <f t="shared" ref="R67:R130" si="8">RIGHT(N67,LEN(N67)-SEARCH("/",N67,1))</f>
        <v>shorts</v>
      </c>
      <c r="S67" s="9">
        <f t="shared" ref="S67:S130" si="9">(((J67/60)/60)/24)+DATE(1970,1,1)</f>
        <v>41835.821226851855</v>
      </c>
      <c r="T67" s="9">
        <f t="shared" ref="T67:T130" si="10">(((I67/60)/60)/24)+DATE(1970,1,1)</f>
        <v>41862.249305555553</v>
      </c>
    </row>
    <row r="68" spans="1:20" ht="29" x14ac:dyDescent="0.35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4">
        <f t="shared" ref="O68:O131" si="11">ROUNDUP((E68/D68)*100,0)</f>
        <v>119</v>
      </c>
      <c r="P68" s="4">
        <f t="shared" si="6"/>
        <v>91.230769230769226</v>
      </c>
      <c r="Q68" t="str">
        <f t="shared" si="7"/>
        <v>film &amp; video</v>
      </c>
      <c r="R68" t="str">
        <f t="shared" si="8"/>
        <v>shorts</v>
      </c>
      <c r="S68" s="9">
        <f t="shared" si="9"/>
        <v>42539.849768518514</v>
      </c>
      <c r="T68" s="9">
        <f t="shared" si="10"/>
        <v>42569.849768518514</v>
      </c>
    </row>
    <row r="69" spans="1:20" ht="43.5" x14ac:dyDescent="0.35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4">
        <f t="shared" si="11"/>
        <v>117</v>
      </c>
      <c r="P69" s="4">
        <f t="shared" si="6"/>
        <v>116.25</v>
      </c>
      <c r="Q69" t="str">
        <f t="shared" si="7"/>
        <v>film &amp; video</v>
      </c>
      <c r="R69" t="str">
        <f t="shared" si="8"/>
        <v>shorts</v>
      </c>
      <c r="S69" s="9">
        <f t="shared" si="9"/>
        <v>41075.583379629628</v>
      </c>
      <c r="T69" s="9">
        <f t="shared" si="10"/>
        <v>41105.583379629628</v>
      </c>
    </row>
    <row r="70" spans="1:20" ht="58" x14ac:dyDescent="0.35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4">
        <f t="shared" si="11"/>
        <v>128</v>
      </c>
      <c r="P70" s="4">
        <f t="shared" si="6"/>
        <v>21.194444444444443</v>
      </c>
      <c r="Q70" t="str">
        <f t="shared" si="7"/>
        <v>film &amp; video</v>
      </c>
      <c r="R70" t="str">
        <f t="shared" si="8"/>
        <v>shorts</v>
      </c>
      <c r="S70" s="9">
        <f t="shared" si="9"/>
        <v>41663.569340277776</v>
      </c>
      <c r="T70" s="9">
        <f t="shared" si="10"/>
        <v>41693.569340277776</v>
      </c>
    </row>
    <row r="71" spans="1:20" ht="43.5" x14ac:dyDescent="0.35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4">
        <f t="shared" si="11"/>
        <v>111</v>
      </c>
      <c r="P71" s="4">
        <f t="shared" si="6"/>
        <v>62.327134831460668</v>
      </c>
      <c r="Q71" t="str">
        <f t="shared" si="7"/>
        <v>film &amp; video</v>
      </c>
      <c r="R71" t="str">
        <f t="shared" si="8"/>
        <v>shorts</v>
      </c>
      <c r="S71" s="9">
        <f t="shared" si="9"/>
        <v>40786.187789351854</v>
      </c>
      <c r="T71" s="9">
        <f t="shared" si="10"/>
        <v>40818.290972222225</v>
      </c>
    </row>
    <row r="72" spans="1:20" ht="43.5" x14ac:dyDescent="0.35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4">
        <f t="shared" si="11"/>
        <v>128</v>
      </c>
      <c r="P72" s="4">
        <f t="shared" si="6"/>
        <v>37.411764705882355</v>
      </c>
      <c r="Q72" t="str">
        <f t="shared" si="7"/>
        <v>film &amp; video</v>
      </c>
      <c r="R72" t="str">
        <f t="shared" si="8"/>
        <v>shorts</v>
      </c>
      <c r="S72" s="9">
        <f t="shared" si="9"/>
        <v>40730.896354166667</v>
      </c>
      <c r="T72" s="9">
        <f t="shared" si="10"/>
        <v>40790.896354166667</v>
      </c>
    </row>
    <row r="73" spans="1:20" ht="43.5" x14ac:dyDescent="0.35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4">
        <f t="shared" si="11"/>
        <v>124</v>
      </c>
      <c r="P73" s="4">
        <f t="shared" si="6"/>
        <v>69.71875</v>
      </c>
      <c r="Q73" t="str">
        <f t="shared" si="7"/>
        <v>film &amp; video</v>
      </c>
      <c r="R73" t="str">
        <f t="shared" si="8"/>
        <v>shorts</v>
      </c>
      <c r="S73" s="9">
        <f t="shared" si="9"/>
        <v>40997.271493055552</v>
      </c>
      <c r="T73" s="9">
        <f t="shared" si="10"/>
        <v>41057.271493055552</v>
      </c>
    </row>
    <row r="74" spans="1:20" ht="43.5" x14ac:dyDescent="0.35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4">
        <f t="shared" si="11"/>
        <v>109</v>
      </c>
      <c r="P74" s="4">
        <f t="shared" si="6"/>
        <v>58.170731707317074</v>
      </c>
      <c r="Q74" t="str">
        <f t="shared" si="7"/>
        <v>film &amp; video</v>
      </c>
      <c r="R74" t="str">
        <f t="shared" si="8"/>
        <v>shorts</v>
      </c>
      <c r="S74" s="9">
        <f t="shared" si="9"/>
        <v>41208.010196759256</v>
      </c>
      <c r="T74" s="9">
        <f t="shared" si="10"/>
        <v>41228</v>
      </c>
    </row>
    <row r="75" spans="1:20" ht="43.5" x14ac:dyDescent="0.35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4">
        <f t="shared" si="11"/>
        <v>100</v>
      </c>
      <c r="P75" s="4">
        <f t="shared" si="6"/>
        <v>50</v>
      </c>
      <c r="Q75" t="str">
        <f t="shared" si="7"/>
        <v>film &amp; video</v>
      </c>
      <c r="R75" t="str">
        <f t="shared" si="8"/>
        <v>shorts</v>
      </c>
      <c r="S75" s="9">
        <f t="shared" si="9"/>
        <v>40587.75675925926</v>
      </c>
      <c r="T75" s="9">
        <f t="shared" si="10"/>
        <v>40666.165972222225</v>
      </c>
    </row>
    <row r="76" spans="1:20" ht="43.5" x14ac:dyDescent="0.35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4">
        <f t="shared" si="11"/>
        <v>113</v>
      </c>
      <c r="P76" s="4">
        <f t="shared" si="6"/>
        <v>19.471034482758618</v>
      </c>
      <c r="Q76" t="str">
        <f t="shared" si="7"/>
        <v>film &amp; video</v>
      </c>
      <c r="R76" t="str">
        <f t="shared" si="8"/>
        <v>shorts</v>
      </c>
      <c r="S76" s="9">
        <f t="shared" si="9"/>
        <v>42360.487210648149</v>
      </c>
      <c r="T76" s="9">
        <f t="shared" si="10"/>
        <v>42390.487210648149</v>
      </c>
    </row>
    <row r="77" spans="1:20" ht="29" x14ac:dyDescent="0.35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4">
        <f t="shared" si="11"/>
        <v>116</v>
      </c>
      <c r="P77" s="4">
        <f t="shared" si="6"/>
        <v>85.957446808510639</v>
      </c>
      <c r="Q77" t="str">
        <f t="shared" si="7"/>
        <v>film &amp; video</v>
      </c>
      <c r="R77" t="str">
        <f t="shared" si="8"/>
        <v>shorts</v>
      </c>
      <c r="S77" s="9">
        <f t="shared" si="9"/>
        <v>41357.209166666667</v>
      </c>
      <c r="T77" s="9">
        <f t="shared" si="10"/>
        <v>41387.209166666667</v>
      </c>
    </row>
    <row r="78" spans="1:20" ht="43.5" x14ac:dyDescent="0.35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4">
        <f t="shared" si="11"/>
        <v>154</v>
      </c>
      <c r="P78" s="4">
        <f t="shared" si="6"/>
        <v>30.666666666666668</v>
      </c>
      <c r="Q78" t="str">
        <f t="shared" si="7"/>
        <v>film &amp; video</v>
      </c>
      <c r="R78" t="str">
        <f t="shared" si="8"/>
        <v>shorts</v>
      </c>
      <c r="S78" s="9">
        <f t="shared" si="9"/>
        <v>40844.691643518519</v>
      </c>
      <c r="T78" s="9">
        <f t="shared" si="10"/>
        <v>40904.733310185184</v>
      </c>
    </row>
    <row r="79" spans="1:20" ht="43.5" x14ac:dyDescent="0.35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4">
        <f t="shared" si="11"/>
        <v>393</v>
      </c>
      <c r="P79" s="4">
        <f t="shared" si="6"/>
        <v>60.384615384615387</v>
      </c>
      <c r="Q79" t="str">
        <f t="shared" si="7"/>
        <v>film &amp; video</v>
      </c>
      <c r="R79" t="str">
        <f t="shared" si="8"/>
        <v>shorts</v>
      </c>
      <c r="S79" s="9">
        <f t="shared" si="9"/>
        <v>40997.144872685189</v>
      </c>
      <c r="T79" s="9">
        <f t="shared" si="10"/>
        <v>41050.124305555553</v>
      </c>
    </row>
    <row r="80" spans="1:20" ht="87" x14ac:dyDescent="0.35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4">
        <f t="shared" si="11"/>
        <v>2702</v>
      </c>
      <c r="P80" s="4">
        <f t="shared" si="6"/>
        <v>38.6</v>
      </c>
      <c r="Q80" t="str">
        <f t="shared" si="7"/>
        <v>film &amp; video</v>
      </c>
      <c r="R80" t="str">
        <f t="shared" si="8"/>
        <v>shorts</v>
      </c>
      <c r="S80" s="9">
        <f t="shared" si="9"/>
        <v>42604.730567129634</v>
      </c>
      <c r="T80" s="9">
        <f t="shared" si="10"/>
        <v>42614.730567129634</v>
      </c>
    </row>
    <row r="81" spans="1:20" ht="43.5" x14ac:dyDescent="0.35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4">
        <f t="shared" si="11"/>
        <v>127</v>
      </c>
      <c r="P81" s="4">
        <f t="shared" si="6"/>
        <v>40.268292682926827</v>
      </c>
      <c r="Q81" t="str">
        <f t="shared" si="7"/>
        <v>film &amp; video</v>
      </c>
      <c r="R81" t="str">
        <f t="shared" si="8"/>
        <v>shorts</v>
      </c>
      <c r="S81" s="9">
        <f t="shared" si="9"/>
        <v>41724.776539351849</v>
      </c>
      <c r="T81" s="9">
        <f t="shared" si="10"/>
        <v>41754.776539351849</v>
      </c>
    </row>
    <row r="82" spans="1:20" ht="43.5" x14ac:dyDescent="0.35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4">
        <f t="shared" si="11"/>
        <v>108</v>
      </c>
      <c r="P82" s="4">
        <f t="shared" si="6"/>
        <v>273.82978723404256</v>
      </c>
      <c r="Q82" t="str">
        <f t="shared" si="7"/>
        <v>film &amp; video</v>
      </c>
      <c r="R82" t="str">
        <f t="shared" si="8"/>
        <v>shorts</v>
      </c>
      <c r="S82" s="9">
        <f t="shared" si="9"/>
        <v>41583.083981481483</v>
      </c>
      <c r="T82" s="9">
        <f t="shared" si="10"/>
        <v>41618.083981481483</v>
      </c>
    </row>
    <row r="83" spans="1:20" ht="43.5" x14ac:dyDescent="0.35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4">
        <f t="shared" si="11"/>
        <v>198</v>
      </c>
      <c r="P83" s="4">
        <f t="shared" si="6"/>
        <v>53.035714285714285</v>
      </c>
      <c r="Q83" t="str">
        <f t="shared" si="7"/>
        <v>film &amp; video</v>
      </c>
      <c r="R83" t="str">
        <f t="shared" si="8"/>
        <v>shorts</v>
      </c>
      <c r="S83" s="9">
        <f t="shared" si="9"/>
        <v>41100.158877314818</v>
      </c>
      <c r="T83" s="9">
        <f t="shared" si="10"/>
        <v>41104.126388888886</v>
      </c>
    </row>
    <row r="84" spans="1:20" ht="43.5" x14ac:dyDescent="0.35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4">
        <f t="shared" si="11"/>
        <v>101</v>
      </c>
      <c r="P84" s="4">
        <f t="shared" si="6"/>
        <v>40.005000000000003</v>
      </c>
      <c r="Q84" t="str">
        <f t="shared" si="7"/>
        <v>film &amp; video</v>
      </c>
      <c r="R84" t="str">
        <f t="shared" si="8"/>
        <v>shorts</v>
      </c>
      <c r="S84" s="9">
        <f t="shared" si="9"/>
        <v>40795.820150462961</v>
      </c>
      <c r="T84" s="9">
        <f t="shared" si="10"/>
        <v>40825.820150462961</v>
      </c>
    </row>
    <row r="85" spans="1:20" ht="43.5" x14ac:dyDescent="0.35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4">
        <f t="shared" si="11"/>
        <v>103</v>
      </c>
      <c r="P85" s="4">
        <f t="shared" si="6"/>
        <v>15.76923076923077</v>
      </c>
      <c r="Q85" t="str">
        <f t="shared" si="7"/>
        <v>film &amp; video</v>
      </c>
      <c r="R85" t="str">
        <f t="shared" si="8"/>
        <v>shorts</v>
      </c>
      <c r="S85" s="9">
        <f t="shared" si="9"/>
        <v>42042.615613425922</v>
      </c>
      <c r="T85" s="9">
        <f t="shared" si="10"/>
        <v>42057.479166666672</v>
      </c>
    </row>
    <row r="86" spans="1:20" ht="43.5" x14ac:dyDescent="0.35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4">
        <f t="shared" si="11"/>
        <v>100</v>
      </c>
      <c r="P86" s="4">
        <f t="shared" si="6"/>
        <v>71.428571428571431</v>
      </c>
      <c r="Q86" t="str">
        <f t="shared" si="7"/>
        <v>film &amp; video</v>
      </c>
      <c r="R86" t="str">
        <f t="shared" si="8"/>
        <v>shorts</v>
      </c>
      <c r="S86" s="9">
        <f t="shared" si="9"/>
        <v>40648.757939814815</v>
      </c>
      <c r="T86" s="9">
        <f t="shared" si="10"/>
        <v>40678.757939814815</v>
      </c>
    </row>
    <row r="87" spans="1:20" ht="43.5" x14ac:dyDescent="0.35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4">
        <f t="shared" si="11"/>
        <v>126</v>
      </c>
      <c r="P87" s="4">
        <f t="shared" si="6"/>
        <v>71.714285714285708</v>
      </c>
      <c r="Q87" t="str">
        <f t="shared" si="7"/>
        <v>film &amp; video</v>
      </c>
      <c r="R87" t="str">
        <f t="shared" si="8"/>
        <v>shorts</v>
      </c>
      <c r="S87" s="9">
        <f t="shared" si="9"/>
        <v>40779.125428240739</v>
      </c>
      <c r="T87" s="9">
        <f t="shared" si="10"/>
        <v>40809.125428240739</v>
      </c>
    </row>
    <row r="88" spans="1:20" ht="43.5" x14ac:dyDescent="0.35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4">
        <f t="shared" si="11"/>
        <v>107</v>
      </c>
      <c r="P88" s="4">
        <f t="shared" si="6"/>
        <v>375.76470588235293</v>
      </c>
      <c r="Q88" t="str">
        <f t="shared" si="7"/>
        <v>film &amp; video</v>
      </c>
      <c r="R88" t="str">
        <f t="shared" si="8"/>
        <v>shorts</v>
      </c>
      <c r="S88" s="9">
        <f t="shared" si="9"/>
        <v>42291.556076388893</v>
      </c>
      <c r="T88" s="9">
        <f t="shared" si="10"/>
        <v>42365.59774305555</v>
      </c>
    </row>
    <row r="89" spans="1:20" ht="43.5" x14ac:dyDescent="0.35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4">
        <f t="shared" si="11"/>
        <v>105</v>
      </c>
      <c r="P89" s="4">
        <f t="shared" si="6"/>
        <v>104.6</v>
      </c>
      <c r="Q89" t="str">
        <f t="shared" si="7"/>
        <v>film &amp; video</v>
      </c>
      <c r="R89" t="str">
        <f t="shared" si="8"/>
        <v>shorts</v>
      </c>
      <c r="S89" s="9">
        <f t="shared" si="9"/>
        <v>40322.53938657407</v>
      </c>
      <c r="T89" s="9">
        <f t="shared" si="10"/>
        <v>40332.070138888892</v>
      </c>
    </row>
    <row r="90" spans="1:20" ht="43.5" x14ac:dyDescent="0.35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4">
        <f t="shared" si="11"/>
        <v>103</v>
      </c>
      <c r="P90" s="4">
        <f t="shared" si="6"/>
        <v>60</v>
      </c>
      <c r="Q90" t="str">
        <f t="shared" si="7"/>
        <v>film &amp; video</v>
      </c>
      <c r="R90" t="str">
        <f t="shared" si="8"/>
        <v>shorts</v>
      </c>
      <c r="S90" s="9">
        <f t="shared" si="9"/>
        <v>41786.65892361111</v>
      </c>
      <c r="T90" s="9">
        <f t="shared" si="10"/>
        <v>41812.65892361111</v>
      </c>
    </row>
    <row r="91" spans="1:20" ht="43.5" x14ac:dyDescent="0.35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4">
        <f t="shared" si="11"/>
        <v>116</v>
      </c>
      <c r="P91" s="4">
        <f t="shared" si="6"/>
        <v>123.28571428571429</v>
      </c>
      <c r="Q91" t="str">
        <f t="shared" si="7"/>
        <v>film &amp; video</v>
      </c>
      <c r="R91" t="str">
        <f t="shared" si="8"/>
        <v>shorts</v>
      </c>
      <c r="S91" s="9">
        <f t="shared" si="9"/>
        <v>41402.752222222225</v>
      </c>
      <c r="T91" s="9">
        <f t="shared" si="10"/>
        <v>41427.752222222225</v>
      </c>
    </row>
    <row r="92" spans="1:20" ht="29" x14ac:dyDescent="0.35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4">
        <f t="shared" si="11"/>
        <v>101</v>
      </c>
      <c r="P92" s="4">
        <f t="shared" si="6"/>
        <v>31.375</v>
      </c>
      <c r="Q92" t="str">
        <f t="shared" si="7"/>
        <v>film &amp; video</v>
      </c>
      <c r="R92" t="str">
        <f t="shared" si="8"/>
        <v>shorts</v>
      </c>
      <c r="S92" s="9">
        <f t="shared" si="9"/>
        <v>40706.297442129631</v>
      </c>
      <c r="T92" s="9">
        <f t="shared" si="10"/>
        <v>40736.297442129631</v>
      </c>
    </row>
    <row r="93" spans="1:20" ht="43.5" x14ac:dyDescent="0.35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4">
        <f t="shared" si="11"/>
        <v>120</v>
      </c>
      <c r="P93" s="4">
        <f t="shared" si="6"/>
        <v>78.260869565217391</v>
      </c>
      <c r="Q93" t="str">
        <f t="shared" si="7"/>
        <v>film &amp; video</v>
      </c>
      <c r="R93" t="str">
        <f t="shared" si="8"/>
        <v>shorts</v>
      </c>
      <c r="S93" s="9">
        <f t="shared" si="9"/>
        <v>40619.402361111112</v>
      </c>
      <c r="T93" s="9">
        <f t="shared" si="10"/>
        <v>40680.402361111112</v>
      </c>
    </row>
    <row r="94" spans="1:20" ht="43.5" x14ac:dyDescent="0.35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4">
        <f t="shared" si="11"/>
        <v>106</v>
      </c>
      <c r="P94" s="4">
        <f t="shared" si="6"/>
        <v>122.32558139534883</v>
      </c>
      <c r="Q94" t="str">
        <f t="shared" si="7"/>
        <v>film &amp; video</v>
      </c>
      <c r="R94" t="str">
        <f t="shared" si="8"/>
        <v>shorts</v>
      </c>
      <c r="S94" s="9">
        <f t="shared" si="9"/>
        <v>42721.198877314819</v>
      </c>
      <c r="T94" s="9">
        <f t="shared" si="10"/>
        <v>42767.333333333328</v>
      </c>
    </row>
    <row r="95" spans="1:20" ht="43.5" x14ac:dyDescent="0.35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4">
        <f t="shared" si="11"/>
        <v>111</v>
      </c>
      <c r="P95" s="4">
        <f t="shared" si="6"/>
        <v>73.733333333333334</v>
      </c>
      <c r="Q95" t="str">
        <f t="shared" si="7"/>
        <v>film &amp; video</v>
      </c>
      <c r="R95" t="str">
        <f t="shared" si="8"/>
        <v>shorts</v>
      </c>
      <c r="S95" s="9">
        <f t="shared" si="9"/>
        <v>41065.858067129629</v>
      </c>
      <c r="T95" s="9">
        <f t="shared" si="10"/>
        <v>41093.875</v>
      </c>
    </row>
    <row r="96" spans="1:20" ht="43.5" x14ac:dyDescent="0.35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4">
        <f t="shared" si="11"/>
        <v>104</v>
      </c>
      <c r="P96" s="4">
        <f t="shared" si="6"/>
        <v>21.666666666666668</v>
      </c>
      <c r="Q96" t="str">
        <f t="shared" si="7"/>
        <v>film &amp; video</v>
      </c>
      <c r="R96" t="str">
        <f t="shared" si="8"/>
        <v>shorts</v>
      </c>
      <c r="S96" s="9">
        <f t="shared" si="9"/>
        <v>41716.717847222222</v>
      </c>
      <c r="T96" s="9">
        <f t="shared" si="10"/>
        <v>41736.717847222222</v>
      </c>
    </row>
    <row r="97" spans="1:20" ht="43.5" x14ac:dyDescent="0.35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4">
        <f t="shared" si="11"/>
        <v>132</v>
      </c>
      <c r="P97" s="4">
        <f t="shared" si="6"/>
        <v>21.904761904761905</v>
      </c>
      <c r="Q97" t="str">
        <f t="shared" si="7"/>
        <v>film &amp; video</v>
      </c>
      <c r="R97" t="str">
        <f t="shared" si="8"/>
        <v>shorts</v>
      </c>
      <c r="S97" s="9">
        <f t="shared" si="9"/>
        <v>40935.005104166667</v>
      </c>
      <c r="T97" s="9">
        <f t="shared" si="10"/>
        <v>40965.005104166667</v>
      </c>
    </row>
    <row r="98" spans="1:20" ht="43.5" x14ac:dyDescent="0.35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4">
        <f t="shared" si="11"/>
        <v>115</v>
      </c>
      <c r="P98" s="4">
        <f t="shared" si="6"/>
        <v>50.588235294117645</v>
      </c>
      <c r="Q98" t="str">
        <f t="shared" si="7"/>
        <v>film &amp; video</v>
      </c>
      <c r="R98" t="str">
        <f t="shared" si="8"/>
        <v>shorts</v>
      </c>
      <c r="S98" s="9">
        <f t="shared" si="9"/>
        <v>40324.662511574075</v>
      </c>
      <c r="T98" s="9">
        <f t="shared" si="10"/>
        <v>40391.125</v>
      </c>
    </row>
    <row r="99" spans="1:20" ht="43.5" x14ac:dyDescent="0.35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4">
        <f t="shared" si="11"/>
        <v>107</v>
      </c>
      <c r="P99" s="4">
        <f t="shared" si="6"/>
        <v>53.125</v>
      </c>
      <c r="Q99" t="str">
        <f t="shared" si="7"/>
        <v>film &amp; video</v>
      </c>
      <c r="R99" t="str">
        <f t="shared" si="8"/>
        <v>shorts</v>
      </c>
      <c r="S99" s="9">
        <f t="shared" si="9"/>
        <v>40706.135208333333</v>
      </c>
      <c r="T99" s="9">
        <f t="shared" si="10"/>
        <v>40736.135208333333</v>
      </c>
    </row>
    <row r="100" spans="1:20" ht="43.5" x14ac:dyDescent="0.35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4">
        <f t="shared" si="11"/>
        <v>107</v>
      </c>
      <c r="P100" s="4">
        <f t="shared" si="6"/>
        <v>56.666666666666664</v>
      </c>
      <c r="Q100" t="str">
        <f t="shared" si="7"/>
        <v>film &amp; video</v>
      </c>
      <c r="R100" t="str">
        <f t="shared" si="8"/>
        <v>shorts</v>
      </c>
      <c r="S100" s="9">
        <f t="shared" si="9"/>
        <v>41214.79483796296</v>
      </c>
      <c r="T100" s="9">
        <f t="shared" si="10"/>
        <v>41250.979166666664</v>
      </c>
    </row>
    <row r="101" spans="1:20" ht="29" x14ac:dyDescent="0.35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4">
        <f t="shared" si="11"/>
        <v>107</v>
      </c>
      <c r="P101" s="4">
        <f t="shared" si="6"/>
        <v>40.776666666666664</v>
      </c>
      <c r="Q101" t="str">
        <f t="shared" si="7"/>
        <v>film &amp; video</v>
      </c>
      <c r="R101" t="str">
        <f t="shared" si="8"/>
        <v>shorts</v>
      </c>
      <c r="S101" s="9">
        <f t="shared" si="9"/>
        <v>41631.902766203704</v>
      </c>
      <c r="T101" s="9">
        <f t="shared" si="10"/>
        <v>41661.902766203704</v>
      </c>
    </row>
    <row r="102" spans="1:20" ht="43.5" x14ac:dyDescent="0.35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4">
        <f t="shared" si="11"/>
        <v>100</v>
      </c>
      <c r="P102" s="4">
        <f t="shared" si="6"/>
        <v>192.30769230769232</v>
      </c>
      <c r="Q102" t="str">
        <f t="shared" si="7"/>
        <v>film &amp; video</v>
      </c>
      <c r="R102" t="str">
        <f t="shared" si="8"/>
        <v>shorts</v>
      </c>
      <c r="S102" s="9">
        <f t="shared" si="9"/>
        <v>41197.753310185188</v>
      </c>
      <c r="T102" s="9">
        <f t="shared" si="10"/>
        <v>41217.794976851852</v>
      </c>
    </row>
    <row r="103" spans="1:20" ht="43.5" x14ac:dyDescent="0.35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4">
        <f t="shared" si="11"/>
        <v>100</v>
      </c>
      <c r="P103" s="4">
        <f t="shared" si="6"/>
        <v>100</v>
      </c>
      <c r="Q103" t="str">
        <f t="shared" si="7"/>
        <v>film &amp; video</v>
      </c>
      <c r="R103" t="str">
        <f t="shared" si="8"/>
        <v>shorts</v>
      </c>
      <c r="S103" s="9">
        <f t="shared" si="9"/>
        <v>41274.776736111111</v>
      </c>
      <c r="T103" s="9">
        <f t="shared" si="10"/>
        <v>41298.776736111111</v>
      </c>
    </row>
    <row r="104" spans="1:20" ht="43.5" x14ac:dyDescent="0.35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4">
        <f t="shared" si="11"/>
        <v>128</v>
      </c>
      <c r="P104" s="4">
        <f t="shared" si="6"/>
        <v>117.92307692307692</v>
      </c>
      <c r="Q104" t="str">
        <f t="shared" si="7"/>
        <v>film &amp; video</v>
      </c>
      <c r="R104" t="str">
        <f t="shared" si="8"/>
        <v>shorts</v>
      </c>
      <c r="S104" s="9">
        <f t="shared" si="9"/>
        <v>40505.131168981483</v>
      </c>
      <c r="T104" s="9">
        <f t="shared" si="10"/>
        <v>40535.131168981483</v>
      </c>
    </row>
    <row r="105" spans="1:20" ht="29" x14ac:dyDescent="0.35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4">
        <f t="shared" si="11"/>
        <v>106</v>
      </c>
      <c r="P105" s="4">
        <f t="shared" si="6"/>
        <v>27.897959183673468</v>
      </c>
      <c r="Q105" t="str">
        <f t="shared" si="7"/>
        <v>film &amp; video</v>
      </c>
      <c r="R105" t="str">
        <f t="shared" si="8"/>
        <v>shorts</v>
      </c>
      <c r="S105" s="9">
        <f t="shared" si="9"/>
        <v>41682.805902777778</v>
      </c>
      <c r="T105" s="9">
        <f t="shared" si="10"/>
        <v>41705.805902777778</v>
      </c>
    </row>
    <row r="106" spans="1:20" ht="29" x14ac:dyDescent="0.35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4">
        <f t="shared" si="11"/>
        <v>120</v>
      </c>
      <c r="P106" s="4">
        <f t="shared" si="6"/>
        <v>60</v>
      </c>
      <c r="Q106" t="str">
        <f t="shared" si="7"/>
        <v>film &amp; video</v>
      </c>
      <c r="R106" t="str">
        <f t="shared" si="8"/>
        <v>shorts</v>
      </c>
      <c r="S106" s="9">
        <f t="shared" si="9"/>
        <v>40612.695208333331</v>
      </c>
      <c r="T106" s="9">
        <f t="shared" si="10"/>
        <v>40636.041666666664</v>
      </c>
    </row>
    <row r="107" spans="1:20" ht="43.5" x14ac:dyDescent="0.35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4">
        <f t="shared" si="11"/>
        <v>108</v>
      </c>
      <c r="P107" s="4">
        <f t="shared" si="6"/>
        <v>39.383333333333333</v>
      </c>
      <c r="Q107" t="str">
        <f t="shared" si="7"/>
        <v>film &amp; video</v>
      </c>
      <c r="R107" t="str">
        <f t="shared" si="8"/>
        <v>shorts</v>
      </c>
      <c r="S107" s="9">
        <f t="shared" si="9"/>
        <v>42485.724768518514</v>
      </c>
      <c r="T107" s="9">
        <f t="shared" si="10"/>
        <v>42504</v>
      </c>
    </row>
    <row r="108" spans="1:20" x14ac:dyDescent="0.35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4">
        <f t="shared" si="11"/>
        <v>101</v>
      </c>
      <c r="P108" s="4">
        <f t="shared" si="6"/>
        <v>186.11111111111111</v>
      </c>
      <c r="Q108" t="str">
        <f t="shared" si="7"/>
        <v>film &amp; video</v>
      </c>
      <c r="R108" t="str">
        <f t="shared" si="8"/>
        <v>shorts</v>
      </c>
      <c r="S108" s="9">
        <f t="shared" si="9"/>
        <v>40987.776631944449</v>
      </c>
      <c r="T108" s="9">
        <f t="shared" si="10"/>
        <v>41001.776631944449</v>
      </c>
    </row>
    <row r="109" spans="1:20" ht="43.5" x14ac:dyDescent="0.35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4">
        <f t="shared" si="11"/>
        <v>103</v>
      </c>
      <c r="P109" s="4">
        <f t="shared" si="6"/>
        <v>111.37681159420291</v>
      </c>
      <c r="Q109" t="str">
        <f t="shared" si="7"/>
        <v>film &amp; video</v>
      </c>
      <c r="R109" t="str">
        <f t="shared" si="8"/>
        <v>shorts</v>
      </c>
      <c r="S109" s="9">
        <f t="shared" si="9"/>
        <v>40635.982488425929</v>
      </c>
      <c r="T109" s="9">
        <f t="shared" si="10"/>
        <v>40657.982488425929</v>
      </c>
    </row>
    <row r="110" spans="1:20" ht="43.5" x14ac:dyDescent="0.35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4">
        <f t="shared" si="11"/>
        <v>247</v>
      </c>
      <c r="P110" s="4">
        <f t="shared" si="6"/>
        <v>78.723404255319153</v>
      </c>
      <c r="Q110" t="str">
        <f t="shared" si="7"/>
        <v>film &amp; video</v>
      </c>
      <c r="R110" t="str">
        <f t="shared" si="8"/>
        <v>shorts</v>
      </c>
      <c r="S110" s="9">
        <f t="shared" si="9"/>
        <v>41365.613078703704</v>
      </c>
      <c r="T110" s="9">
        <f t="shared" si="10"/>
        <v>41425.613078703704</v>
      </c>
    </row>
    <row r="111" spans="1:20" ht="43.5" x14ac:dyDescent="0.35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4">
        <f t="shared" si="11"/>
        <v>220</v>
      </c>
      <c r="P111" s="4">
        <f t="shared" si="6"/>
        <v>46.702127659574465</v>
      </c>
      <c r="Q111" t="str">
        <f t="shared" si="7"/>
        <v>film &amp; video</v>
      </c>
      <c r="R111" t="str">
        <f t="shared" si="8"/>
        <v>shorts</v>
      </c>
      <c r="S111" s="9">
        <f t="shared" si="9"/>
        <v>40570.025810185187</v>
      </c>
      <c r="T111" s="9">
        <f t="shared" si="10"/>
        <v>40600.025810185187</v>
      </c>
    </row>
    <row r="112" spans="1:20" ht="43.5" x14ac:dyDescent="0.35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4">
        <f t="shared" si="11"/>
        <v>131</v>
      </c>
      <c r="P112" s="4">
        <f t="shared" si="6"/>
        <v>65.384615384615387</v>
      </c>
      <c r="Q112" t="str">
        <f t="shared" si="7"/>
        <v>film &amp; video</v>
      </c>
      <c r="R112" t="str">
        <f t="shared" si="8"/>
        <v>shorts</v>
      </c>
      <c r="S112" s="9">
        <f t="shared" si="9"/>
        <v>41557.949687500004</v>
      </c>
      <c r="T112" s="9">
        <f t="shared" si="10"/>
        <v>41592.249305555553</v>
      </c>
    </row>
    <row r="113" spans="1:20" ht="43.5" x14ac:dyDescent="0.35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4">
        <f t="shared" si="11"/>
        <v>155</v>
      </c>
      <c r="P113" s="4">
        <f t="shared" si="6"/>
        <v>102.0754716981132</v>
      </c>
      <c r="Q113" t="str">
        <f t="shared" si="7"/>
        <v>film &amp; video</v>
      </c>
      <c r="R113" t="str">
        <f t="shared" si="8"/>
        <v>shorts</v>
      </c>
      <c r="S113" s="9">
        <f t="shared" si="9"/>
        <v>42125.333182870367</v>
      </c>
      <c r="T113" s="9">
        <f t="shared" si="10"/>
        <v>42155.333182870367</v>
      </c>
    </row>
    <row r="114" spans="1:20" ht="43.5" x14ac:dyDescent="0.35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4">
        <f t="shared" si="11"/>
        <v>104</v>
      </c>
      <c r="P114" s="4">
        <f t="shared" si="6"/>
        <v>64.197530864197532</v>
      </c>
      <c r="Q114" t="str">
        <f t="shared" si="7"/>
        <v>film &amp; video</v>
      </c>
      <c r="R114" t="str">
        <f t="shared" si="8"/>
        <v>shorts</v>
      </c>
      <c r="S114" s="9">
        <f t="shared" si="9"/>
        <v>41718.043032407404</v>
      </c>
      <c r="T114" s="9">
        <f t="shared" si="10"/>
        <v>41742.083333333336</v>
      </c>
    </row>
    <row r="115" spans="1:20" ht="29" x14ac:dyDescent="0.35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4">
        <f t="shared" si="11"/>
        <v>141</v>
      </c>
      <c r="P115" s="4">
        <f t="shared" si="6"/>
        <v>90.384615384615387</v>
      </c>
      <c r="Q115" t="str">
        <f t="shared" si="7"/>
        <v>film &amp; video</v>
      </c>
      <c r="R115" t="str">
        <f t="shared" si="8"/>
        <v>shorts</v>
      </c>
      <c r="S115" s="9">
        <f t="shared" si="9"/>
        <v>40753.758425925924</v>
      </c>
      <c r="T115" s="9">
        <f t="shared" si="10"/>
        <v>40761.625</v>
      </c>
    </row>
    <row r="116" spans="1:20" ht="43.5" x14ac:dyDescent="0.35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4">
        <f t="shared" si="11"/>
        <v>104</v>
      </c>
      <c r="P116" s="4">
        <f t="shared" si="6"/>
        <v>88.571428571428569</v>
      </c>
      <c r="Q116" t="str">
        <f t="shared" si="7"/>
        <v>film &amp; video</v>
      </c>
      <c r="R116" t="str">
        <f t="shared" si="8"/>
        <v>shorts</v>
      </c>
      <c r="S116" s="9">
        <f t="shared" si="9"/>
        <v>40861.27416666667</v>
      </c>
      <c r="T116" s="9">
        <f t="shared" si="10"/>
        <v>40921.27416666667</v>
      </c>
    </row>
    <row r="117" spans="1:20" x14ac:dyDescent="0.35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4">
        <f t="shared" si="11"/>
        <v>141</v>
      </c>
      <c r="P117" s="4">
        <f t="shared" si="6"/>
        <v>28.727272727272727</v>
      </c>
      <c r="Q117" t="str">
        <f t="shared" si="7"/>
        <v>film &amp; video</v>
      </c>
      <c r="R117" t="str">
        <f t="shared" si="8"/>
        <v>shorts</v>
      </c>
      <c r="S117" s="9">
        <f t="shared" si="9"/>
        <v>40918.738935185182</v>
      </c>
      <c r="T117" s="9">
        <f t="shared" si="10"/>
        <v>40943.738935185182</v>
      </c>
    </row>
    <row r="118" spans="1:20" ht="43.5" x14ac:dyDescent="0.35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4">
        <f t="shared" si="11"/>
        <v>114</v>
      </c>
      <c r="P118" s="4">
        <f t="shared" si="6"/>
        <v>69.78947368421052</v>
      </c>
      <c r="Q118" t="str">
        <f t="shared" si="7"/>
        <v>film &amp; video</v>
      </c>
      <c r="R118" t="str">
        <f t="shared" si="8"/>
        <v>shorts</v>
      </c>
      <c r="S118" s="9">
        <f t="shared" si="9"/>
        <v>40595.497164351851</v>
      </c>
      <c r="T118" s="9">
        <f t="shared" si="10"/>
        <v>40641.455497685187</v>
      </c>
    </row>
    <row r="119" spans="1:20" ht="43.5" x14ac:dyDescent="0.35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4">
        <f t="shared" si="11"/>
        <v>101</v>
      </c>
      <c r="P119" s="4">
        <f t="shared" si="6"/>
        <v>167.48962962962963</v>
      </c>
      <c r="Q119" t="str">
        <f t="shared" si="7"/>
        <v>film &amp; video</v>
      </c>
      <c r="R119" t="str">
        <f t="shared" si="8"/>
        <v>shorts</v>
      </c>
      <c r="S119" s="9">
        <f t="shared" si="9"/>
        <v>40248.834999999999</v>
      </c>
      <c r="T119" s="9">
        <f t="shared" si="10"/>
        <v>40338.791666666664</v>
      </c>
    </row>
    <row r="120" spans="1:20" ht="29" x14ac:dyDescent="0.35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4">
        <f t="shared" si="11"/>
        <v>114</v>
      </c>
      <c r="P120" s="4">
        <f t="shared" si="6"/>
        <v>144.91230769230768</v>
      </c>
      <c r="Q120" t="str">
        <f t="shared" si="7"/>
        <v>film &amp; video</v>
      </c>
      <c r="R120" t="str">
        <f t="shared" si="8"/>
        <v>shorts</v>
      </c>
      <c r="S120" s="9">
        <f t="shared" si="9"/>
        <v>40723.053657407407</v>
      </c>
      <c r="T120" s="9">
        <f t="shared" si="10"/>
        <v>40753.053657407407</v>
      </c>
    </row>
    <row r="121" spans="1:20" ht="43.5" x14ac:dyDescent="0.35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4">
        <f t="shared" si="11"/>
        <v>105</v>
      </c>
      <c r="P121" s="4">
        <f t="shared" si="6"/>
        <v>91.840540540540545</v>
      </c>
      <c r="Q121" t="str">
        <f t="shared" si="7"/>
        <v>film &amp; video</v>
      </c>
      <c r="R121" t="str">
        <f t="shared" si="8"/>
        <v>shorts</v>
      </c>
      <c r="S121" s="9">
        <f t="shared" si="9"/>
        <v>40739.069282407407</v>
      </c>
      <c r="T121" s="9">
        <f t="shared" si="10"/>
        <v>40768.958333333336</v>
      </c>
    </row>
    <row r="122" spans="1:20" ht="43.5" x14ac:dyDescent="0.35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4">
        <f t="shared" si="11"/>
        <v>1</v>
      </c>
      <c r="P122" s="4">
        <f t="shared" si="6"/>
        <v>10</v>
      </c>
      <c r="Q122" t="str">
        <f t="shared" si="7"/>
        <v>film &amp; video</v>
      </c>
      <c r="R122" t="str">
        <f t="shared" si="8"/>
        <v>science fiction</v>
      </c>
      <c r="S122" s="9">
        <f t="shared" si="9"/>
        <v>42616.049849537041</v>
      </c>
      <c r="T122" s="9">
        <f t="shared" si="10"/>
        <v>42646.049849537041</v>
      </c>
    </row>
    <row r="123" spans="1:20" ht="43.5" x14ac:dyDescent="0.35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4">
        <f t="shared" si="11"/>
        <v>1</v>
      </c>
      <c r="P123" s="4">
        <f t="shared" si="6"/>
        <v>1</v>
      </c>
      <c r="Q123" t="str">
        <f t="shared" si="7"/>
        <v>film &amp; video</v>
      </c>
      <c r="R123" t="str">
        <f t="shared" si="8"/>
        <v>science fiction</v>
      </c>
      <c r="S123" s="9">
        <f t="shared" si="9"/>
        <v>42096.704976851848</v>
      </c>
      <c r="T123" s="9">
        <f t="shared" si="10"/>
        <v>42112.427777777775</v>
      </c>
    </row>
    <row r="124" spans="1:20" ht="29" x14ac:dyDescent="0.35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4">
        <f t="shared" si="11"/>
        <v>0</v>
      </c>
      <c r="P124" s="4">
        <f t="shared" si="6"/>
        <v>0</v>
      </c>
      <c r="Q124" t="str">
        <f t="shared" si="7"/>
        <v>film &amp; video</v>
      </c>
      <c r="R124" t="str">
        <f t="shared" si="8"/>
        <v>science fiction</v>
      </c>
      <c r="S124" s="9">
        <f t="shared" si="9"/>
        <v>42593.431793981479</v>
      </c>
      <c r="T124" s="9">
        <f t="shared" si="10"/>
        <v>42653.431793981479</v>
      </c>
    </row>
    <row r="125" spans="1:20" ht="43.5" x14ac:dyDescent="0.35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4">
        <f t="shared" si="11"/>
        <v>1</v>
      </c>
      <c r="P125" s="4">
        <f t="shared" si="6"/>
        <v>25.166666666666668</v>
      </c>
      <c r="Q125" t="str">
        <f t="shared" si="7"/>
        <v>film &amp; video</v>
      </c>
      <c r="R125" t="str">
        <f t="shared" si="8"/>
        <v>science fiction</v>
      </c>
      <c r="S125" s="9">
        <f t="shared" si="9"/>
        <v>41904.781990740739</v>
      </c>
      <c r="T125" s="9">
        <f t="shared" si="10"/>
        <v>41940.916666666664</v>
      </c>
    </row>
    <row r="126" spans="1:20" ht="43.5" x14ac:dyDescent="0.35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4">
        <f t="shared" si="11"/>
        <v>0</v>
      </c>
      <c r="P126" s="4">
        <f t="shared" si="6"/>
        <v>0</v>
      </c>
      <c r="Q126" t="str">
        <f t="shared" si="7"/>
        <v>film &amp; video</v>
      </c>
      <c r="R126" t="str">
        <f t="shared" si="8"/>
        <v>science fiction</v>
      </c>
      <c r="S126" s="9">
        <f t="shared" si="9"/>
        <v>42114.928726851853</v>
      </c>
      <c r="T126" s="9">
        <f t="shared" si="10"/>
        <v>42139.928726851853</v>
      </c>
    </row>
    <row r="127" spans="1:20" ht="43.5" x14ac:dyDescent="0.35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4">
        <f t="shared" si="11"/>
        <v>14</v>
      </c>
      <c r="P127" s="4">
        <f t="shared" si="6"/>
        <v>11.666666666666666</v>
      </c>
      <c r="Q127" t="str">
        <f t="shared" si="7"/>
        <v>film &amp; video</v>
      </c>
      <c r="R127" t="str">
        <f t="shared" si="8"/>
        <v>science fiction</v>
      </c>
      <c r="S127" s="9">
        <f t="shared" si="9"/>
        <v>42709.993981481486</v>
      </c>
      <c r="T127" s="9">
        <f t="shared" si="10"/>
        <v>42769.993981481486</v>
      </c>
    </row>
    <row r="128" spans="1:20" ht="43.5" x14ac:dyDescent="0.35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4">
        <f t="shared" si="11"/>
        <v>6</v>
      </c>
      <c r="P128" s="4">
        <f t="shared" si="6"/>
        <v>106.69230769230769</v>
      </c>
      <c r="Q128" t="str">
        <f t="shared" si="7"/>
        <v>film &amp; video</v>
      </c>
      <c r="R128" t="str">
        <f t="shared" si="8"/>
        <v>science fiction</v>
      </c>
      <c r="S128" s="9">
        <f t="shared" si="9"/>
        <v>42135.589548611111</v>
      </c>
      <c r="T128" s="9">
        <f t="shared" si="10"/>
        <v>42166.083333333328</v>
      </c>
    </row>
    <row r="129" spans="1:20" ht="43.5" x14ac:dyDescent="0.35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4">
        <f t="shared" si="11"/>
        <v>3</v>
      </c>
      <c r="P129" s="4">
        <f t="shared" si="6"/>
        <v>47.5</v>
      </c>
      <c r="Q129" t="str">
        <f t="shared" si="7"/>
        <v>film &amp; video</v>
      </c>
      <c r="R129" t="str">
        <f t="shared" si="8"/>
        <v>science fiction</v>
      </c>
      <c r="S129" s="9">
        <f t="shared" si="9"/>
        <v>42067.62431712963</v>
      </c>
      <c r="T129" s="9">
        <f t="shared" si="10"/>
        <v>42097.582650462966</v>
      </c>
    </row>
    <row r="130" spans="1:20" ht="29" x14ac:dyDescent="0.35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4">
        <f t="shared" si="11"/>
        <v>2</v>
      </c>
      <c r="P130" s="4">
        <f t="shared" si="6"/>
        <v>311.16666666666669</v>
      </c>
      <c r="Q130" t="str">
        <f t="shared" si="7"/>
        <v>film &amp; video</v>
      </c>
      <c r="R130" t="str">
        <f t="shared" si="8"/>
        <v>science fiction</v>
      </c>
      <c r="S130" s="9">
        <f t="shared" si="9"/>
        <v>42628.22792824074</v>
      </c>
      <c r="T130" s="9">
        <f t="shared" si="10"/>
        <v>42663.22792824074</v>
      </c>
    </row>
    <row r="131" spans="1:20" ht="43.5" x14ac:dyDescent="0.35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4">
        <f t="shared" si="11"/>
        <v>0</v>
      </c>
      <c r="P131" s="4">
        <f t="shared" ref="P131:P194" si="12">IFERROR(E131/L131,0)</f>
        <v>0</v>
      </c>
      <c r="Q131" t="str">
        <f t="shared" ref="Q131:Q194" si="13">LEFT(N131,SEARCH("/",N131)-1)</f>
        <v>film &amp; video</v>
      </c>
      <c r="R131" t="str">
        <f t="shared" ref="R131:R194" si="14">RIGHT(N131,LEN(N131)-SEARCH("/",N131,1))</f>
        <v>science fiction</v>
      </c>
      <c r="S131" s="9">
        <f t="shared" ref="S131:S194" si="15">(((J131/60)/60)/24)+DATE(1970,1,1)</f>
        <v>41882.937303240738</v>
      </c>
      <c r="T131" s="9">
        <f t="shared" ref="T131:T194" si="16">(((I131/60)/60)/24)+DATE(1970,1,1)</f>
        <v>41942.937303240738</v>
      </c>
    </row>
    <row r="132" spans="1:20" ht="43.5" x14ac:dyDescent="0.35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4">
        <f t="shared" ref="O132:O195" si="17">ROUNDUP((E132/D132)*100,0)</f>
        <v>0</v>
      </c>
      <c r="P132" s="4">
        <f t="shared" si="12"/>
        <v>0</v>
      </c>
      <c r="Q132" t="str">
        <f t="shared" si="13"/>
        <v>film &amp; video</v>
      </c>
      <c r="R132" t="str">
        <f t="shared" si="14"/>
        <v>science fiction</v>
      </c>
      <c r="S132" s="9">
        <f t="shared" si="15"/>
        <v>41778.915416666663</v>
      </c>
      <c r="T132" s="9">
        <f t="shared" si="16"/>
        <v>41806.844444444447</v>
      </c>
    </row>
    <row r="133" spans="1:20" x14ac:dyDescent="0.35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4">
        <f t="shared" si="17"/>
        <v>0</v>
      </c>
      <c r="P133" s="4">
        <f t="shared" si="12"/>
        <v>0</v>
      </c>
      <c r="Q133" t="str">
        <f t="shared" si="13"/>
        <v>film &amp; video</v>
      </c>
      <c r="R133" t="str">
        <f t="shared" si="14"/>
        <v>science fiction</v>
      </c>
      <c r="S133" s="9">
        <f t="shared" si="15"/>
        <v>42541.837511574078</v>
      </c>
      <c r="T133" s="9">
        <f t="shared" si="16"/>
        <v>42557</v>
      </c>
    </row>
    <row r="134" spans="1:20" ht="43.5" x14ac:dyDescent="0.35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4">
        <f t="shared" si="17"/>
        <v>10</v>
      </c>
      <c r="P134" s="4">
        <f t="shared" si="12"/>
        <v>94.506172839506178</v>
      </c>
      <c r="Q134" t="str">
        <f t="shared" si="13"/>
        <v>film &amp; video</v>
      </c>
      <c r="R134" t="str">
        <f t="shared" si="14"/>
        <v>science fiction</v>
      </c>
      <c r="S134" s="9">
        <f t="shared" si="15"/>
        <v>41905.812581018516</v>
      </c>
      <c r="T134" s="9">
        <f t="shared" si="16"/>
        <v>41950.854247685187</v>
      </c>
    </row>
    <row r="135" spans="1:20" ht="29" x14ac:dyDescent="0.35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4">
        <f t="shared" si="17"/>
        <v>0</v>
      </c>
      <c r="P135" s="4">
        <f t="shared" si="12"/>
        <v>0</v>
      </c>
      <c r="Q135" t="str">
        <f t="shared" si="13"/>
        <v>film &amp; video</v>
      </c>
      <c r="R135" t="str">
        <f t="shared" si="14"/>
        <v>science fiction</v>
      </c>
      <c r="S135" s="9">
        <f t="shared" si="15"/>
        <v>42491.80768518518</v>
      </c>
      <c r="T135" s="9">
        <f t="shared" si="16"/>
        <v>42521.729861111111</v>
      </c>
    </row>
    <row r="136" spans="1:20" ht="29" x14ac:dyDescent="0.35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4">
        <f t="shared" si="17"/>
        <v>0</v>
      </c>
      <c r="P136" s="4">
        <f t="shared" si="12"/>
        <v>0</v>
      </c>
      <c r="Q136" t="str">
        <f t="shared" si="13"/>
        <v>film &amp; video</v>
      </c>
      <c r="R136" t="str">
        <f t="shared" si="14"/>
        <v>science fiction</v>
      </c>
      <c r="S136" s="9">
        <f t="shared" si="15"/>
        <v>42221.909930555557</v>
      </c>
      <c r="T136" s="9">
        <f t="shared" si="16"/>
        <v>42251.708333333328</v>
      </c>
    </row>
    <row r="137" spans="1:20" ht="43.5" x14ac:dyDescent="0.35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4">
        <f t="shared" si="17"/>
        <v>14</v>
      </c>
      <c r="P137" s="4">
        <f t="shared" si="12"/>
        <v>80.599999999999994</v>
      </c>
      <c r="Q137" t="str">
        <f t="shared" si="13"/>
        <v>film &amp; video</v>
      </c>
      <c r="R137" t="str">
        <f t="shared" si="14"/>
        <v>science fiction</v>
      </c>
      <c r="S137" s="9">
        <f t="shared" si="15"/>
        <v>41788.381909722222</v>
      </c>
      <c r="T137" s="9">
        <f t="shared" si="16"/>
        <v>41821.791666666664</v>
      </c>
    </row>
    <row r="138" spans="1:20" ht="43.5" x14ac:dyDescent="0.35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4">
        <f t="shared" si="17"/>
        <v>0</v>
      </c>
      <c r="P138" s="4">
        <f t="shared" si="12"/>
        <v>0</v>
      </c>
      <c r="Q138" t="str">
        <f t="shared" si="13"/>
        <v>film &amp; video</v>
      </c>
      <c r="R138" t="str">
        <f t="shared" si="14"/>
        <v>science fiction</v>
      </c>
      <c r="S138" s="9">
        <f t="shared" si="15"/>
        <v>42096.410115740742</v>
      </c>
      <c r="T138" s="9">
        <f t="shared" si="16"/>
        <v>42140.427777777775</v>
      </c>
    </row>
    <row r="139" spans="1:20" ht="43.5" x14ac:dyDescent="0.35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4">
        <f t="shared" si="17"/>
        <v>0</v>
      </c>
      <c r="P139" s="4">
        <f t="shared" si="12"/>
        <v>0</v>
      </c>
      <c r="Q139" t="str">
        <f t="shared" si="13"/>
        <v>film &amp; video</v>
      </c>
      <c r="R139" t="str">
        <f t="shared" si="14"/>
        <v>science fiction</v>
      </c>
      <c r="S139" s="9">
        <f t="shared" si="15"/>
        <v>42239.573993055557</v>
      </c>
      <c r="T139" s="9">
        <f t="shared" si="16"/>
        <v>42289.573993055557</v>
      </c>
    </row>
    <row r="140" spans="1:20" ht="43.5" x14ac:dyDescent="0.35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4">
        <f t="shared" si="17"/>
        <v>4</v>
      </c>
      <c r="P140" s="4">
        <f t="shared" si="12"/>
        <v>81.241379310344826</v>
      </c>
      <c r="Q140" t="str">
        <f t="shared" si="13"/>
        <v>film &amp; video</v>
      </c>
      <c r="R140" t="str">
        <f t="shared" si="14"/>
        <v>science fiction</v>
      </c>
      <c r="S140" s="9">
        <f t="shared" si="15"/>
        <v>42186.257418981477</v>
      </c>
      <c r="T140" s="9">
        <f t="shared" si="16"/>
        <v>42217.207638888889</v>
      </c>
    </row>
    <row r="141" spans="1:20" ht="29" x14ac:dyDescent="0.35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4">
        <f t="shared" si="17"/>
        <v>100</v>
      </c>
      <c r="P141" s="4">
        <f t="shared" si="12"/>
        <v>500</v>
      </c>
      <c r="Q141" t="str">
        <f t="shared" si="13"/>
        <v>film &amp; video</v>
      </c>
      <c r="R141" t="str">
        <f t="shared" si="14"/>
        <v>science fiction</v>
      </c>
      <c r="S141" s="9">
        <f t="shared" si="15"/>
        <v>42187.920972222222</v>
      </c>
      <c r="T141" s="9">
        <f t="shared" si="16"/>
        <v>42197.920972222222</v>
      </c>
    </row>
    <row r="142" spans="1:20" ht="43.5" x14ac:dyDescent="0.35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4">
        <f t="shared" si="17"/>
        <v>0</v>
      </c>
      <c r="P142" s="4">
        <f t="shared" si="12"/>
        <v>0</v>
      </c>
      <c r="Q142" t="str">
        <f t="shared" si="13"/>
        <v>film &amp; video</v>
      </c>
      <c r="R142" t="str">
        <f t="shared" si="14"/>
        <v>science fiction</v>
      </c>
      <c r="S142" s="9">
        <f t="shared" si="15"/>
        <v>42053.198287037041</v>
      </c>
      <c r="T142" s="9">
        <f t="shared" si="16"/>
        <v>42083.15662037037</v>
      </c>
    </row>
    <row r="143" spans="1:20" ht="43.5" x14ac:dyDescent="0.35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4">
        <f t="shared" si="17"/>
        <v>11</v>
      </c>
      <c r="P143" s="4">
        <f t="shared" si="12"/>
        <v>46.178571428571431</v>
      </c>
      <c r="Q143" t="str">
        <f t="shared" si="13"/>
        <v>film &amp; video</v>
      </c>
      <c r="R143" t="str">
        <f t="shared" si="14"/>
        <v>science fiction</v>
      </c>
      <c r="S143" s="9">
        <f t="shared" si="15"/>
        <v>42110.153043981481</v>
      </c>
      <c r="T143" s="9">
        <f t="shared" si="16"/>
        <v>42155.153043981481</v>
      </c>
    </row>
    <row r="144" spans="1:20" ht="43.5" x14ac:dyDescent="0.35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4">
        <f t="shared" si="17"/>
        <v>1</v>
      </c>
      <c r="P144" s="4">
        <f t="shared" si="12"/>
        <v>10</v>
      </c>
      <c r="Q144" t="str">
        <f t="shared" si="13"/>
        <v>film &amp; video</v>
      </c>
      <c r="R144" t="str">
        <f t="shared" si="14"/>
        <v>science fiction</v>
      </c>
      <c r="S144" s="9">
        <f t="shared" si="15"/>
        <v>41938.893263888887</v>
      </c>
      <c r="T144" s="9">
        <f t="shared" si="16"/>
        <v>41959.934930555552</v>
      </c>
    </row>
    <row r="145" spans="1:20" ht="43.5" x14ac:dyDescent="0.35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4">
        <f t="shared" si="17"/>
        <v>0</v>
      </c>
      <c r="P145" s="4">
        <f t="shared" si="12"/>
        <v>0</v>
      </c>
      <c r="Q145" t="str">
        <f t="shared" si="13"/>
        <v>film &amp; video</v>
      </c>
      <c r="R145" t="str">
        <f t="shared" si="14"/>
        <v>science fiction</v>
      </c>
      <c r="S145" s="9">
        <f t="shared" si="15"/>
        <v>42559.064143518524</v>
      </c>
      <c r="T145" s="9">
        <f t="shared" si="16"/>
        <v>42616.246527777781</v>
      </c>
    </row>
    <row r="146" spans="1:20" ht="43.5" x14ac:dyDescent="0.35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4">
        <f t="shared" si="17"/>
        <v>28</v>
      </c>
      <c r="P146" s="4">
        <f t="shared" si="12"/>
        <v>55.945945945945944</v>
      </c>
      <c r="Q146" t="str">
        <f t="shared" si="13"/>
        <v>film &amp; video</v>
      </c>
      <c r="R146" t="str">
        <f t="shared" si="14"/>
        <v>science fiction</v>
      </c>
      <c r="S146" s="9">
        <f t="shared" si="15"/>
        <v>42047.762407407412</v>
      </c>
      <c r="T146" s="9">
        <f t="shared" si="16"/>
        <v>42107.72074074074</v>
      </c>
    </row>
    <row r="147" spans="1:20" ht="43.5" x14ac:dyDescent="0.35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4">
        <f t="shared" si="17"/>
        <v>8</v>
      </c>
      <c r="P147" s="4">
        <f t="shared" si="12"/>
        <v>37.555555555555557</v>
      </c>
      <c r="Q147" t="str">
        <f t="shared" si="13"/>
        <v>film &amp; video</v>
      </c>
      <c r="R147" t="str">
        <f t="shared" si="14"/>
        <v>science fiction</v>
      </c>
      <c r="S147" s="9">
        <f t="shared" si="15"/>
        <v>42200.542268518519</v>
      </c>
      <c r="T147" s="9">
        <f t="shared" si="16"/>
        <v>42227.542268518519</v>
      </c>
    </row>
    <row r="148" spans="1:20" ht="43.5" x14ac:dyDescent="0.35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4">
        <f t="shared" si="17"/>
        <v>1</v>
      </c>
      <c r="P148" s="4">
        <f t="shared" si="12"/>
        <v>38.333333333333336</v>
      </c>
      <c r="Q148" t="str">
        <f t="shared" si="13"/>
        <v>film &amp; video</v>
      </c>
      <c r="R148" t="str">
        <f t="shared" si="14"/>
        <v>science fiction</v>
      </c>
      <c r="S148" s="9">
        <f t="shared" si="15"/>
        <v>42693.016180555554</v>
      </c>
      <c r="T148" s="9">
        <f t="shared" si="16"/>
        <v>42753.016180555554</v>
      </c>
    </row>
    <row r="149" spans="1:20" ht="29" x14ac:dyDescent="0.35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4">
        <f t="shared" si="17"/>
        <v>0</v>
      </c>
      <c r="P149" s="4">
        <f t="shared" si="12"/>
        <v>0</v>
      </c>
      <c r="Q149" t="str">
        <f t="shared" si="13"/>
        <v>film &amp; video</v>
      </c>
      <c r="R149" t="str">
        <f t="shared" si="14"/>
        <v>science fiction</v>
      </c>
      <c r="S149" s="9">
        <f t="shared" si="15"/>
        <v>41969.767824074079</v>
      </c>
      <c r="T149" s="9">
        <f t="shared" si="16"/>
        <v>42012.762499999997</v>
      </c>
    </row>
    <row r="150" spans="1:20" ht="43.5" x14ac:dyDescent="0.35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4">
        <f t="shared" si="17"/>
        <v>1</v>
      </c>
      <c r="P150" s="4">
        <f t="shared" si="12"/>
        <v>20</v>
      </c>
      <c r="Q150" t="str">
        <f t="shared" si="13"/>
        <v>film &amp; video</v>
      </c>
      <c r="R150" t="str">
        <f t="shared" si="14"/>
        <v>science fiction</v>
      </c>
      <c r="S150" s="9">
        <f t="shared" si="15"/>
        <v>42397.281666666662</v>
      </c>
      <c r="T150" s="9">
        <f t="shared" si="16"/>
        <v>42427.281666666662</v>
      </c>
    </row>
    <row r="151" spans="1:20" ht="43.5" x14ac:dyDescent="0.35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4">
        <f t="shared" si="17"/>
        <v>1</v>
      </c>
      <c r="P151" s="4">
        <f t="shared" si="12"/>
        <v>15.333333333333334</v>
      </c>
      <c r="Q151" t="str">
        <f t="shared" si="13"/>
        <v>film &amp; video</v>
      </c>
      <c r="R151" t="str">
        <f t="shared" si="14"/>
        <v>science fiction</v>
      </c>
      <c r="S151" s="9">
        <f t="shared" si="15"/>
        <v>41968.172106481477</v>
      </c>
      <c r="T151" s="9">
        <f t="shared" si="16"/>
        <v>41998.333333333328</v>
      </c>
    </row>
    <row r="152" spans="1:20" ht="29" x14ac:dyDescent="0.35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4">
        <f t="shared" si="17"/>
        <v>24</v>
      </c>
      <c r="P152" s="4">
        <f t="shared" si="12"/>
        <v>449.43283582089555</v>
      </c>
      <c r="Q152" t="str">
        <f t="shared" si="13"/>
        <v>film &amp; video</v>
      </c>
      <c r="R152" t="str">
        <f t="shared" si="14"/>
        <v>science fiction</v>
      </c>
      <c r="S152" s="9">
        <f t="shared" si="15"/>
        <v>42090.161828703705</v>
      </c>
      <c r="T152" s="9">
        <f t="shared" si="16"/>
        <v>42150.161828703705</v>
      </c>
    </row>
    <row r="153" spans="1:20" ht="43.5" x14ac:dyDescent="0.35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4">
        <f t="shared" si="17"/>
        <v>1</v>
      </c>
      <c r="P153" s="4">
        <f t="shared" si="12"/>
        <v>28</v>
      </c>
      <c r="Q153" t="str">
        <f t="shared" si="13"/>
        <v>film &amp; video</v>
      </c>
      <c r="R153" t="str">
        <f t="shared" si="14"/>
        <v>science fiction</v>
      </c>
      <c r="S153" s="9">
        <f t="shared" si="15"/>
        <v>42113.550821759258</v>
      </c>
      <c r="T153" s="9">
        <f t="shared" si="16"/>
        <v>42173.550821759258</v>
      </c>
    </row>
    <row r="154" spans="1:20" ht="29" x14ac:dyDescent="0.35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4">
        <f t="shared" si="17"/>
        <v>1</v>
      </c>
      <c r="P154" s="4">
        <f t="shared" si="12"/>
        <v>15</v>
      </c>
      <c r="Q154" t="str">
        <f t="shared" si="13"/>
        <v>film &amp; video</v>
      </c>
      <c r="R154" t="str">
        <f t="shared" si="14"/>
        <v>science fiction</v>
      </c>
      <c r="S154" s="9">
        <f t="shared" si="15"/>
        <v>41875.077546296299</v>
      </c>
      <c r="T154" s="9">
        <f t="shared" si="16"/>
        <v>41905.077546296299</v>
      </c>
    </row>
    <row r="155" spans="1:20" ht="43.5" x14ac:dyDescent="0.35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4">
        <f t="shared" si="17"/>
        <v>1</v>
      </c>
      <c r="P155" s="4">
        <f t="shared" si="12"/>
        <v>35.9</v>
      </c>
      <c r="Q155" t="str">
        <f t="shared" si="13"/>
        <v>film &amp; video</v>
      </c>
      <c r="R155" t="str">
        <f t="shared" si="14"/>
        <v>science fiction</v>
      </c>
      <c r="S155" s="9">
        <f t="shared" si="15"/>
        <v>41933.586157407408</v>
      </c>
      <c r="T155" s="9">
        <f t="shared" si="16"/>
        <v>41975.627824074079</v>
      </c>
    </row>
    <row r="156" spans="1:20" ht="29" x14ac:dyDescent="0.35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4">
        <f t="shared" si="17"/>
        <v>3</v>
      </c>
      <c r="P156" s="4">
        <f t="shared" si="12"/>
        <v>13.333333333333334</v>
      </c>
      <c r="Q156" t="str">
        <f t="shared" si="13"/>
        <v>film &amp; video</v>
      </c>
      <c r="R156" t="str">
        <f t="shared" si="14"/>
        <v>science fiction</v>
      </c>
      <c r="S156" s="9">
        <f t="shared" si="15"/>
        <v>42115.547395833331</v>
      </c>
      <c r="T156" s="9">
        <f t="shared" si="16"/>
        <v>42158.547395833331</v>
      </c>
    </row>
    <row r="157" spans="1:20" ht="58" x14ac:dyDescent="0.35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4">
        <f t="shared" si="17"/>
        <v>1</v>
      </c>
      <c r="P157" s="4">
        <f t="shared" si="12"/>
        <v>20.25</v>
      </c>
      <c r="Q157" t="str">
        <f t="shared" si="13"/>
        <v>film &amp; video</v>
      </c>
      <c r="R157" t="str">
        <f t="shared" si="14"/>
        <v>science fiction</v>
      </c>
      <c r="S157" s="9">
        <f t="shared" si="15"/>
        <v>42168.559432870374</v>
      </c>
      <c r="T157" s="9">
        <f t="shared" si="16"/>
        <v>42208.559432870374</v>
      </c>
    </row>
    <row r="158" spans="1:20" ht="43.5" x14ac:dyDescent="0.35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4">
        <f t="shared" si="17"/>
        <v>6</v>
      </c>
      <c r="P158" s="4">
        <f t="shared" si="12"/>
        <v>119</v>
      </c>
      <c r="Q158" t="str">
        <f t="shared" si="13"/>
        <v>film &amp; video</v>
      </c>
      <c r="R158" t="str">
        <f t="shared" si="14"/>
        <v>science fiction</v>
      </c>
      <c r="S158" s="9">
        <f t="shared" si="15"/>
        <v>41794.124953703707</v>
      </c>
      <c r="T158" s="9">
        <f t="shared" si="16"/>
        <v>41854.124953703707</v>
      </c>
    </row>
    <row r="159" spans="1:20" ht="43.5" x14ac:dyDescent="0.35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4">
        <f t="shared" si="17"/>
        <v>1</v>
      </c>
      <c r="P159" s="4">
        <f t="shared" si="12"/>
        <v>4</v>
      </c>
      <c r="Q159" t="str">
        <f t="shared" si="13"/>
        <v>film &amp; video</v>
      </c>
      <c r="R159" t="str">
        <f t="shared" si="14"/>
        <v>science fiction</v>
      </c>
      <c r="S159" s="9">
        <f t="shared" si="15"/>
        <v>42396.911712962959</v>
      </c>
      <c r="T159" s="9">
        <f t="shared" si="16"/>
        <v>42426.911712962959</v>
      </c>
    </row>
    <row r="160" spans="1:20" ht="43.5" x14ac:dyDescent="0.35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4">
        <f t="shared" si="17"/>
        <v>0</v>
      </c>
      <c r="P160" s="4">
        <f t="shared" si="12"/>
        <v>0</v>
      </c>
      <c r="Q160" t="str">
        <f t="shared" si="13"/>
        <v>film &amp; video</v>
      </c>
      <c r="R160" t="str">
        <f t="shared" si="14"/>
        <v>science fiction</v>
      </c>
      <c r="S160" s="9">
        <f t="shared" si="15"/>
        <v>41904.07671296296</v>
      </c>
      <c r="T160" s="9">
        <f t="shared" si="16"/>
        <v>41934.07671296296</v>
      </c>
    </row>
    <row r="161" spans="1:20" ht="43.5" x14ac:dyDescent="0.35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4">
        <f t="shared" si="17"/>
        <v>1</v>
      </c>
      <c r="P161" s="4">
        <f t="shared" si="12"/>
        <v>10</v>
      </c>
      <c r="Q161" t="str">
        <f t="shared" si="13"/>
        <v>film &amp; video</v>
      </c>
      <c r="R161" t="str">
        <f t="shared" si="14"/>
        <v>science fiction</v>
      </c>
      <c r="S161" s="9">
        <f t="shared" si="15"/>
        <v>42514.434548611112</v>
      </c>
      <c r="T161" s="9">
        <f t="shared" si="16"/>
        <v>42554.434548611112</v>
      </c>
    </row>
    <row r="162" spans="1:20" ht="43.5" x14ac:dyDescent="0.35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4">
        <f>ROUNDUP((E162/D162)*100,0)</f>
        <v>0</v>
      </c>
      <c r="P162" s="4">
        <f t="shared" si="12"/>
        <v>0</v>
      </c>
      <c r="Q162" t="str">
        <f t="shared" si="13"/>
        <v>film &amp; video</v>
      </c>
      <c r="R162" t="str">
        <f t="shared" si="14"/>
        <v>drama</v>
      </c>
      <c r="S162" s="9">
        <f t="shared" si="15"/>
        <v>42171.913090277783</v>
      </c>
      <c r="T162" s="9">
        <f t="shared" si="16"/>
        <v>42231.913090277783</v>
      </c>
    </row>
    <row r="163" spans="1:20" ht="43.5" x14ac:dyDescent="0.35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4">
        <f t="shared" si="17"/>
        <v>1</v>
      </c>
      <c r="P163" s="4">
        <f t="shared" si="12"/>
        <v>5</v>
      </c>
      <c r="Q163" t="str">
        <f t="shared" si="13"/>
        <v>film &amp; video</v>
      </c>
      <c r="R163" t="str">
        <f t="shared" si="14"/>
        <v>drama</v>
      </c>
      <c r="S163" s="9">
        <f t="shared" si="15"/>
        <v>41792.687442129631</v>
      </c>
      <c r="T163" s="9">
        <f t="shared" si="16"/>
        <v>41822.687442129631</v>
      </c>
    </row>
    <row r="164" spans="1:20" ht="43.5" x14ac:dyDescent="0.35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4">
        <f t="shared" si="17"/>
        <v>16</v>
      </c>
      <c r="P164" s="4">
        <f t="shared" si="12"/>
        <v>43.5</v>
      </c>
      <c r="Q164" t="str">
        <f t="shared" si="13"/>
        <v>film &amp; video</v>
      </c>
      <c r="R164" t="str">
        <f t="shared" si="14"/>
        <v>drama</v>
      </c>
      <c r="S164" s="9">
        <f t="shared" si="15"/>
        <v>41835.126805555556</v>
      </c>
      <c r="T164" s="9">
        <f t="shared" si="16"/>
        <v>41867.987500000003</v>
      </c>
    </row>
    <row r="165" spans="1:20" ht="58" x14ac:dyDescent="0.35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4">
        <f t="shared" si="17"/>
        <v>0</v>
      </c>
      <c r="P165" s="4">
        <f t="shared" si="12"/>
        <v>0</v>
      </c>
      <c r="Q165" t="str">
        <f t="shared" si="13"/>
        <v>film &amp; video</v>
      </c>
      <c r="R165" t="str">
        <f t="shared" si="14"/>
        <v>drama</v>
      </c>
      <c r="S165" s="9">
        <f t="shared" si="15"/>
        <v>42243.961273148147</v>
      </c>
      <c r="T165" s="9">
        <f t="shared" si="16"/>
        <v>42278</v>
      </c>
    </row>
    <row r="166" spans="1:20" ht="43.5" x14ac:dyDescent="0.35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4">
        <f t="shared" si="17"/>
        <v>1</v>
      </c>
      <c r="P166" s="4">
        <f t="shared" si="12"/>
        <v>91.428571428571431</v>
      </c>
      <c r="Q166" t="str">
        <f t="shared" si="13"/>
        <v>film &amp; video</v>
      </c>
      <c r="R166" t="str">
        <f t="shared" si="14"/>
        <v>drama</v>
      </c>
      <c r="S166" s="9">
        <f t="shared" si="15"/>
        <v>41841.762743055559</v>
      </c>
      <c r="T166" s="9">
        <f t="shared" si="16"/>
        <v>41901.762743055559</v>
      </c>
    </row>
    <row r="167" spans="1:20" ht="29" x14ac:dyDescent="0.35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4">
        <f t="shared" si="17"/>
        <v>0</v>
      </c>
      <c r="P167" s="4">
        <f t="shared" si="12"/>
        <v>0</v>
      </c>
      <c r="Q167" t="str">
        <f t="shared" si="13"/>
        <v>film &amp; video</v>
      </c>
      <c r="R167" t="str">
        <f t="shared" si="14"/>
        <v>drama</v>
      </c>
      <c r="S167" s="9">
        <f t="shared" si="15"/>
        <v>42351.658842592587</v>
      </c>
      <c r="T167" s="9">
        <f t="shared" si="16"/>
        <v>42381.658842592587</v>
      </c>
    </row>
    <row r="168" spans="1:20" ht="43.5" x14ac:dyDescent="0.35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4">
        <f t="shared" si="17"/>
        <v>60</v>
      </c>
      <c r="P168" s="4">
        <f t="shared" si="12"/>
        <v>3000</v>
      </c>
      <c r="Q168" t="str">
        <f t="shared" si="13"/>
        <v>film &amp; video</v>
      </c>
      <c r="R168" t="str">
        <f t="shared" si="14"/>
        <v>drama</v>
      </c>
      <c r="S168" s="9">
        <f t="shared" si="15"/>
        <v>42721.075949074075</v>
      </c>
      <c r="T168" s="9">
        <f t="shared" si="16"/>
        <v>42751.075949074075</v>
      </c>
    </row>
    <row r="169" spans="1:20" ht="43.5" x14ac:dyDescent="0.35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4">
        <f t="shared" si="17"/>
        <v>1</v>
      </c>
      <c r="P169" s="4">
        <f t="shared" si="12"/>
        <v>5.5</v>
      </c>
      <c r="Q169" t="str">
        <f t="shared" si="13"/>
        <v>film &amp; video</v>
      </c>
      <c r="R169" t="str">
        <f t="shared" si="14"/>
        <v>drama</v>
      </c>
      <c r="S169" s="9">
        <f t="shared" si="15"/>
        <v>42160.927488425921</v>
      </c>
      <c r="T169" s="9">
        <f t="shared" si="16"/>
        <v>42220.927488425921</v>
      </c>
    </row>
    <row r="170" spans="1:20" ht="43.5" x14ac:dyDescent="0.35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4">
        <f t="shared" si="17"/>
        <v>5</v>
      </c>
      <c r="P170" s="4">
        <f t="shared" si="12"/>
        <v>108.33333333333333</v>
      </c>
      <c r="Q170" t="str">
        <f t="shared" si="13"/>
        <v>film &amp; video</v>
      </c>
      <c r="R170" t="str">
        <f t="shared" si="14"/>
        <v>drama</v>
      </c>
      <c r="S170" s="9">
        <f t="shared" si="15"/>
        <v>42052.83530092593</v>
      </c>
      <c r="T170" s="9">
        <f t="shared" si="16"/>
        <v>42082.793634259258</v>
      </c>
    </row>
    <row r="171" spans="1:20" ht="43.5" x14ac:dyDescent="0.35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4">
        <f t="shared" si="17"/>
        <v>23</v>
      </c>
      <c r="P171" s="4">
        <f t="shared" si="12"/>
        <v>56</v>
      </c>
      <c r="Q171" t="str">
        <f t="shared" si="13"/>
        <v>film &amp; video</v>
      </c>
      <c r="R171" t="str">
        <f t="shared" si="14"/>
        <v>drama</v>
      </c>
      <c r="S171" s="9">
        <f t="shared" si="15"/>
        <v>41900.505312499998</v>
      </c>
      <c r="T171" s="9">
        <f t="shared" si="16"/>
        <v>41930.505312499998</v>
      </c>
    </row>
    <row r="172" spans="1:20" ht="43.5" x14ac:dyDescent="0.35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4">
        <f t="shared" si="17"/>
        <v>4</v>
      </c>
      <c r="P172" s="4">
        <f t="shared" si="12"/>
        <v>32.5</v>
      </c>
      <c r="Q172" t="str">
        <f t="shared" si="13"/>
        <v>film &amp; video</v>
      </c>
      <c r="R172" t="str">
        <f t="shared" si="14"/>
        <v>drama</v>
      </c>
      <c r="S172" s="9">
        <f t="shared" si="15"/>
        <v>42216.977812500001</v>
      </c>
      <c r="T172" s="9">
        <f t="shared" si="16"/>
        <v>42246.227777777778</v>
      </c>
    </row>
    <row r="173" spans="1:20" ht="43.5" x14ac:dyDescent="0.35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4">
        <f t="shared" si="17"/>
        <v>1</v>
      </c>
      <c r="P173" s="4">
        <f t="shared" si="12"/>
        <v>1</v>
      </c>
      <c r="Q173" t="str">
        <f t="shared" si="13"/>
        <v>film &amp; video</v>
      </c>
      <c r="R173" t="str">
        <f t="shared" si="14"/>
        <v>drama</v>
      </c>
      <c r="S173" s="9">
        <f t="shared" si="15"/>
        <v>42534.180717592593</v>
      </c>
      <c r="T173" s="9">
        <f t="shared" si="16"/>
        <v>42594.180717592593</v>
      </c>
    </row>
    <row r="174" spans="1:20" ht="43.5" x14ac:dyDescent="0.35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4">
        <f t="shared" si="17"/>
        <v>0</v>
      </c>
      <c r="P174" s="4">
        <f t="shared" si="12"/>
        <v>0</v>
      </c>
      <c r="Q174" t="str">
        <f t="shared" si="13"/>
        <v>film &amp; video</v>
      </c>
      <c r="R174" t="str">
        <f t="shared" si="14"/>
        <v>drama</v>
      </c>
      <c r="S174" s="9">
        <f t="shared" si="15"/>
        <v>42047.394942129627</v>
      </c>
      <c r="T174" s="9">
        <f t="shared" si="16"/>
        <v>42082.353275462956</v>
      </c>
    </row>
    <row r="175" spans="1:20" ht="43.5" x14ac:dyDescent="0.35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4">
        <f t="shared" si="17"/>
        <v>0</v>
      </c>
      <c r="P175" s="4">
        <f t="shared" si="12"/>
        <v>0</v>
      </c>
      <c r="Q175" t="str">
        <f t="shared" si="13"/>
        <v>film &amp; video</v>
      </c>
      <c r="R175" t="str">
        <f t="shared" si="14"/>
        <v>drama</v>
      </c>
      <c r="S175" s="9">
        <f t="shared" si="15"/>
        <v>42033.573009259257</v>
      </c>
      <c r="T175" s="9">
        <f t="shared" si="16"/>
        <v>42063.573009259257</v>
      </c>
    </row>
    <row r="176" spans="1:20" ht="43.5" x14ac:dyDescent="0.35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4">
        <f t="shared" si="17"/>
        <v>0</v>
      </c>
      <c r="P176" s="4">
        <f t="shared" si="12"/>
        <v>0</v>
      </c>
      <c r="Q176" t="str">
        <f t="shared" si="13"/>
        <v>film &amp; video</v>
      </c>
      <c r="R176" t="str">
        <f t="shared" si="14"/>
        <v>drama</v>
      </c>
      <c r="S176" s="9">
        <f t="shared" si="15"/>
        <v>42072.758981481486</v>
      </c>
      <c r="T176" s="9">
        <f t="shared" si="16"/>
        <v>42132.758981481486</v>
      </c>
    </row>
    <row r="177" spans="1:20" ht="43.5" x14ac:dyDescent="0.35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4">
        <f t="shared" si="17"/>
        <v>7</v>
      </c>
      <c r="P177" s="4">
        <f t="shared" si="12"/>
        <v>49.884615384615387</v>
      </c>
      <c r="Q177" t="str">
        <f t="shared" si="13"/>
        <v>film &amp; video</v>
      </c>
      <c r="R177" t="str">
        <f t="shared" si="14"/>
        <v>drama</v>
      </c>
      <c r="S177" s="9">
        <f t="shared" si="15"/>
        <v>41855.777905092589</v>
      </c>
      <c r="T177" s="9">
        <f t="shared" si="16"/>
        <v>41880.777905092589</v>
      </c>
    </row>
    <row r="178" spans="1:20" ht="43.5" x14ac:dyDescent="0.35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4">
        <f t="shared" si="17"/>
        <v>0</v>
      </c>
      <c r="P178" s="4">
        <f t="shared" si="12"/>
        <v>0</v>
      </c>
      <c r="Q178" t="str">
        <f t="shared" si="13"/>
        <v>film &amp; video</v>
      </c>
      <c r="R178" t="str">
        <f t="shared" si="14"/>
        <v>drama</v>
      </c>
      <c r="S178" s="9">
        <f t="shared" si="15"/>
        <v>42191.824062500003</v>
      </c>
      <c r="T178" s="9">
        <f t="shared" si="16"/>
        <v>42221.824062500003</v>
      </c>
    </row>
    <row r="179" spans="1:20" ht="29" x14ac:dyDescent="0.35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4">
        <f t="shared" si="17"/>
        <v>40</v>
      </c>
      <c r="P179" s="4">
        <f t="shared" si="12"/>
        <v>25.714285714285715</v>
      </c>
      <c r="Q179" t="str">
        <f t="shared" si="13"/>
        <v>film &amp; video</v>
      </c>
      <c r="R179" t="str">
        <f t="shared" si="14"/>
        <v>drama</v>
      </c>
      <c r="S179" s="9">
        <f t="shared" si="15"/>
        <v>42070.047754629632</v>
      </c>
      <c r="T179" s="9">
        <f t="shared" si="16"/>
        <v>42087.00608796296</v>
      </c>
    </row>
    <row r="180" spans="1:20" ht="29" x14ac:dyDescent="0.35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4">
        <f t="shared" si="17"/>
        <v>0</v>
      </c>
      <c r="P180" s="4">
        <f t="shared" si="12"/>
        <v>0</v>
      </c>
      <c r="Q180" t="str">
        <f t="shared" si="13"/>
        <v>film &amp; video</v>
      </c>
      <c r="R180" t="str">
        <f t="shared" si="14"/>
        <v>drama</v>
      </c>
      <c r="S180" s="9">
        <f t="shared" si="15"/>
        <v>42304.955381944441</v>
      </c>
      <c r="T180" s="9">
        <f t="shared" si="16"/>
        <v>42334.997048611112</v>
      </c>
    </row>
    <row r="181" spans="1:20" ht="29" x14ac:dyDescent="0.35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4">
        <f t="shared" si="17"/>
        <v>20</v>
      </c>
      <c r="P181" s="4">
        <f t="shared" si="12"/>
        <v>100</v>
      </c>
      <c r="Q181" t="str">
        <f t="shared" si="13"/>
        <v>film &amp; video</v>
      </c>
      <c r="R181" t="str">
        <f t="shared" si="14"/>
        <v>drama</v>
      </c>
      <c r="S181" s="9">
        <f t="shared" si="15"/>
        <v>42403.080497685187</v>
      </c>
      <c r="T181" s="9">
        <f t="shared" si="16"/>
        <v>42433.080497685187</v>
      </c>
    </row>
    <row r="182" spans="1:20" ht="43.5" x14ac:dyDescent="0.35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4">
        <f t="shared" si="17"/>
        <v>34</v>
      </c>
      <c r="P182" s="4">
        <f t="shared" si="12"/>
        <v>30.846153846153847</v>
      </c>
      <c r="Q182" t="str">
        <f t="shared" si="13"/>
        <v>film &amp; video</v>
      </c>
      <c r="R182" t="str">
        <f t="shared" si="14"/>
        <v>drama</v>
      </c>
      <c r="S182" s="9">
        <f t="shared" si="15"/>
        <v>42067.991238425922</v>
      </c>
      <c r="T182" s="9">
        <f t="shared" si="16"/>
        <v>42107.791666666672</v>
      </c>
    </row>
    <row r="183" spans="1:20" ht="43.5" x14ac:dyDescent="0.35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4">
        <f t="shared" si="17"/>
        <v>22</v>
      </c>
      <c r="P183" s="4">
        <f t="shared" si="12"/>
        <v>180.5</v>
      </c>
      <c r="Q183" t="str">
        <f t="shared" si="13"/>
        <v>film &amp; video</v>
      </c>
      <c r="R183" t="str">
        <f t="shared" si="14"/>
        <v>drama</v>
      </c>
      <c r="S183" s="9">
        <f t="shared" si="15"/>
        <v>42147.741840277777</v>
      </c>
      <c r="T183" s="9">
        <f t="shared" si="16"/>
        <v>42177.741840277777</v>
      </c>
    </row>
    <row r="184" spans="1:20" ht="43.5" x14ac:dyDescent="0.35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4">
        <f t="shared" si="17"/>
        <v>0</v>
      </c>
      <c r="P184" s="4">
        <f t="shared" si="12"/>
        <v>0</v>
      </c>
      <c r="Q184" t="str">
        <f t="shared" si="13"/>
        <v>film &amp; video</v>
      </c>
      <c r="R184" t="str">
        <f t="shared" si="14"/>
        <v>drama</v>
      </c>
      <c r="S184" s="9">
        <f t="shared" si="15"/>
        <v>42712.011944444443</v>
      </c>
      <c r="T184" s="9">
        <f t="shared" si="16"/>
        <v>42742.011944444443</v>
      </c>
    </row>
    <row r="185" spans="1:20" x14ac:dyDescent="0.35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4">
        <f t="shared" si="17"/>
        <v>36</v>
      </c>
      <c r="P185" s="4">
        <f t="shared" si="12"/>
        <v>373.5</v>
      </c>
      <c r="Q185" t="str">
        <f t="shared" si="13"/>
        <v>film &amp; video</v>
      </c>
      <c r="R185" t="str">
        <f t="shared" si="14"/>
        <v>drama</v>
      </c>
      <c r="S185" s="9">
        <f t="shared" si="15"/>
        <v>41939.810300925928</v>
      </c>
      <c r="T185" s="9">
        <f t="shared" si="16"/>
        <v>41969.851967592593</v>
      </c>
    </row>
    <row r="186" spans="1:20" ht="43.5" x14ac:dyDescent="0.35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4">
        <f t="shared" si="17"/>
        <v>4</v>
      </c>
      <c r="P186" s="4">
        <f t="shared" si="12"/>
        <v>25.5</v>
      </c>
      <c r="Q186" t="str">
        <f t="shared" si="13"/>
        <v>film &amp; video</v>
      </c>
      <c r="R186" t="str">
        <f t="shared" si="14"/>
        <v>drama</v>
      </c>
      <c r="S186" s="9">
        <f t="shared" si="15"/>
        <v>41825.791226851856</v>
      </c>
      <c r="T186" s="9">
        <f t="shared" si="16"/>
        <v>41883.165972222225</v>
      </c>
    </row>
    <row r="187" spans="1:20" x14ac:dyDescent="0.35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4">
        <f t="shared" si="17"/>
        <v>6</v>
      </c>
      <c r="P187" s="4">
        <f t="shared" si="12"/>
        <v>220</v>
      </c>
      <c r="Q187" t="str">
        <f t="shared" si="13"/>
        <v>film &amp; video</v>
      </c>
      <c r="R187" t="str">
        <f t="shared" si="14"/>
        <v>drama</v>
      </c>
      <c r="S187" s="9">
        <f t="shared" si="15"/>
        <v>42570.91133101852</v>
      </c>
      <c r="T187" s="9">
        <f t="shared" si="16"/>
        <v>42600.91133101852</v>
      </c>
    </row>
    <row r="188" spans="1:20" ht="43.5" x14ac:dyDescent="0.35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4">
        <f t="shared" si="17"/>
        <v>0</v>
      </c>
      <c r="P188" s="4">
        <f t="shared" si="12"/>
        <v>0</v>
      </c>
      <c r="Q188" t="str">
        <f t="shared" si="13"/>
        <v>film &amp; video</v>
      </c>
      <c r="R188" t="str">
        <f t="shared" si="14"/>
        <v>drama</v>
      </c>
      <c r="S188" s="9">
        <f t="shared" si="15"/>
        <v>42767.812893518523</v>
      </c>
      <c r="T188" s="9">
        <f t="shared" si="16"/>
        <v>42797.833333333328</v>
      </c>
    </row>
    <row r="189" spans="1:20" ht="29" x14ac:dyDescent="0.35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4">
        <f t="shared" si="17"/>
        <v>16</v>
      </c>
      <c r="P189" s="4">
        <f t="shared" si="12"/>
        <v>160</v>
      </c>
      <c r="Q189" t="str">
        <f t="shared" si="13"/>
        <v>film &amp; video</v>
      </c>
      <c r="R189" t="str">
        <f t="shared" si="14"/>
        <v>drama</v>
      </c>
      <c r="S189" s="9">
        <f t="shared" si="15"/>
        <v>42182.234456018516</v>
      </c>
      <c r="T189" s="9">
        <f t="shared" si="16"/>
        <v>42206.290972222225</v>
      </c>
    </row>
    <row r="190" spans="1:20" ht="43.5" x14ac:dyDescent="0.35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4">
        <f t="shared" si="17"/>
        <v>0</v>
      </c>
      <c r="P190" s="4">
        <f t="shared" si="12"/>
        <v>0</v>
      </c>
      <c r="Q190" t="str">
        <f t="shared" si="13"/>
        <v>film &amp; video</v>
      </c>
      <c r="R190" t="str">
        <f t="shared" si="14"/>
        <v>drama</v>
      </c>
      <c r="S190" s="9">
        <f t="shared" si="15"/>
        <v>41857.18304398148</v>
      </c>
      <c r="T190" s="9">
        <f t="shared" si="16"/>
        <v>41887.18304398148</v>
      </c>
    </row>
    <row r="191" spans="1:20" ht="43.5" x14ac:dyDescent="0.35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4">
        <f t="shared" si="17"/>
        <v>1</v>
      </c>
      <c r="P191" s="4">
        <f t="shared" si="12"/>
        <v>69</v>
      </c>
      <c r="Q191" t="str">
        <f t="shared" si="13"/>
        <v>film &amp; video</v>
      </c>
      <c r="R191" t="str">
        <f t="shared" si="14"/>
        <v>drama</v>
      </c>
      <c r="S191" s="9">
        <f t="shared" si="15"/>
        <v>42556.690706018519</v>
      </c>
      <c r="T191" s="9">
        <f t="shared" si="16"/>
        <v>42616.690706018519</v>
      </c>
    </row>
    <row r="192" spans="1:20" x14ac:dyDescent="0.35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4">
        <f t="shared" si="17"/>
        <v>1</v>
      </c>
      <c r="P192" s="4">
        <f t="shared" si="12"/>
        <v>50</v>
      </c>
      <c r="Q192" t="str">
        <f t="shared" si="13"/>
        <v>film &amp; video</v>
      </c>
      <c r="R192" t="str">
        <f t="shared" si="14"/>
        <v>drama</v>
      </c>
      <c r="S192" s="9">
        <f t="shared" si="15"/>
        <v>42527.650995370372</v>
      </c>
      <c r="T192" s="9">
        <f t="shared" si="16"/>
        <v>42537.650995370372</v>
      </c>
    </row>
    <row r="193" spans="1:20" ht="43.5" x14ac:dyDescent="0.35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4">
        <f t="shared" si="17"/>
        <v>5</v>
      </c>
      <c r="P193" s="4">
        <f t="shared" si="12"/>
        <v>83.333333333333329</v>
      </c>
      <c r="Q193" t="str">
        <f t="shared" si="13"/>
        <v>film &amp; video</v>
      </c>
      <c r="R193" t="str">
        <f t="shared" si="14"/>
        <v>drama</v>
      </c>
      <c r="S193" s="9">
        <f t="shared" si="15"/>
        <v>42239.441412037035</v>
      </c>
      <c r="T193" s="9">
        <f t="shared" si="16"/>
        <v>42279.441412037035</v>
      </c>
    </row>
    <row r="194" spans="1:20" ht="43.5" x14ac:dyDescent="0.35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4">
        <f t="shared" si="17"/>
        <v>1</v>
      </c>
      <c r="P194" s="4">
        <f t="shared" si="12"/>
        <v>5.666666666666667</v>
      </c>
      <c r="Q194" t="str">
        <f t="shared" si="13"/>
        <v>film &amp; video</v>
      </c>
      <c r="R194" t="str">
        <f t="shared" si="14"/>
        <v>drama</v>
      </c>
      <c r="S194" s="9">
        <f t="shared" si="15"/>
        <v>41899.792037037041</v>
      </c>
      <c r="T194" s="9">
        <f t="shared" si="16"/>
        <v>41929.792037037041</v>
      </c>
    </row>
    <row r="195" spans="1:20" ht="43.5" x14ac:dyDescent="0.35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4">
        <f t="shared" si="17"/>
        <v>0</v>
      </c>
      <c r="P195" s="4">
        <f t="shared" ref="P195:P258" si="18">IFERROR(E195/L195,0)</f>
        <v>0</v>
      </c>
      <c r="Q195" t="str">
        <f t="shared" ref="Q195:Q258" si="19">LEFT(N195,SEARCH("/",N195)-1)</f>
        <v>film &amp; video</v>
      </c>
      <c r="R195" t="str">
        <f t="shared" ref="R195:R258" si="20">RIGHT(N195,LEN(N195)-SEARCH("/",N195,1))</f>
        <v>drama</v>
      </c>
      <c r="S195" s="9">
        <f t="shared" ref="S195:S258" si="21">(((J195/60)/60)/24)+DATE(1970,1,1)</f>
        <v>41911.934791666667</v>
      </c>
      <c r="T195" s="9">
        <f t="shared" ref="T195:T258" si="22">(((I195/60)/60)/24)+DATE(1970,1,1)</f>
        <v>41971.976458333331</v>
      </c>
    </row>
    <row r="196" spans="1:20" ht="43.5" x14ac:dyDescent="0.35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4">
        <f t="shared" ref="O196:O259" si="23">ROUNDUP((E196/D196)*100,0)</f>
        <v>1</v>
      </c>
      <c r="P196" s="4">
        <f t="shared" si="18"/>
        <v>1</v>
      </c>
      <c r="Q196" t="str">
        <f t="shared" si="19"/>
        <v>film &amp; video</v>
      </c>
      <c r="R196" t="str">
        <f t="shared" si="20"/>
        <v>drama</v>
      </c>
      <c r="S196" s="9">
        <f t="shared" si="21"/>
        <v>42375.996886574074</v>
      </c>
      <c r="T196" s="9">
        <f t="shared" si="22"/>
        <v>42435.996886574074</v>
      </c>
    </row>
    <row r="197" spans="1:20" ht="43.5" x14ac:dyDescent="0.35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4">
        <f t="shared" si="23"/>
        <v>0</v>
      </c>
      <c r="P197" s="4">
        <f t="shared" si="18"/>
        <v>0</v>
      </c>
      <c r="Q197" t="str">
        <f t="shared" si="19"/>
        <v>film &amp; video</v>
      </c>
      <c r="R197" t="str">
        <f t="shared" si="20"/>
        <v>drama</v>
      </c>
      <c r="S197" s="9">
        <f t="shared" si="21"/>
        <v>42135.67050925926</v>
      </c>
      <c r="T197" s="9">
        <f t="shared" si="22"/>
        <v>42195.67050925926</v>
      </c>
    </row>
    <row r="198" spans="1:20" ht="43.5" x14ac:dyDescent="0.35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4">
        <f t="shared" si="23"/>
        <v>42</v>
      </c>
      <c r="P198" s="4">
        <f t="shared" si="18"/>
        <v>77.10526315789474</v>
      </c>
      <c r="Q198" t="str">
        <f t="shared" si="19"/>
        <v>film &amp; video</v>
      </c>
      <c r="R198" t="str">
        <f t="shared" si="20"/>
        <v>drama</v>
      </c>
      <c r="S198" s="9">
        <f t="shared" si="21"/>
        <v>42259.542800925927</v>
      </c>
      <c r="T198" s="9">
        <f t="shared" si="22"/>
        <v>42287.875</v>
      </c>
    </row>
    <row r="199" spans="1:20" ht="43.5" x14ac:dyDescent="0.35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4">
        <f t="shared" si="23"/>
        <v>11</v>
      </c>
      <c r="P199" s="4">
        <f t="shared" si="18"/>
        <v>32.75</v>
      </c>
      <c r="Q199" t="str">
        <f t="shared" si="19"/>
        <v>film &amp; video</v>
      </c>
      <c r="R199" t="str">
        <f t="shared" si="20"/>
        <v>drama</v>
      </c>
      <c r="S199" s="9">
        <f t="shared" si="21"/>
        <v>42741.848379629635</v>
      </c>
      <c r="T199" s="9">
        <f t="shared" si="22"/>
        <v>42783.875</v>
      </c>
    </row>
    <row r="200" spans="1:20" ht="43.5" x14ac:dyDescent="0.35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4">
        <f t="shared" si="23"/>
        <v>2</v>
      </c>
      <c r="P200" s="4">
        <f t="shared" si="18"/>
        <v>46.5</v>
      </c>
      <c r="Q200" t="str">
        <f t="shared" si="19"/>
        <v>film &amp; video</v>
      </c>
      <c r="R200" t="str">
        <f t="shared" si="20"/>
        <v>drama</v>
      </c>
      <c r="S200" s="9">
        <f t="shared" si="21"/>
        <v>41887.383356481485</v>
      </c>
      <c r="T200" s="9">
        <f t="shared" si="22"/>
        <v>41917.383356481485</v>
      </c>
    </row>
    <row r="201" spans="1:20" ht="43.5" x14ac:dyDescent="0.35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4">
        <f t="shared" si="23"/>
        <v>0</v>
      </c>
      <c r="P201" s="4">
        <f t="shared" si="18"/>
        <v>0</v>
      </c>
      <c r="Q201" t="str">
        <f t="shared" si="19"/>
        <v>film &amp; video</v>
      </c>
      <c r="R201" t="str">
        <f t="shared" si="20"/>
        <v>drama</v>
      </c>
      <c r="S201" s="9">
        <f t="shared" si="21"/>
        <v>42584.123865740738</v>
      </c>
      <c r="T201" s="9">
        <f t="shared" si="22"/>
        <v>42614.123865740738</v>
      </c>
    </row>
    <row r="202" spans="1:20" ht="29" x14ac:dyDescent="0.35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4">
        <f t="shared" si="23"/>
        <v>27</v>
      </c>
      <c r="P202" s="4">
        <f t="shared" si="18"/>
        <v>87.308333333333337</v>
      </c>
      <c r="Q202" t="str">
        <f t="shared" si="19"/>
        <v>film &amp; video</v>
      </c>
      <c r="R202" t="str">
        <f t="shared" si="20"/>
        <v>drama</v>
      </c>
      <c r="S202" s="9">
        <f t="shared" si="21"/>
        <v>41867.083368055559</v>
      </c>
      <c r="T202" s="9">
        <f t="shared" si="22"/>
        <v>41897.083368055559</v>
      </c>
    </row>
    <row r="203" spans="1:20" ht="43.5" x14ac:dyDescent="0.35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4">
        <f t="shared" si="23"/>
        <v>59</v>
      </c>
      <c r="P203" s="4">
        <f t="shared" si="18"/>
        <v>54.285714285714285</v>
      </c>
      <c r="Q203" t="str">
        <f t="shared" si="19"/>
        <v>film &amp; video</v>
      </c>
      <c r="R203" t="str">
        <f t="shared" si="20"/>
        <v>drama</v>
      </c>
      <c r="S203" s="9">
        <f t="shared" si="21"/>
        <v>42023.818622685183</v>
      </c>
      <c r="T203" s="9">
        <f t="shared" si="22"/>
        <v>42043.818622685183</v>
      </c>
    </row>
    <row r="204" spans="1:20" x14ac:dyDescent="0.35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3">
        <f t="shared" si="23"/>
        <v>0</v>
      </c>
      <c r="P204" s="4">
        <f t="shared" si="18"/>
        <v>0</v>
      </c>
      <c r="Q204" t="str">
        <f t="shared" si="19"/>
        <v>film &amp; video</v>
      </c>
      <c r="R204" t="str">
        <f t="shared" si="20"/>
        <v>drama</v>
      </c>
      <c r="S204" s="9">
        <f t="shared" si="21"/>
        <v>42255.927824074075</v>
      </c>
      <c r="T204" s="9">
        <f t="shared" si="22"/>
        <v>42285.874305555553</v>
      </c>
    </row>
    <row r="205" spans="1:20" ht="43.5" x14ac:dyDescent="0.35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3">
        <f t="shared" si="23"/>
        <v>30</v>
      </c>
      <c r="P205" s="4">
        <f t="shared" si="18"/>
        <v>93.25</v>
      </c>
      <c r="Q205" t="str">
        <f t="shared" si="19"/>
        <v>film &amp; video</v>
      </c>
      <c r="R205" t="str">
        <f t="shared" si="20"/>
        <v>drama</v>
      </c>
      <c r="S205" s="9">
        <f t="shared" si="21"/>
        <v>41973.847962962958</v>
      </c>
      <c r="T205" s="9">
        <f t="shared" si="22"/>
        <v>42033.847962962958</v>
      </c>
    </row>
    <row r="206" spans="1:20" ht="43.5" x14ac:dyDescent="0.35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3">
        <f t="shared" si="23"/>
        <v>51</v>
      </c>
      <c r="P206" s="4">
        <f t="shared" si="18"/>
        <v>117.68368136117556</v>
      </c>
      <c r="Q206" t="str">
        <f t="shared" si="19"/>
        <v>film &amp; video</v>
      </c>
      <c r="R206" t="str">
        <f t="shared" si="20"/>
        <v>drama</v>
      </c>
      <c r="S206" s="9">
        <f t="shared" si="21"/>
        <v>42556.583368055552</v>
      </c>
      <c r="T206" s="9">
        <f t="shared" si="22"/>
        <v>42586.583368055552</v>
      </c>
    </row>
    <row r="207" spans="1:20" ht="43.5" x14ac:dyDescent="0.35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3">
        <f t="shared" si="23"/>
        <v>17</v>
      </c>
      <c r="P207" s="4">
        <f t="shared" si="18"/>
        <v>76.470588235294116</v>
      </c>
      <c r="Q207" t="str">
        <f t="shared" si="19"/>
        <v>film &amp; video</v>
      </c>
      <c r="R207" t="str">
        <f t="shared" si="20"/>
        <v>drama</v>
      </c>
      <c r="S207" s="9">
        <f t="shared" si="21"/>
        <v>42248.632199074069</v>
      </c>
      <c r="T207" s="9">
        <f t="shared" si="22"/>
        <v>42283.632199074069</v>
      </c>
    </row>
    <row r="208" spans="1:20" ht="43.5" x14ac:dyDescent="0.35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3">
        <f t="shared" si="23"/>
        <v>0</v>
      </c>
      <c r="P208" s="4">
        <f t="shared" si="18"/>
        <v>0</v>
      </c>
      <c r="Q208" t="str">
        <f t="shared" si="19"/>
        <v>film &amp; video</v>
      </c>
      <c r="R208" t="str">
        <f t="shared" si="20"/>
        <v>drama</v>
      </c>
      <c r="S208" s="9">
        <f t="shared" si="21"/>
        <v>42567.004432870366</v>
      </c>
      <c r="T208" s="9">
        <f t="shared" si="22"/>
        <v>42588.004432870366</v>
      </c>
    </row>
    <row r="209" spans="1:20" ht="43.5" x14ac:dyDescent="0.35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3">
        <f t="shared" si="23"/>
        <v>16</v>
      </c>
      <c r="P209" s="4">
        <f t="shared" si="18"/>
        <v>163.84615384615384</v>
      </c>
      <c r="Q209" t="str">
        <f t="shared" si="19"/>
        <v>film &amp; video</v>
      </c>
      <c r="R209" t="str">
        <f t="shared" si="20"/>
        <v>drama</v>
      </c>
      <c r="S209" s="9">
        <f t="shared" si="21"/>
        <v>41978.197199074071</v>
      </c>
      <c r="T209" s="9">
        <f t="shared" si="22"/>
        <v>42008.197199074071</v>
      </c>
    </row>
    <row r="210" spans="1:20" ht="43.5" x14ac:dyDescent="0.35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3">
        <f t="shared" si="23"/>
        <v>0</v>
      </c>
      <c r="P210" s="4">
        <f t="shared" si="18"/>
        <v>0</v>
      </c>
      <c r="Q210" t="str">
        <f t="shared" si="19"/>
        <v>film &amp; video</v>
      </c>
      <c r="R210" t="str">
        <f t="shared" si="20"/>
        <v>drama</v>
      </c>
      <c r="S210" s="9">
        <f t="shared" si="21"/>
        <v>41959.369988425926</v>
      </c>
      <c r="T210" s="9">
        <f t="shared" si="22"/>
        <v>41989.369988425926</v>
      </c>
    </row>
    <row r="211" spans="1:20" ht="43.5" x14ac:dyDescent="0.35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3">
        <f t="shared" si="23"/>
        <v>0</v>
      </c>
      <c r="P211" s="4">
        <f t="shared" si="18"/>
        <v>0</v>
      </c>
      <c r="Q211" t="str">
        <f t="shared" si="19"/>
        <v>film &amp; video</v>
      </c>
      <c r="R211" t="str">
        <f t="shared" si="20"/>
        <v>drama</v>
      </c>
      <c r="S211" s="9">
        <f t="shared" si="21"/>
        <v>42165.922858796301</v>
      </c>
      <c r="T211" s="9">
        <f t="shared" si="22"/>
        <v>42195.922858796301</v>
      </c>
    </row>
    <row r="212" spans="1:20" ht="43.5" x14ac:dyDescent="0.35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3">
        <f t="shared" si="23"/>
        <v>26</v>
      </c>
      <c r="P212" s="4">
        <f t="shared" si="18"/>
        <v>91.818181818181813</v>
      </c>
      <c r="Q212" t="str">
        <f t="shared" si="19"/>
        <v>film &amp; video</v>
      </c>
      <c r="R212" t="str">
        <f t="shared" si="20"/>
        <v>drama</v>
      </c>
      <c r="S212" s="9">
        <f t="shared" si="21"/>
        <v>42249.064722222218</v>
      </c>
      <c r="T212" s="9">
        <f t="shared" si="22"/>
        <v>42278.208333333328</v>
      </c>
    </row>
    <row r="213" spans="1:20" ht="43.5" x14ac:dyDescent="0.35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3">
        <f t="shared" si="23"/>
        <v>45</v>
      </c>
      <c r="P213" s="4">
        <f t="shared" si="18"/>
        <v>185.83333333333334</v>
      </c>
      <c r="Q213" t="str">
        <f t="shared" si="19"/>
        <v>film &amp; video</v>
      </c>
      <c r="R213" t="str">
        <f t="shared" si="20"/>
        <v>drama</v>
      </c>
      <c r="S213" s="9">
        <f t="shared" si="21"/>
        <v>42236.159918981488</v>
      </c>
      <c r="T213" s="9">
        <f t="shared" si="22"/>
        <v>42266.159918981488</v>
      </c>
    </row>
    <row r="214" spans="1:20" ht="29" x14ac:dyDescent="0.35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3">
        <f t="shared" si="23"/>
        <v>1</v>
      </c>
      <c r="P214" s="4">
        <f t="shared" si="18"/>
        <v>1</v>
      </c>
      <c r="Q214" t="str">
        <f t="shared" si="19"/>
        <v>film &amp; video</v>
      </c>
      <c r="R214" t="str">
        <f t="shared" si="20"/>
        <v>drama</v>
      </c>
      <c r="S214" s="9">
        <f t="shared" si="21"/>
        <v>42416.881018518514</v>
      </c>
      <c r="T214" s="9">
        <f t="shared" si="22"/>
        <v>42476.839351851857</v>
      </c>
    </row>
    <row r="215" spans="1:20" ht="29" x14ac:dyDescent="0.35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3">
        <f t="shared" si="23"/>
        <v>1</v>
      </c>
      <c r="P215" s="4">
        <f t="shared" si="18"/>
        <v>20</v>
      </c>
      <c r="Q215" t="str">
        <f t="shared" si="19"/>
        <v>film &amp; video</v>
      </c>
      <c r="R215" t="str">
        <f t="shared" si="20"/>
        <v>drama</v>
      </c>
      <c r="S215" s="9">
        <f t="shared" si="21"/>
        <v>42202.594293981485</v>
      </c>
      <c r="T215" s="9">
        <f t="shared" si="22"/>
        <v>42232.587974537033</v>
      </c>
    </row>
    <row r="216" spans="1:20" ht="43.5" x14ac:dyDescent="0.35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3">
        <f t="shared" si="23"/>
        <v>1</v>
      </c>
      <c r="P216" s="4">
        <f t="shared" si="18"/>
        <v>1</v>
      </c>
      <c r="Q216" t="str">
        <f t="shared" si="19"/>
        <v>film &amp; video</v>
      </c>
      <c r="R216" t="str">
        <f t="shared" si="20"/>
        <v>drama</v>
      </c>
      <c r="S216" s="9">
        <f t="shared" si="21"/>
        <v>42009.64061342593</v>
      </c>
      <c r="T216" s="9">
        <f t="shared" si="22"/>
        <v>42069.64061342593</v>
      </c>
    </row>
    <row r="217" spans="1:20" ht="43.5" x14ac:dyDescent="0.35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3">
        <f t="shared" si="23"/>
        <v>1</v>
      </c>
      <c r="P217" s="4">
        <f t="shared" si="18"/>
        <v>10</v>
      </c>
      <c r="Q217" t="str">
        <f t="shared" si="19"/>
        <v>film &amp; video</v>
      </c>
      <c r="R217" t="str">
        <f t="shared" si="20"/>
        <v>drama</v>
      </c>
      <c r="S217" s="9">
        <f t="shared" si="21"/>
        <v>42375.230115740742</v>
      </c>
      <c r="T217" s="9">
        <f t="shared" si="22"/>
        <v>42417.999305555553</v>
      </c>
    </row>
    <row r="218" spans="1:20" ht="43.5" x14ac:dyDescent="0.35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3">
        <f t="shared" si="23"/>
        <v>56</v>
      </c>
      <c r="P218" s="4">
        <f t="shared" si="18"/>
        <v>331.53833333333336</v>
      </c>
      <c r="Q218" t="str">
        <f t="shared" si="19"/>
        <v>film &amp; video</v>
      </c>
      <c r="R218" t="str">
        <f t="shared" si="20"/>
        <v>drama</v>
      </c>
      <c r="S218" s="9">
        <f t="shared" si="21"/>
        <v>42066.958761574075</v>
      </c>
      <c r="T218" s="9">
        <f t="shared" si="22"/>
        <v>42116.917094907403</v>
      </c>
    </row>
    <row r="219" spans="1:20" x14ac:dyDescent="0.35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3">
        <f t="shared" si="23"/>
        <v>12</v>
      </c>
      <c r="P219" s="4">
        <f t="shared" si="18"/>
        <v>314.28947368421052</v>
      </c>
      <c r="Q219" t="str">
        <f t="shared" si="19"/>
        <v>film &amp; video</v>
      </c>
      <c r="R219" t="str">
        <f t="shared" si="20"/>
        <v>drama</v>
      </c>
      <c r="S219" s="9">
        <f t="shared" si="21"/>
        <v>41970.64061342593</v>
      </c>
      <c r="T219" s="9">
        <f t="shared" si="22"/>
        <v>42001.64061342593</v>
      </c>
    </row>
    <row r="220" spans="1:20" ht="43.5" x14ac:dyDescent="0.35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3">
        <f t="shared" si="23"/>
        <v>2</v>
      </c>
      <c r="P220" s="4">
        <f t="shared" si="18"/>
        <v>100</v>
      </c>
      <c r="Q220" t="str">
        <f t="shared" si="19"/>
        <v>film &amp; video</v>
      </c>
      <c r="R220" t="str">
        <f t="shared" si="20"/>
        <v>drama</v>
      </c>
      <c r="S220" s="9">
        <f t="shared" si="21"/>
        <v>42079.628344907411</v>
      </c>
      <c r="T220" s="9">
        <f t="shared" si="22"/>
        <v>42139.628344907411</v>
      </c>
    </row>
    <row r="221" spans="1:20" ht="29" x14ac:dyDescent="0.35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3">
        <f t="shared" si="23"/>
        <v>18</v>
      </c>
      <c r="P221" s="4">
        <f t="shared" si="18"/>
        <v>115.98684210526316</v>
      </c>
      <c r="Q221" t="str">
        <f t="shared" si="19"/>
        <v>film &amp; video</v>
      </c>
      <c r="R221" t="str">
        <f t="shared" si="20"/>
        <v>drama</v>
      </c>
      <c r="S221" s="9">
        <f t="shared" si="21"/>
        <v>42429.326678240745</v>
      </c>
      <c r="T221" s="9">
        <f t="shared" si="22"/>
        <v>42461.290972222225</v>
      </c>
    </row>
    <row r="222" spans="1:20" ht="43.5" x14ac:dyDescent="0.35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3">
        <f t="shared" si="23"/>
        <v>1</v>
      </c>
      <c r="P222" s="4">
        <f t="shared" si="18"/>
        <v>120</v>
      </c>
      <c r="Q222" t="str">
        <f t="shared" si="19"/>
        <v>film &amp; video</v>
      </c>
      <c r="R222" t="str">
        <f t="shared" si="20"/>
        <v>drama</v>
      </c>
      <c r="S222" s="9">
        <f t="shared" si="21"/>
        <v>42195.643865740742</v>
      </c>
      <c r="T222" s="9">
        <f t="shared" si="22"/>
        <v>42236.837499999994</v>
      </c>
    </row>
    <row r="223" spans="1:20" x14ac:dyDescent="0.35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3">
        <f t="shared" si="23"/>
        <v>0</v>
      </c>
      <c r="P223" s="4">
        <f t="shared" si="18"/>
        <v>0</v>
      </c>
      <c r="Q223" t="str">
        <f t="shared" si="19"/>
        <v>film &amp; video</v>
      </c>
      <c r="R223" t="str">
        <f t="shared" si="20"/>
        <v>drama</v>
      </c>
      <c r="S223" s="9">
        <f t="shared" si="21"/>
        <v>42031.837546296301</v>
      </c>
      <c r="T223" s="9">
        <f t="shared" si="22"/>
        <v>42091.79587962963</v>
      </c>
    </row>
    <row r="224" spans="1:20" ht="43.5" x14ac:dyDescent="0.35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3">
        <f t="shared" si="23"/>
        <v>13</v>
      </c>
      <c r="P224" s="4">
        <f t="shared" si="18"/>
        <v>65</v>
      </c>
      <c r="Q224" t="str">
        <f t="shared" si="19"/>
        <v>film &amp; video</v>
      </c>
      <c r="R224" t="str">
        <f t="shared" si="20"/>
        <v>drama</v>
      </c>
      <c r="S224" s="9">
        <f t="shared" si="21"/>
        <v>42031.769884259258</v>
      </c>
      <c r="T224" s="9">
        <f t="shared" si="22"/>
        <v>42090.110416666663</v>
      </c>
    </row>
    <row r="225" spans="1:20" ht="43.5" x14ac:dyDescent="0.35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3">
        <f t="shared" si="23"/>
        <v>0</v>
      </c>
      <c r="P225" s="4">
        <f t="shared" si="18"/>
        <v>0</v>
      </c>
      <c r="Q225" t="str">
        <f t="shared" si="19"/>
        <v>film &amp; video</v>
      </c>
      <c r="R225" t="str">
        <f t="shared" si="20"/>
        <v>drama</v>
      </c>
      <c r="S225" s="9">
        <f t="shared" si="21"/>
        <v>42482.048032407409</v>
      </c>
      <c r="T225" s="9">
        <f t="shared" si="22"/>
        <v>42512.045138888891</v>
      </c>
    </row>
    <row r="226" spans="1:20" ht="43.5" x14ac:dyDescent="0.35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3">
        <f t="shared" si="23"/>
        <v>0</v>
      </c>
      <c r="P226" s="4">
        <f t="shared" si="18"/>
        <v>0</v>
      </c>
      <c r="Q226" t="str">
        <f t="shared" si="19"/>
        <v>film &amp; video</v>
      </c>
      <c r="R226" t="str">
        <f t="shared" si="20"/>
        <v>drama</v>
      </c>
      <c r="S226" s="9">
        <f t="shared" si="21"/>
        <v>42135.235254629632</v>
      </c>
      <c r="T226" s="9">
        <f t="shared" si="22"/>
        <v>42195.235254629632</v>
      </c>
    </row>
    <row r="227" spans="1:20" ht="43.5" x14ac:dyDescent="0.35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3">
        <f t="shared" si="23"/>
        <v>0</v>
      </c>
      <c r="P227" s="4">
        <f t="shared" si="18"/>
        <v>0</v>
      </c>
      <c r="Q227" t="str">
        <f t="shared" si="19"/>
        <v>film &amp; video</v>
      </c>
      <c r="R227" t="str">
        <f t="shared" si="20"/>
        <v>drama</v>
      </c>
      <c r="S227" s="9">
        <f t="shared" si="21"/>
        <v>42438.961273148147</v>
      </c>
      <c r="T227" s="9">
        <f t="shared" si="22"/>
        <v>42468.919606481482</v>
      </c>
    </row>
    <row r="228" spans="1:20" ht="29" x14ac:dyDescent="0.35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3">
        <f t="shared" si="23"/>
        <v>1</v>
      </c>
      <c r="P228" s="4">
        <f t="shared" si="18"/>
        <v>125</v>
      </c>
      <c r="Q228" t="str">
        <f t="shared" si="19"/>
        <v>film &amp; video</v>
      </c>
      <c r="R228" t="str">
        <f t="shared" si="20"/>
        <v>drama</v>
      </c>
      <c r="S228" s="9">
        <f t="shared" si="21"/>
        <v>42106.666018518517</v>
      </c>
      <c r="T228" s="9">
        <f t="shared" si="22"/>
        <v>42155.395138888889</v>
      </c>
    </row>
    <row r="229" spans="1:20" ht="43.5" x14ac:dyDescent="0.35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3">
        <f t="shared" si="23"/>
        <v>0</v>
      </c>
      <c r="P229" s="4">
        <f t="shared" si="18"/>
        <v>0</v>
      </c>
      <c r="Q229" t="str">
        <f t="shared" si="19"/>
        <v>film &amp; video</v>
      </c>
      <c r="R229" t="str">
        <f t="shared" si="20"/>
        <v>drama</v>
      </c>
      <c r="S229" s="9">
        <f t="shared" si="21"/>
        <v>42164.893993055557</v>
      </c>
      <c r="T229" s="9">
        <f t="shared" si="22"/>
        <v>42194.893993055557</v>
      </c>
    </row>
    <row r="230" spans="1:20" ht="29" x14ac:dyDescent="0.35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3">
        <f t="shared" si="23"/>
        <v>0</v>
      </c>
      <c r="P230" s="4">
        <f t="shared" si="18"/>
        <v>0</v>
      </c>
      <c r="Q230" t="str">
        <f t="shared" si="19"/>
        <v>film &amp; video</v>
      </c>
      <c r="R230" t="str">
        <f t="shared" si="20"/>
        <v>drama</v>
      </c>
      <c r="S230" s="9">
        <f t="shared" si="21"/>
        <v>42096.686400462961</v>
      </c>
      <c r="T230" s="9">
        <f t="shared" si="22"/>
        <v>42156.686400462961</v>
      </c>
    </row>
    <row r="231" spans="1:20" ht="43.5" x14ac:dyDescent="0.35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3">
        <f t="shared" si="23"/>
        <v>0</v>
      </c>
      <c r="P231" s="4">
        <f t="shared" si="18"/>
        <v>0</v>
      </c>
      <c r="Q231" t="str">
        <f t="shared" si="19"/>
        <v>film &amp; video</v>
      </c>
      <c r="R231" t="str">
        <f t="shared" si="20"/>
        <v>drama</v>
      </c>
      <c r="S231" s="9">
        <f t="shared" si="21"/>
        <v>42383.933993055558</v>
      </c>
      <c r="T231" s="9">
        <f t="shared" si="22"/>
        <v>42413.933993055558</v>
      </c>
    </row>
    <row r="232" spans="1:20" ht="43.5" x14ac:dyDescent="0.35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3">
        <f t="shared" si="23"/>
        <v>1</v>
      </c>
      <c r="P232" s="4">
        <f t="shared" si="18"/>
        <v>30</v>
      </c>
      <c r="Q232" t="str">
        <f t="shared" si="19"/>
        <v>film &amp; video</v>
      </c>
      <c r="R232" t="str">
        <f t="shared" si="20"/>
        <v>drama</v>
      </c>
      <c r="S232" s="9">
        <f t="shared" si="21"/>
        <v>42129.777210648142</v>
      </c>
      <c r="T232" s="9">
        <f t="shared" si="22"/>
        <v>42159.777210648142</v>
      </c>
    </row>
    <row r="233" spans="1:20" ht="43.5" x14ac:dyDescent="0.35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3">
        <f t="shared" si="23"/>
        <v>0</v>
      </c>
      <c r="P233" s="4">
        <f t="shared" si="18"/>
        <v>0</v>
      </c>
      <c r="Q233" t="str">
        <f t="shared" si="19"/>
        <v>film &amp; video</v>
      </c>
      <c r="R233" t="str">
        <f t="shared" si="20"/>
        <v>drama</v>
      </c>
      <c r="S233" s="9">
        <f t="shared" si="21"/>
        <v>42341.958923611113</v>
      </c>
      <c r="T233" s="9">
        <f t="shared" si="22"/>
        <v>42371.958923611113</v>
      </c>
    </row>
    <row r="234" spans="1:20" ht="43.5" x14ac:dyDescent="0.35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3">
        <f t="shared" si="23"/>
        <v>3</v>
      </c>
      <c r="P234" s="4">
        <f t="shared" si="18"/>
        <v>15.714285714285714</v>
      </c>
      <c r="Q234" t="str">
        <f t="shared" si="19"/>
        <v>film &amp; video</v>
      </c>
      <c r="R234" t="str">
        <f t="shared" si="20"/>
        <v>drama</v>
      </c>
      <c r="S234" s="9">
        <f t="shared" si="21"/>
        <v>42032.82576388889</v>
      </c>
      <c r="T234" s="9">
        <f t="shared" si="22"/>
        <v>42062.82576388889</v>
      </c>
    </row>
    <row r="235" spans="1:20" ht="43.5" x14ac:dyDescent="0.35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3">
        <f t="shared" si="23"/>
        <v>0</v>
      </c>
      <c r="P235" s="4">
        <f t="shared" si="18"/>
        <v>0</v>
      </c>
      <c r="Q235" t="str">
        <f t="shared" si="19"/>
        <v>film &amp; video</v>
      </c>
      <c r="R235" t="str">
        <f t="shared" si="20"/>
        <v>drama</v>
      </c>
      <c r="S235" s="9">
        <f t="shared" si="21"/>
        <v>42612.911712962959</v>
      </c>
      <c r="T235" s="9">
        <f t="shared" si="22"/>
        <v>42642.911712962959</v>
      </c>
    </row>
    <row r="236" spans="1:20" ht="43.5" x14ac:dyDescent="0.35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3">
        <f t="shared" si="23"/>
        <v>41</v>
      </c>
      <c r="P236" s="4">
        <f t="shared" si="18"/>
        <v>80.2</v>
      </c>
      <c r="Q236" t="str">
        <f t="shared" si="19"/>
        <v>film &amp; video</v>
      </c>
      <c r="R236" t="str">
        <f t="shared" si="20"/>
        <v>drama</v>
      </c>
      <c r="S236" s="9">
        <f t="shared" si="21"/>
        <v>42136.035405092596</v>
      </c>
      <c r="T236" s="9">
        <f t="shared" si="22"/>
        <v>42176.035405092596</v>
      </c>
    </row>
    <row r="237" spans="1:20" ht="29" x14ac:dyDescent="0.35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3">
        <f t="shared" si="23"/>
        <v>0</v>
      </c>
      <c r="P237" s="4">
        <f t="shared" si="18"/>
        <v>0</v>
      </c>
      <c r="Q237" t="str">
        <f t="shared" si="19"/>
        <v>film &amp; video</v>
      </c>
      <c r="R237" t="str">
        <f t="shared" si="20"/>
        <v>drama</v>
      </c>
      <c r="S237" s="9">
        <f t="shared" si="21"/>
        <v>42164.908530092594</v>
      </c>
      <c r="T237" s="9">
        <f t="shared" si="22"/>
        <v>42194.908530092594</v>
      </c>
    </row>
    <row r="238" spans="1:20" ht="43.5" x14ac:dyDescent="0.35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3">
        <f t="shared" si="23"/>
        <v>0</v>
      </c>
      <c r="P238" s="4">
        <f t="shared" si="18"/>
        <v>0</v>
      </c>
      <c r="Q238" t="str">
        <f t="shared" si="19"/>
        <v>film &amp; video</v>
      </c>
      <c r="R238" t="str">
        <f t="shared" si="20"/>
        <v>drama</v>
      </c>
      <c r="S238" s="9">
        <f t="shared" si="21"/>
        <v>42321.08447916666</v>
      </c>
      <c r="T238" s="9">
        <f t="shared" si="22"/>
        <v>42374</v>
      </c>
    </row>
    <row r="239" spans="1:20" x14ac:dyDescent="0.35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3">
        <f t="shared" si="23"/>
        <v>1</v>
      </c>
      <c r="P239" s="4">
        <f t="shared" si="18"/>
        <v>50</v>
      </c>
      <c r="Q239" t="str">
        <f t="shared" si="19"/>
        <v>film &amp; video</v>
      </c>
      <c r="R239" t="str">
        <f t="shared" si="20"/>
        <v>drama</v>
      </c>
      <c r="S239" s="9">
        <f t="shared" si="21"/>
        <v>42377.577187499999</v>
      </c>
      <c r="T239" s="9">
        <f t="shared" si="22"/>
        <v>42437.577187499999</v>
      </c>
    </row>
    <row r="240" spans="1:20" ht="43.5" x14ac:dyDescent="0.35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3">
        <f t="shared" si="23"/>
        <v>0</v>
      </c>
      <c r="P240" s="4">
        <f t="shared" si="18"/>
        <v>0</v>
      </c>
      <c r="Q240" t="str">
        <f t="shared" si="19"/>
        <v>film &amp; video</v>
      </c>
      <c r="R240" t="str">
        <f t="shared" si="20"/>
        <v>drama</v>
      </c>
      <c r="S240" s="9">
        <f t="shared" si="21"/>
        <v>42713.962499999994</v>
      </c>
      <c r="T240" s="9">
        <f t="shared" si="22"/>
        <v>42734.375</v>
      </c>
    </row>
    <row r="241" spans="1:20" ht="43.5" x14ac:dyDescent="0.35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3">
        <f t="shared" si="23"/>
        <v>25</v>
      </c>
      <c r="P241" s="4">
        <f t="shared" si="18"/>
        <v>50</v>
      </c>
      <c r="Q241" t="str">
        <f t="shared" si="19"/>
        <v>film &amp; video</v>
      </c>
      <c r="R241" t="str">
        <f t="shared" si="20"/>
        <v>drama</v>
      </c>
      <c r="S241" s="9">
        <f t="shared" si="21"/>
        <v>42297.110300925924</v>
      </c>
      <c r="T241" s="9">
        <f t="shared" si="22"/>
        <v>42316.5</v>
      </c>
    </row>
    <row r="242" spans="1:20" ht="43.5" x14ac:dyDescent="0.35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3">
        <f t="shared" si="23"/>
        <v>108</v>
      </c>
      <c r="P242" s="4">
        <f t="shared" si="18"/>
        <v>117.84759124087591</v>
      </c>
      <c r="Q242" t="str">
        <f t="shared" si="19"/>
        <v>film &amp; video</v>
      </c>
      <c r="R242" t="str">
        <f t="shared" si="20"/>
        <v>documentary</v>
      </c>
      <c r="S242" s="9">
        <f t="shared" si="21"/>
        <v>41354.708460648151</v>
      </c>
      <c r="T242" s="9">
        <f t="shared" si="22"/>
        <v>41399.708460648151</v>
      </c>
    </row>
    <row r="243" spans="1:20" ht="43.5" x14ac:dyDescent="0.35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3">
        <f t="shared" si="23"/>
        <v>113</v>
      </c>
      <c r="P243" s="4">
        <f t="shared" si="18"/>
        <v>109.04255319148936</v>
      </c>
      <c r="Q243" t="str">
        <f t="shared" si="19"/>
        <v>film &amp; video</v>
      </c>
      <c r="R243" t="str">
        <f t="shared" si="20"/>
        <v>documentary</v>
      </c>
      <c r="S243" s="9">
        <f t="shared" si="21"/>
        <v>41949.697962962964</v>
      </c>
      <c r="T243" s="9">
        <f t="shared" si="22"/>
        <v>41994.697962962964</v>
      </c>
    </row>
    <row r="244" spans="1:20" ht="43.5" x14ac:dyDescent="0.35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3">
        <f t="shared" si="23"/>
        <v>114</v>
      </c>
      <c r="P244" s="4">
        <f t="shared" si="18"/>
        <v>73.019801980198025</v>
      </c>
      <c r="Q244" t="str">
        <f t="shared" si="19"/>
        <v>film &amp; video</v>
      </c>
      <c r="R244" t="str">
        <f t="shared" si="20"/>
        <v>documentary</v>
      </c>
      <c r="S244" s="9">
        <f t="shared" si="21"/>
        <v>40862.492939814816</v>
      </c>
      <c r="T244" s="9">
        <f t="shared" si="22"/>
        <v>40897.492939814816</v>
      </c>
    </row>
    <row r="245" spans="1:20" ht="43.5" x14ac:dyDescent="0.35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3">
        <f t="shared" si="23"/>
        <v>103</v>
      </c>
      <c r="P245" s="4">
        <f t="shared" si="18"/>
        <v>78.195121951219505</v>
      </c>
      <c r="Q245" t="str">
        <f t="shared" si="19"/>
        <v>film &amp; video</v>
      </c>
      <c r="R245" t="str">
        <f t="shared" si="20"/>
        <v>documentary</v>
      </c>
      <c r="S245" s="9">
        <f t="shared" si="21"/>
        <v>41662.047500000001</v>
      </c>
      <c r="T245" s="9">
        <f t="shared" si="22"/>
        <v>41692.047500000001</v>
      </c>
    </row>
    <row r="246" spans="1:20" ht="43.5" x14ac:dyDescent="0.35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3">
        <f t="shared" si="23"/>
        <v>114</v>
      </c>
      <c r="P246" s="4">
        <f t="shared" si="18"/>
        <v>47.398809523809526</v>
      </c>
      <c r="Q246" t="str">
        <f t="shared" si="19"/>
        <v>film &amp; video</v>
      </c>
      <c r="R246" t="str">
        <f t="shared" si="20"/>
        <v>documentary</v>
      </c>
      <c r="S246" s="9">
        <f t="shared" si="21"/>
        <v>40213.323599537034</v>
      </c>
      <c r="T246" s="9">
        <f t="shared" si="22"/>
        <v>40253.29583333333</v>
      </c>
    </row>
    <row r="247" spans="1:20" ht="43.5" x14ac:dyDescent="0.35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3">
        <f t="shared" si="23"/>
        <v>104</v>
      </c>
      <c r="P247" s="4">
        <f t="shared" si="18"/>
        <v>54.020833333333336</v>
      </c>
      <c r="Q247" t="str">
        <f t="shared" si="19"/>
        <v>film &amp; video</v>
      </c>
      <c r="R247" t="str">
        <f t="shared" si="20"/>
        <v>documentary</v>
      </c>
      <c r="S247" s="9">
        <f t="shared" si="21"/>
        <v>41107.053067129629</v>
      </c>
      <c r="T247" s="9">
        <f t="shared" si="22"/>
        <v>41137.053067129629</v>
      </c>
    </row>
    <row r="248" spans="1:20" ht="43.5" x14ac:dyDescent="0.35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3">
        <f t="shared" si="23"/>
        <v>306</v>
      </c>
      <c r="P248" s="4">
        <f t="shared" si="18"/>
        <v>68.488789237668158</v>
      </c>
      <c r="Q248" t="str">
        <f t="shared" si="19"/>
        <v>film &amp; video</v>
      </c>
      <c r="R248" t="str">
        <f t="shared" si="20"/>
        <v>documentary</v>
      </c>
      <c r="S248" s="9">
        <f t="shared" si="21"/>
        <v>40480.363483796296</v>
      </c>
      <c r="T248" s="9">
        <f t="shared" si="22"/>
        <v>40530.405150462961</v>
      </c>
    </row>
    <row r="249" spans="1:20" ht="58" x14ac:dyDescent="0.35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3">
        <f t="shared" si="23"/>
        <v>135</v>
      </c>
      <c r="P249" s="4">
        <f t="shared" si="18"/>
        <v>108.14516129032258</v>
      </c>
      <c r="Q249" t="str">
        <f t="shared" si="19"/>
        <v>film &amp; video</v>
      </c>
      <c r="R249" t="str">
        <f t="shared" si="20"/>
        <v>documentary</v>
      </c>
      <c r="S249" s="9">
        <f t="shared" si="21"/>
        <v>40430.604328703703</v>
      </c>
      <c r="T249" s="9">
        <f t="shared" si="22"/>
        <v>40467.152083333334</v>
      </c>
    </row>
    <row r="250" spans="1:20" ht="43.5" x14ac:dyDescent="0.35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3">
        <f t="shared" si="23"/>
        <v>102</v>
      </c>
      <c r="P250" s="4">
        <f t="shared" si="18"/>
        <v>589.95205479452056</v>
      </c>
      <c r="Q250" t="str">
        <f t="shared" si="19"/>
        <v>film &amp; video</v>
      </c>
      <c r="R250" t="str">
        <f t="shared" si="20"/>
        <v>documentary</v>
      </c>
      <c r="S250" s="9">
        <f t="shared" si="21"/>
        <v>40870.774409722224</v>
      </c>
      <c r="T250" s="9">
        <f t="shared" si="22"/>
        <v>40915.774409722224</v>
      </c>
    </row>
    <row r="251" spans="1:20" ht="43.5" x14ac:dyDescent="0.35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3">
        <f t="shared" si="23"/>
        <v>113</v>
      </c>
      <c r="P251" s="4">
        <f t="shared" si="18"/>
        <v>48.051063829787232</v>
      </c>
      <c r="Q251" t="str">
        <f t="shared" si="19"/>
        <v>film &amp; video</v>
      </c>
      <c r="R251" t="str">
        <f t="shared" si="20"/>
        <v>documentary</v>
      </c>
      <c r="S251" s="9">
        <f t="shared" si="21"/>
        <v>40332.923842592594</v>
      </c>
      <c r="T251" s="9">
        <f t="shared" si="22"/>
        <v>40412.736111111109</v>
      </c>
    </row>
    <row r="252" spans="1:20" ht="43.5" x14ac:dyDescent="0.35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3">
        <f t="shared" si="23"/>
        <v>106</v>
      </c>
      <c r="P252" s="4">
        <f t="shared" si="18"/>
        <v>72.482837528604122</v>
      </c>
      <c r="Q252" t="str">
        <f t="shared" si="19"/>
        <v>film &amp; video</v>
      </c>
      <c r="R252" t="str">
        <f t="shared" si="20"/>
        <v>documentary</v>
      </c>
      <c r="S252" s="9">
        <f t="shared" si="21"/>
        <v>41401.565868055557</v>
      </c>
      <c r="T252" s="9">
        <f t="shared" si="22"/>
        <v>41431.565868055557</v>
      </c>
    </row>
    <row r="253" spans="1:20" ht="43.5" x14ac:dyDescent="0.35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3">
        <f t="shared" si="23"/>
        <v>126</v>
      </c>
      <c r="P253" s="4">
        <f t="shared" si="18"/>
        <v>57.077922077922075</v>
      </c>
      <c r="Q253" t="str">
        <f t="shared" si="19"/>
        <v>film &amp; video</v>
      </c>
      <c r="R253" t="str">
        <f t="shared" si="20"/>
        <v>documentary</v>
      </c>
      <c r="S253" s="9">
        <f t="shared" si="21"/>
        <v>41013.787569444445</v>
      </c>
      <c r="T253" s="9">
        <f t="shared" si="22"/>
        <v>41045.791666666664</v>
      </c>
    </row>
    <row r="254" spans="1:20" ht="43.5" x14ac:dyDescent="0.35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3">
        <f t="shared" si="23"/>
        <v>185</v>
      </c>
      <c r="P254" s="4">
        <f t="shared" si="18"/>
        <v>85.444444444444443</v>
      </c>
      <c r="Q254" t="str">
        <f t="shared" si="19"/>
        <v>film &amp; video</v>
      </c>
      <c r="R254" t="str">
        <f t="shared" si="20"/>
        <v>documentary</v>
      </c>
      <c r="S254" s="9">
        <f t="shared" si="21"/>
        <v>40266.662708333337</v>
      </c>
      <c r="T254" s="9">
        <f t="shared" si="22"/>
        <v>40330.165972222225</v>
      </c>
    </row>
    <row r="255" spans="1:20" ht="43.5" x14ac:dyDescent="0.35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3">
        <f t="shared" si="23"/>
        <v>101</v>
      </c>
      <c r="P255" s="4">
        <f t="shared" si="18"/>
        <v>215.85714285714286</v>
      </c>
      <c r="Q255" t="str">
        <f t="shared" si="19"/>
        <v>film &amp; video</v>
      </c>
      <c r="R255" t="str">
        <f t="shared" si="20"/>
        <v>documentary</v>
      </c>
      <c r="S255" s="9">
        <f t="shared" si="21"/>
        <v>40924.650868055556</v>
      </c>
      <c r="T255" s="9">
        <f t="shared" si="22"/>
        <v>40954.650868055556</v>
      </c>
    </row>
    <row r="256" spans="1:20" ht="43.5" x14ac:dyDescent="0.35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3">
        <f t="shared" si="23"/>
        <v>117</v>
      </c>
      <c r="P256" s="4">
        <f t="shared" si="18"/>
        <v>89.38643312101911</v>
      </c>
      <c r="Q256" t="str">
        <f t="shared" si="19"/>
        <v>film &amp; video</v>
      </c>
      <c r="R256" t="str">
        <f t="shared" si="20"/>
        <v>documentary</v>
      </c>
      <c r="S256" s="9">
        <f t="shared" si="21"/>
        <v>42263.952662037031</v>
      </c>
      <c r="T256" s="9">
        <f t="shared" si="22"/>
        <v>42294.083333333328</v>
      </c>
    </row>
    <row r="257" spans="1:20" ht="29" x14ac:dyDescent="0.35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3">
        <f t="shared" si="23"/>
        <v>107</v>
      </c>
      <c r="P257" s="4">
        <f t="shared" si="18"/>
        <v>45.418404255319146</v>
      </c>
      <c r="Q257" t="str">
        <f t="shared" si="19"/>
        <v>film &amp; video</v>
      </c>
      <c r="R257" t="str">
        <f t="shared" si="20"/>
        <v>documentary</v>
      </c>
      <c r="S257" s="9">
        <f t="shared" si="21"/>
        <v>40588.526412037041</v>
      </c>
      <c r="T257" s="9">
        <f t="shared" si="22"/>
        <v>40618.48474537037</v>
      </c>
    </row>
    <row r="258" spans="1:20" ht="43.5" x14ac:dyDescent="0.35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3">
        <f t="shared" si="23"/>
        <v>140</v>
      </c>
      <c r="P258" s="4">
        <f t="shared" si="18"/>
        <v>65.756363636363631</v>
      </c>
      <c r="Q258" t="str">
        <f t="shared" si="19"/>
        <v>film &amp; video</v>
      </c>
      <c r="R258" t="str">
        <f t="shared" si="20"/>
        <v>documentary</v>
      </c>
      <c r="S258" s="9">
        <f t="shared" si="21"/>
        <v>41319.769293981481</v>
      </c>
      <c r="T258" s="9">
        <f t="shared" si="22"/>
        <v>41349.769293981481</v>
      </c>
    </row>
    <row r="259" spans="1:20" ht="43.5" x14ac:dyDescent="0.35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3">
        <f t="shared" si="23"/>
        <v>107</v>
      </c>
      <c r="P259" s="4">
        <f t="shared" ref="P259:P322" si="24">IFERROR(E259/L259,0)</f>
        <v>66.70405357142856</v>
      </c>
      <c r="Q259" t="str">
        <f t="shared" ref="Q259:Q322" si="25">LEFT(N259,SEARCH("/",N259)-1)</f>
        <v>film &amp; video</v>
      </c>
      <c r="R259" t="str">
        <f t="shared" ref="R259:R322" si="26">RIGHT(N259,LEN(N259)-SEARCH("/",N259,1))</f>
        <v>documentary</v>
      </c>
      <c r="S259" s="9">
        <f t="shared" ref="S259:S322" si="27">(((J259/60)/60)/24)+DATE(1970,1,1)</f>
        <v>42479.626875000002</v>
      </c>
      <c r="T259" s="9">
        <f t="shared" ref="T259:T322" si="28">(((I259/60)/60)/24)+DATE(1970,1,1)</f>
        <v>42509.626875000002</v>
      </c>
    </row>
    <row r="260" spans="1:20" ht="43.5" x14ac:dyDescent="0.35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3">
        <f t="shared" ref="O260:O323" si="29">ROUNDUP((E260/D260)*100,0)</f>
        <v>192</v>
      </c>
      <c r="P260" s="4">
        <f t="shared" si="24"/>
        <v>83.345930232558146</v>
      </c>
      <c r="Q260" t="str">
        <f t="shared" si="25"/>
        <v>film &amp; video</v>
      </c>
      <c r="R260" t="str">
        <f t="shared" si="26"/>
        <v>documentary</v>
      </c>
      <c r="S260" s="9">
        <f t="shared" si="27"/>
        <v>40682.051689814813</v>
      </c>
      <c r="T260" s="9">
        <f t="shared" si="28"/>
        <v>40712.051689814813</v>
      </c>
    </row>
    <row r="261" spans="1:20" ht="43.5" x14ac:dyDescent="0.35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3">
        <f t="shared" si="29"/>
        <v>132</v>
      </c>
      <c r="P261" s="4">
        <f t="shared" si="24"/>
        <v>105.04609341825902</v>
      </c>
      <c r="Q261" t="str">
        <f t="shared" si="25"/>
        <v>film &amp; video</v>
      </c>
      <c r="R261" t="str">
        <f t="shared" si="26"/>
        <v>documentary</v>
      </c>
      <c r="S261" s="9">
        <f t="shared" si="27"/>
        <v>42072.738067129627</v>
      </c>
      <c r="T261" s="9">
        <f t="shared" si="28"/>
        <v>42102.738067129627</v>
      </c>
    </row>
    <row r="262" spans="1:20" ht="29" x14ac:dyDescent="0.35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3">
        <f t="shared" si="29"/>
        <v>107</v>
      </c>
      <c r="P262" s="4">
        <f t="shared" si="24"/>
        <v>120.90909090909091</v>
      </c>
      <c r="Q262" t="str">
        <f t="shared" si="25"/>
        <v>film &amp; video</v>
      </c>
      <c r="R262" t="str">
        <f t="shared" si="26"/>
        <v>documentary</v>
      </c>
      <c r="S262" s="9">
        <f t="shared" si="27"/>
        <v>40330.755543981482</v>
      </c>
      <c r="T262" s="9">
        <f t="shared" si="28"/>
        <v>40376.415972222225</v>
      </c>
    </row>
    <row r="263" spans="1:20" ht="29" x14ac:dyDescent="0.35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3">
        <f t="shared" si="29"/>
        <v>108</v>
      </c>
      <c r="P263" s="4">
        <f t="shared" si="24"/>
        <v>97.63636363636364</v>
      </c>
      <c r="Q263" t="str">
        <f t="shared" si="25"/>
        <v>film &amp; video</v>
      </c>
      <c r="R263" t="str">
        <f t="shared" si="26"/>
        <v>documentary</v>
      </c>
      <c r="S263" s="9">
        <f t="shared" si="27"/>
        <v>41017.885462962964</v>
      </c>
      <c r="T263" s="9">
        <f t="shared" si="28"/>
        <v>41067.621527777781</v>
      </c>
    </row>
    <row r="264" spans="1:20" ht="29" x14ac:dyDescent="0.35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3">
        <f t="shared" si="29"/>
        <v>240</v>
      </c>
      <c r="P264" s="4">
        <f t="shared" si="24"/>
        <v>41.379310344827587</v>
      </c>
      <c r="Q264" t="str">
        <f t="shared" si="25"/>
        <v>film &amp; video</v>
      </c>
      <c r="R264" t="str">
        <f t="shared" si="26"/>
        <v>documentary</v>
      </c>
      <c r="S264" s="9">
        <f t="shared" si="27"/>
        <v>40555.24800925926</v>
      </c>
      <c r="T264" s="9">
        <f t="shared" si="28"/>
        <v>40600.24800925926</v>
      </c>
    </row>
    <row r="265" spans="1:20" ht="58" x14ac:dyDescent="0.35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3">
        <f t="shared" si="29"/>
        <v>119</v>
      </c>
      <c r="P265" s="4">
        <f t="shared" si="24"/>
        <v>30.654485981308412</v>
      </c>
      <c r="Q265" t="str">
        <f t="shared" si="25"/>
        <v>film &amp; video</v>
      </c>
      <c r="R265" t="str">
        <f t="shared" si="26"/>
        <v>documentary</v>
      </c>
      <c r="S265" s="9">
        <f t="shared" si="27"/>
        <v>41149.954791666663</v>
      </c>
      <c r="T265" s="9">
        <f t="shared" si="28"/>
        <v>41179.954791666663</v>
      </c>
    </row>
    <row r="266" spans="1:20" ht="58" x14ac:dyDescent="0.35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3">
        <f t="shared" si="29"/>
        <v>119</v>
      </c>
      <c r="P266" s="4">
        <f t="shared" si="24"/>
        <v>64.945054945054949</v>
      </c>
      <c r="Q266" t="str">
        <f t="shared" si="25"/>
        <v>film &amp; video</v>
      </c>
      <c r="R266" t="str">
        <f t="shared" si="26"/>
        <v>documentary</v>
      </c>
      <c r="S266" s="9">
        <f t="shared" si="27"/>
        <v>41010.620312500003</v>
      </c>
      <c r="T266" s="9">
        <f t="shared" si="28"/>
        <v>41040.620312500003</v>
      </c>
    </row>
    <row r="267" spans="1:20" ht="43.5" x14ac:dyDescent="0.35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3">
        <f t="shared" si="29"/>
        <v>112</v>
      </c>
      <c r="P267" s="4">
        <f t="shared" si="24"/>
        <v>95.775862068965523</v>
      </c>
      <c r="Q267" t="str">
        <f t="shared" si="25"/>
        <v>film &amp; video</v>
      </c>
      <c r="R267" t="str">
        <f t="shared" si="26"/>
        <v>documentary</v>
      </c>
      <c r="S267" s="9">
        <f t="shared" si="27"/>
        <v>40267.245717592588</v>
      </c>
      <c r="T267" s="9">
        <f t="shared" si="28"/>
        <v>40308.844444444447</v>
      </c>
    </row>
    <row r="268" spans="1:20" ht="43.5" x14ac:dyDescent="0.35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3">
        <f t="shared" si="29"/>
        <v>146</v>
      </c>
      <c r="P268" s="4">
        <f t="shared" si="24"/>
        <v>40.416666666666664</v>
      </c>
      <c r="Q268" t="str">
        <f t="shared" si="25"/>
        <v>film &amp; video</v>
      </c>
      <c r="R268" t="str">
        <f t="shared" si="26"/>
        <v>documentary</v>
      </c>
      <c r="S268" s="9">
        <f t="shared" si="27"/>
        <v>40205.174849537041</v>
      </c>
      <c r="T268" s="9">
        <f t="shared" si="28"/>
        <v>40291.160416666666</v>
      </c>
    </row>
    <row r="269" spans="1:20" ht="43.5" x14ac:dyDescent="0.35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3">
        <f t="shared" si="29"/>
        <v>132</v>
      </c>
      <c r="P269" s="4">
        <f t="shared" si="24"/>
        <v>78.578424242424248</v>
      </c>
      <c r="Q269" t="str">
        <f t="shared" si="25"/>
        <v>film &amp; video</v>
      </c>
      <c r="R269" t="str">
        <f t="shared" si="26"/>
        <v>documentary</v>
      </c>
      <c r="S269" s="9">
        <f t="shared" si="27"/>
        <v>41785.452534722222</v>
      </c>
      <c r="T269" s="9">
        <f t="shared" si="28"/>
        <v>41815.452534722222</v>
      </c>
    </row>
    <row r="270" spans="1:20" ht="43.5" x14ac:dyDescent="0.35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3">
        <f t="shared" si="29"/>
        <v>112</v>
      </c>
      <c r="P270" s="4">
        <f t="shared" si="24"/>
        <v>50.18018018018018</v>
      </c>
      <c r="Q270" t="str">
        <f t="shared" si="25"/>
        <v>film &amp; video</v>
      </c>
      <c r="R270" t="str">
        <f t="shared" si="26"/>
        <v>documentary</v>
      </c>
      <c r="S270" s="9">
        <f t="shared" si="27"/>
        <v>40809.15252314815</v>
      </c>
      <c r="T270" s="9">
        <f t="shared" si="28"/>
        <v>40854.194189814814</v>
      </c>
    </row>
    <row r="271" spans="1:20" ht="43.5" x14ac:dyDescent="0.35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3">
        <f t="shared" si="29"/>
        <v>148</v>
      </c>
      <c r="P271" s="4">
        <f t="shared" si="24"/>
        <v>92.251735588972423</v>
      </c>
      <c r="Q271" t="str">
        <f t="shared" si="25"/>
        <v>film &amp; video</v>
      </c>
      <c r="R271" t="str">
        <f t="shared" si="26"/>
        <v>documentary</v>
      </c>
      <c r="S271" s="9">
        <f t="shared" si="27"/>
        <v>42758.197013888886</v>
      </c>
      <c r="T271" s="9">
        <f t="shared" si="28"/>
        <v>42788.197013888886</v>
      </c>
    </row>
    <row r="272" spans="1:20" ht="43.5" x14ac:dyDescent="0.35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3">
        <f t="shared" si="29"/>
        <v>153</v>
      </c>
      <c r="P272" s="4">
        <f t="shared" si="24"/>
        <v>57.540983606557376</v>
      </c>
      <c r="Q272" t="str">
        <f t="shared" si="25"/>
        <v>film &amp; video</v>
      </c>
      <c r="R272" t="str">
        <f t="shared" si="26"/>
        <v>documentary</v>
      </c>
      <c r="S272" s="9">
        <f t="shared" si="27"/>
        <v>40637.866550925923</v>
      </c>
      <c r="T272" s="9">
        <f t="shared" si="28"/>
        <v>40688.166666666664</v>
      </c>
    </row>
    <row r="273" spans="1:20" ht="43.5" x14ac:dyDescent="0.35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3">
        <f t="shared" si="29"/>
        <v>105</v>
      </c>
      <c r="P273" s="4">
        <f t="shared" si="24"/>
        <v>109.42160278745645</v>
      </c>
      <c r="Q273" t="str">
        <f t="shared" si="25"/>
        <v>film &amp; video</v>
      </c>
      <c r="R273" t="str">
        <f t="shared" si="26"/>
        <v>documentary</v>
      </c>
      <c r="S273" s="9">
        <f t="shared" si="27"/>
        <v>41612.10024305556</v>
      </c>
      <c r="T273" s="9">
        <f t="shared" si="28"/>
        <v>41641.333333333336</v>
      </c>
    </row>
    <row r="274" spans="1:20" ht="43.5" x14ac:dyDescent="0.35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3">
        <f t="shared" si="29"/>
        <v>178</v>
      </c>
      <c r="P274" s="4">
        <f t="shared" si="24"/>
        <v>81.892461538461546</v>
      </c>
      <c r="Q274" t="str">
        <f t="shared" si="25"/>
        <v>film &amp; video</v>
      </c>
      <c r="R274" t="str">
        <f t="shared" si="26"/>
        <v>documentary</v>
      </c>
      <c r="S274" s="9">
        <f t="shared" si="27"/>
        <v>40235.900358796294</v>
      </c>
      <c r="T274" s="9">
        <f t="shared" si="28"/>
        <v>40296.78402777778</v>
      </c>
    </row>
    <row r="275" spans="1:20" ht="43.5" x14ac:dyDescent="0.35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3">
        <f t="shared" si="29"/>
        <v>108</v>
      </c>
      <c r="P275" s="4">
        <f t="shared" si="24"/>
        <v>45.667711864406776</v>
      </c>
      <c r="Q275" t="str">
        <f t="shared" si="25"/>
        <v>film &amp; video</v>
      </c>
      <c r="R275" t="str">
        <f t="shared" si="26"/>
        <v>documentary</v>
      </c>
      <c r="S275" s="9">
        <f t="shared" si="27"/>
        <v>40697.498449074075</v>
      </c>
      <c r="T275" s="9">
        <f t="shared" si="28"/>
        <v>40727.498449074075</v>
      </c>
    </row>
    <row r="276" spans="1:20" ht="43.5" x14ac:dyDescent="0.35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3">
        <f t="shared" si="29"/>
        <v>156</v>
      </c>
      <c r="P276" s="4">
        <f t="shared" si="24"/>
        <v>55.221238938053098</v>
      </c>
      <c r="Q276" t="str">
        <f t="shared" si="25"/>
        <v>film &amp; video</v>
      </c>
      <c r="R276" t="str">
        <f t="shared" si="26"/>
        <v>documentary</v>
      </c>
      <c r="S276" s="9">
        <f t="shared" si="27"/>
        <v>40969.912372685183</v>
      </c>
      <c r="T276" s="9">
        <f t="shared" si="28"/>
        <v>41004.290972222225</v>
      </c>
    </row>
    <row r="277" spans="1:20" ht="43.5" x14ac:dyDescent="0.35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3">
        <f t="shared" si="29"/>
        <v>109</v>
      </c>
      <c r="P277" s="4">
        <f t="shared" si="24"/>
        <v>65.298192771084331</v>
      </c>
      <c r="Q277" t="str">
        <f t="shared" si="25"/>
        <v>film &amp; video</v>
      </c>
      <c r="R277" t="str">
        <f t="shared" si="26"/>
        <v>documentary</v>
      </c>
      <c r="S277" s="9">
        <f t="shared" si="27"/>
        <v>41193.032013888893</v>
      </c>
      <c r="T277" s="9">
        <f t="shared" si="28"/>
        <v>41223.073680555557</v>
      </c>
    </row>
    <row r="278" spans="1:20" ht="43.5" x14ac:dyDescent="0.35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3">
        <f t="shared" si="29"/>
        <v>148</v>
      </c>
      <c r="P278" s="4">
        <f t="shared" si="24"/>
        <v>95.225806451612897</v>
      </c>
      <c r="Q278" t="str">
        <f t="shared" si="25"/>
        <v>film &amp; video</v>
      </c>
      <c r="R278" t="str">
        <f t="shared" si="26"/>
        <v>documentary</v>
      </c>
      <c r="S278" s="9">
        <f t="shared" si="27"/>
        <v>40967.081874999996</v>
      </c>
      <c r="T278" s="9">
        <f t="shared" si="28"/>
        <v>41027.040208333332</v>
      </c>
    </row>
    <row r="279" spans="1:20" ht="43.5" x14ac:dyDescent="0.35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3">
        <f t="shared" si="29"/>
        <v>111</v>
      </c>
      <c r="P279" s="4">
        <f t="shared" si="24"/>
        <v>75.444794952681391</v>
      </c>
      <c r="Q279" t="str">
        <f t="shared" si="25"/>
        <v>film &amp; video</v>
      </c>
      <c r="R279" t="str">
        <f t="shared" si="26"/>
        <v>documentary</v>
      </c>
      <c r="S279" s="9">
        <f t="shared" si="27"/>
        <v>42117.891423611116</v>
      </c>
      <c r="T279" s="9">
        <f t="shared" si="28"/>
        <v>42147.891423611116</v>
      </c>
    </row>
    <row r="280" spans="1:20" ht="29" x14ac:dyDescent="0.35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3">
        <f t="shared" si="29"/>
        <v>151</v>
      </c>
      <c r="P280" s="4">
        <f t="shared" si="24"/>
        <v>97.816867469879512</v>
      </c>
      <c r="Q280" t="str">
        <f t="shared" si="25"/>
        <v>film &amp; video</v>
      </c>
      <c r="R280" t="str">
        <f t="shared" si="26"/>
        <v>documentary</v>
      </c>
      <c r="S280" s="9">
        <f t="shared" si="27"/>
        <v>41164.040960648148</v>
      </c>
      <c r="T280" s="9">
        <f t="shared" si="28"/>
        <v>41194.040960648148</v>
      </c>
    </row>
    <row r="281" spans="1:20" ht="43.5" x14ac:dyDescent="0.35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3">
        <f t="shared" si="29"/>
        <v>158</v>
      </c>
      <c r="P281" s="4">
        <f t="shared" si="24"/>
        <v>87.685606557377056</v>
      </c>
      <c r="Q281" t="str">
        <f t="shared" si="25"/>
        <v>film &amp; video</v>
      </c>
      <c r="R281" t="str">
        <f t="shared" si="26"/>
        <v>documentary</v>
      </c>
      <c r="S281" s="9">
        <f t="shared" si="27"/>
        <v>42759.244166666671</v>
      </c>
      <c r="T281" s="9">
        <f t="shared" si="28"/>
        <v>42793.084027777775</v>
      </c>
    </row>
    <row r="282" spans="1:20" ht="43.5" x14ac:dyDescent="0.35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3">
        <f t="shared" si="29"/>
        <v>157</v>
      </c>
      <c r="P282" s="4">
        <f t="shared" si="24"/>
        <v>54.748948106591868</v>
      </c>
      <c r="Q282" t="str">
        <f t="shared" si="25"/>
        <v>film &amp; video</v>
      </c>
      <c r="R282" t="str">
        <f t="shared" si="26"/>
        <v>documentary</v>
      </c>
      <c r="S282" s="9">
        <f t="shared" si="27"/>
        <v>41744.590682870366</v>
      </c>
      <c r="T282" s="9">
        <f t="shared" si="28"/>
        <v>41789.590682870366</v>
      </c>
    </row>
    <row r="283" spans="1:20" ht="43.5" x14ac:dyDescent="0.35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3">
        <f t="shared" si="29"/>
        <v>121</v>
      </c>
      <c r="P283" s="4">
        <f t="shared" si="24"/>
        <v>83.953417721518989</v>
      </c>
      <c r="Q283" t="str">
        <f t="shared" si="25"/>
        <v>film &amp; video</v>
      </c>
      <c r="R283" t="str">
        <f t="shared" si="26"/>
        <v>documentary</v>
      </c>
      <c r="S283" s="9">
        <f t="shared" si="27"/>
        <v>39950.163344907407</v>
      </c>
      <c r="T283" s="9">
        <f t="shared" si="28"/>
        <v>40035.80972222222</v>
      </c>
    </row>
    <row r="284" spans="1:20" ht="43.5" x14ac:dyDescent="0.35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3">
        <f t="shared" si="29"/>
        <v>102</v>
      </c>
      <c r="P284" s="4">
        <f t="shared" si="24"/>
        <v>254.38547486033519</v>
      </c>
      <c r="Q284" t="str">
        <f t="shared" si="25"/>
        <v>film &amp; video</v>
      </c>
      <c r="R284" t="str">
        <f t="shared" si="26"/>
        <v>documentary</v>
      </c>
      <c r="S284" s="9">
        <f t="shared" si="27"/>
        <v>40194.920046296298</v>
      </c>
      <c r="T284" s="9">
        <f t="shared" si="28"/>
        <v>40231.916666666664</v>
      </c>
    </row>
    <row r="285" spans="1:20" ht="29" x14ac:dyDescent="0.35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3">
        <f t="shared" si="29"/>
        <v>115</v>
      </c>
      <c r="P285" s="4">
        <f t="shared" si="24"/>
        <v>101.8269801980198</v>
      </c>
      <c r="Q285" t="str">
        <f t="shared" si="25"/>
        <v>film &amp; video</v>
      </c>
      <c r="R285" t="str">
        <f t="shared" si="26"/>
        <v>documentary</v>
      </c>
      <c r="S285" s="9">
        <f t="shared" si="27"/>
        <v>40675.71</v>
      </c>
      <c r="T285" s="9">
        <f t="shared" si="28"/>
        <v>40695.207638888889</v>
      </c>
    </row>
    <row r="286" spans="1:20" ht="43.5" x14ac:dyDescent="0.35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3">
        <f t="shared" si="29"/>
        <v>105</v>
      </c>
      <c r="P286" s="4">
        <f t="shared" si="24"/>
        <v>55.066394736842106</v>
      </c>
      <c r="Q286" t="str">
        <f t="shared" si="25"/>
        <v>film &amp; video</v>
      </c>
      <c r="R286" t="str">
        <f t="shared" si="26"/>
        <v>documentary</v>
      </c>
      <c r="S286" s="9">
        <f t="shared" si="27"/>
        <v>40904.738194444442</v>
      </c>
      <c r="T286" s="9">
        <f t="shared" si="28"/>
        <v>40929.738194444442</v>
      </c>
    </row>
    <row r="287" spans="1:20" ht="43.5" x14ac:dyDescent="0.35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3">
        <f t="shared" si="29"/>
        <v>229</v>
      </c>
      <c r="P287" s="4">
        <f t="shared" si="24"/>
        <v>56.901438721136763</v>
      </c>
      <c r="Q287" t="str">
        <f t="shared" si="25"/>
        <v>film &amp; video</v>
      </c>
      <c r="R287" t="str">
        <f t="shared" si="26"/>
        <v>documentary</v>
      </c>
      <c r="S287" s="9">
        <f t="shared" si="27"/>
        <v>41506.756111111114</v>
      </c>
      <c r="T287" s="9">
        <f t="shared" si="28"/>
        <v>41536.756111111114</v>
      </c>
    </row>
    <row r="288" spans="1:20" ht="43.5" x14ac:dyDescent="0.35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3">
        <f t="shared" si="29"/>
        <v>110</v>
      </c>
      <c r="P288" s="4">
        <f t="shared" si="24"/>
        <v>121.28148148148148</v>
      </c>
      <c r="Q288" t="str">
        <f t="shared" si="25"/>
        <v>film &amp; video</v>
      </c>
      <c r="R288" t="str">
        <f t="shared" si="26"/>
        <v>documentary</v>
      </c>
      <c r="S288" s="9">
        <f t="shared" si="27"/>
        <v>41313.816249999996</v>
      </c>
      <c r="T288" s="9">
        <f t="shared" si="28"/>
        <v>41358.774583333332</v>
      </c>
    </row>
    <row r="289" spans="1:20" ht="29" x14ac:dyDescent="0.35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3">
        <f t="shared" si="29"/>
        <v>177</v>
      </c>
      <c r="P289" s="4">
        <f t="shared" si="24"/>
        <v>91.189655172413794</v>
      </c>
      <c r="Q289" t="str">
        <f t="shared" si="25"/>
        <v>film &amp; video</v>
      </c>
      <c r="R289" t="str">
        <f t="shared" si="26"/>
        <v>documentary</v>
      </c>
      <c r="S289" s="9">
        <f t="shared" si="27"/>
        <v>41184.277986111112</v>
      </c>
      <c r="T289" s="9">
        <f t="shared" si="28"/>
        <v>41215.166666666664</v>
      </c>
    </row>
    <row r="290" spans="1:20" ht="43.5" x14ac:dyDescent="0.35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3">
        <f t="shared" si="29"/>
        <v>104</v>
      </c>
      <c r="P290" s="4">
        <f t="shared" si="24"/>
        <v>115.44812080536913</v>
      </c>
      <c r="Q290" t="str">
        <f t="shared" si="25"/>
        <v>film &amp; video</v>
      </c>
      <c r="R290" t="str">
        <f t="shared" si="26"/>
        <v>documentary</v>
      </c>
      <c r="S290" s="9">
        <f t="shared" si="27"/>
        <v>41051.168900462959</v>
      </c>
      <c r="T290" s="9">
        <f t="shared" si="28"/>
        <v>41086.168900462959</v>
      </c>
    </row>
    <row r="291" spans="1:20" ht="43.5" x14ac:dyDescent="0.35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3">
        <f t="shared" si="29"/>
        <v>105</v>
      </c>
      <c r="P291" s="4">
        <f t="shared" si="24"/>
        <v>67.771551724137936</v>
      </c>
      <c r="Q291" t="str">
        <f t="shared" si="25"/>
        <v>film &amp; video</v>
      </c>
      <c r="R291" t="str">
        <f t="shared" si="26"/>
        <v>documentary</v>
      </c>
      <c r="S291" s="9">
        <f t="shared" si="27"/>
        <v>41550.456412037034</v>
      </c>
      <c r="T291" s="9">
        <f t="shared" si="28"/>
        <v>41580.456412037034</v>
      </c>
    </row>
    <row r="292" spans="1:20" ht="29" x14ac:dyDescent="0.35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3">
        <f t="shared" si="29"/>
        <v>107</v>
      </c>
      <c r="P292" s="4">
        <f t="shared" si="24"/>
        <v>28.576190476190476</v>
      </c>
      <c r="Q292" t="str">
        <f t="shared" si="25"/>
        <v>film &amp; video</v>
      </c>
      <c r="R292" t="str">
        <f t="shared" si="26"/>
        <v>documentary</v>
      </c>
      <c r="S292" s="9">
        <f t="shared" si="27"/>
        <v>40526.36917824074</v>
      </c>
      <c r="T292" s="9">
        <f t="shared" si="28"/>
        <v>40576.332638888889</v>
      </c>
    </row>
    <row r="293" spans="1:20" ht="43.5" x14ac:dyDescent="0.35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3">
        <f t="shared" si="29"/>
        <v>121</v>
      </c>
      <c r="P293" s="4">
        <f t="shared" si="24"/>
        <v>46.8828125</v>
      </c>
      <c r="Q293" t="str">
        <f t="shared" si="25"/>
        <v>film &amp; video</v>
      </c>
      <c r="R293" t="str">
        <f t="shared" si="26"/>
        <v>documentary</v>
      </c>
      <c r="S293" s="9">
        <f t="shared" si="27"/>
        <v>41376.769050925926</v>
      </c>
      <c r="T293" s="9">
        <f t="shared" si="28"/>
        <v>41395.000694444447</v>
      </c>
    </row>
    <row r="294" spans="1:20" ht="43.5" x14ac:dyDescent="0.35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3">
        <f t="shared" si="29"/>
        <v>102</v>
      </c>
      <c r="P294" s="4">
        <f t="shared" si="24"/>
        <v>154.42231237322514</v>
      </c>
      <c r="Q294" t="str">
        <f t="shared" si="25"/>
        <v>film &amp; video</v>
      </c>
      <c r="R294" t="str">
        <f t="shared" si="26"/>
        <v>documentary</v>
      </c>
      <c r="S294" s="9">
        <f t="shared" si="27"/>
        <v>40812.803229166668</v>
      </c>
      <c r="T294" s="9">
        <f t="shared" si="28"/>
        <v>40845.165972222225</v>
      </c>
    </row>
    <row r="295" spans="1:20" ht="43.5" x14ac:dyDescent="0.35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3">
        <f t="shared" si="29"/>
        <v>102</v>
      </c>
      <c r="P295" s="4">
        <f t="shared" si="24"/>
        <v>201.22137404580153</v>
      </c>
      <c r="Q295" t="str">
        <f t="shared" si="25"/>
        <v>film &amp; video</v>
      </c>
      <c r="R295" t="str">
        <f t="shared" si="26"/>
        <v>documentary</v>
      </c>
      <c r="S295" s="9">
        <f t="shared" si="27"/>
        <v>41719.667986111112</v>
      </c>
      <c r="T295" s="9">
        <f t="shared" si="28"/>
        <v>41749.667986111112</v>
      </c>
    </row>
    <row r="296" spans="1:20" ht="43.5" x14ac:dyDescent="0.35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3">
        <f t="shared" si="29"/>
        <v>100</v>
      </c>
      <c r="P296" s="4">
        <f t="shared" si="24"/>
        <v>100</v>
      </c>
      <c r="Q296" t="str">
        <f t="shared" si="25"/>
        <v>film &amp; video</v>
      </c>
      <c r="R296" t="str">
        <f t="shared" si="26"/>
        <v>documentary</v>
      </c>
      <c r="S296" s="9">
        <f t="shared" si="27"/>
        <v>40343.084421296298</v>
      </c>
      <c r="T296" s="9">
        <f t="shared" si="28"/>
        <v>40378.666666666664</v>
      </c>
    </row>
    <row r="297" spans="1:20" ht="43.5" x14ac:dyDescent="0.35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3">
        <f t="shared" si="29"/>
        <v>134</v>
      </c>
      <c r="P297" s="4">
        <f t="shared" si="24"/>
        <v>100.08204511278196</v>
      </c>
      <c r="Q297" t="str">
        <f t="shared" si="25"/>
        <v>film &amp; video</v>
      </c>
      <c r="R297" t="str">
        <f t="shared" si="26"/>
        <v>documentary</v>
      </c>
      <c r="S297" s="9">
        <f t="shared" si="27"/>
        <v>41519.004733796297</v>
      </c>
      <c r="T297" s="9">
        <f t="shared" si="28"/>
        <v>41579</v>
      </c>
    </row>
    <row r="298" spans="1:20" ht="43.5" x14ac:dyDescent="0.35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3">
        <f t="shared" si="29"/>
        <v>119</v>
      </c>
      <c r="P298" s="4">
        <f t="shared" si="24"/>
        <v>230.08953488372092</v>
      </c>
      <c r="Q298" t="str">
        <f t="shared" si="25"/>
        <v>film &amp; video</v>
      </c>
      <c r="R298" t="str">
        <f t="shared" si="26"/>
        <v>documentary</v>
      </c>
      <c r="S298" s="9">
        <f t="shared" si="27"/>
        <v>41134.475497685184</v>
      </c>
      <c r="T298" s="9">
        <f t="shared" si="28"/>
        <v>41159.475497685184</v>
      </c>
    </row>
    <row r="299" spans="1:20" ht="43.5" x14ac:dyDescent="0.35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3">
        <f t="shared" si="29"/>
        <v>101</v>
      </c>
      <c r="P299" s="4">
        <f t="shared" si="24"/>
        <v>141.74647887323943</v>
      </c>
      <c r="Q299" t="str">
        <f t="shared" si="25"/>
        <v>film &amp; video</v>
      </c>
      <c r="R299" t="str">
        <f t="shared" si="26"/>
        <v>documentary</v>
      </c>
      <c r="S299" s="9">
        <f t="shared" si="27"/>
        <v>42089.72802083334</v>
      </c>
      <c r="T299" s="9">
        <f t="shared" si="28"/>
        <v>42125.165972222225</v>
      </c>
    </row>
    <row r="300" spans="1:20" ht="29" x14ac:dyDescent="0.35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3">
        <f t="shared" si="29"/>
        <v>109</v>
      </c>
      <c r="P300" s="4">
        <f t="shared" si="24"/>
        <v>56.344351395730705</v>
      </c>
      <c r="Q300" t="str">
        <f t="shared" si="25"/>
        <v>film &amp; video</v>
      </c>
      <c r="R300" t="str">
        <f t="shared" si="26"/>
        <v>documentary</v>
      </c>
      <c r="S300" s="9">
        <f t="shared" si="27"/>
        <v>41709.463518518518</v>
      </c>
      <c r="T300" s="9">
        <f t="shared" si="28"/>
        <v>41768.875</v>
      </c>
    </row>
    <row r="301" spans="1:20" ht="43.5" x14ac:dyDescent="0.35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3">
        <f t="shared" si="29"/>
        <v>179</v>
      </c>
      <c r="P301" s="4">
        <f t="shared" si="24"/>
        <v>73.341188524590166</v>
      </c>
      <c r="Q301" t="str">
        <f t="shared" si="25"/>
        <v>film &amp; video</v>
      </c>
      <c r="R301" t="str">
        <f t="shared" si="26"/>
        <v>documentary</v>
      </c>
      <c r="S301" s="9">
        <f t="shared" si="27"/>
        <v>40469.225231481483</v>
      </c>
      <c r="T301" s="9">
        <f t="shared" si="28"/>
        <v>40499.266898148147</v>
      </c>
    </row>
    <row r="302" spans="1:20" ht="43.5" x14ac:dyDescent="0.35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3">
        <f t="shared" si="29"/>
        <v>102</v>
      </c>
      <c r="P302" s="4">
        <f t="shared" si="24"/>
        <v>85.337785234899329</v>
      </c>
      <c r="Q302" t="str">
        <f t="shared" si="25"/>
        <v>film &amp; video</v>
      </c>
      <c r="R302" t="str">
        <f t="shared" si="26"/>
        <v>documentary</v>
      </c>
      <c r="S302" s="9">
        <f t="shared" si="27"/>
        <v>40626.959930555553</v>
      </c>
      <c r="T302" s="9">
        <f t="shared" si="28"/>
        <v>40657.959930555553</v>
      </c>
    </row>
    <row r="303" spans="1:20" ht="43.5" x14ac:dyDescent="0.35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3">
        <f t="shared" si="29"/>
        <v>119</v>
      </c>
      <c r="P303" s="4">
        <f t="shared" si="24"/>
        <v>61.496215139442228</v>
      </c>
      <c r="Q303" t="str">
        <f t="shared" si="25"/>
        <v>film &amp; video</v>
      </c>
      <c r="R303" t="str">
        <f t="shared" si="26"/>
        <v>documentary</v>
      </c>
      <c r="S303" s="9">
        <f t="shared" si="27"/>
        <v>41312.737673611111</v>
      </c>
      <c r="T303" s="9">
        <f t="shared" si="28"/>
        <v>41352.696006944447</v>
      </c>
    </row>
    <row r="304" spans="1:20" ht="43.5" x14ac:dyDescent="0.35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3">
        <f t="shared" si="29"/>
        <v>101</v>
      </c>
      <c r="P304" s="4">
        <f t="shared" si="24"/>
        <v>93.018518518518519</v>
      </c>
      <c r="Q304" t="str">
        <f t="shared" si="25"/>
        <v>film &amp; video</v>
      </c>
      <c r="R304" t="str">
        <f t="shared" si="26"/>
        <v>documentary</v>
      </c>
      <c r="S304" s="9">
        <f t="shared" si="27"/>
        <v>40933.856921296298</v>
      </c>
      <c r="T304" s="9">
        <f t="shared" si="28"/>
        <v>40963.856921296298</v>
      </c>
    </row>
    <row r="305" spans="1:20" ht="43.5" x14ac:dyDescent="0.35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3">
        <f t="shared" si="29"/>
        <v>138</v>
      </c>
      <c r="P305" s="4">
        <f t="shared" si="24"/>
        <v>50.292682926829265</v>
      </c>
      <c r="Q305" t="str">
        <f t="shared" si="25"/>
        <v>film &amp; video</v>
      </c>
      <c r="R305" t="str">
        <f t="shared" si="26"/>
        <v>documentary</v>
      </c>
      <c r="S305" s="9">
        <f t="shared" si="27"/>
        <v>41032.071134259262</v>
      </c>
      <c r="T305" s="9">
        <f t="shared" si="28"/>
        <v>41062.071134259262</v>
      </c>
    </row>
    <row r="306" spans="1:20" ht="29" x14ac:dyDescent="0.35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3">
        <f t="shared" si="29"/>
        <v>232</v>
      </c>
      <c r="P306" s="4">
        <f t="shared" si="24"/>
        <v>106.43243243243244</v>
      </c>
      <c r="Q306" t="str">
        <f t="shared" si="25"/>
        <v>film &amp; video</v>
      </c>
      <c r="R306" t="str">
        <f t="shared" si="26"/>
        <v>documentary</v>
      </c>
      <c r="S306" s="9">
        <f t="shared" si="27"/>
        <v>41114.094872685186</v>
      </c>
      <c r="T306" s="9">
        <f t="shared" si="28"/>
        <v>41153.083333333336</v>
      </c>
    </row>
    <row r="307" spans="1:20" ht="29" x14ac:dyDescent="0.35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3">
        <f t="shared" si="29"/>
        <v>131</v>
      </c>
      <c r="P307" s="4">
        <f t="shared" si="24"/>
        <v>51.719576719576722</v>
      </c>
      <c r="Q307" t="str">
        <f t="shared" si="25"/>
        <v>film &amp; video</v>
      </c>
      <c r="R307" t="str">
        <f t="shared" si="26"/>
        <v>documentary</v>
      </c>
      <c r="S307" s="9">
        <f t="shared" si="27"/>
        <v>40948.630196759259</v>
      </c>
      <c r="T307" s="9">
        <f t="shared" si="28"/>
        <v>40978.630196759259</v>
      </c>
    </row>
    <row r="308" spans="1:20" ht="29" x14ac:dyDescent="0.35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3">
        <f t="shared" si="29"/>
        <v>293</v>
      </c>
      <c r="P308" s="4">
        <f t="shared" si="24"/>
        <v>36.612499999999997</v>
      </c>
      <c r="Q308" t="str">
        <f t="shared" si="25"/>
        <v>film &amp; video</v>
      </c>
      <c r="R308" t="str">
        <f t="shared" si="26"/>
        <v>documentary</v>
      </c>
      <c r="S308" s="9">
        <f t="shared" si="27"/>
        <v>41333.837187500001</v>
      </c>
      <c r="T308" s="9">
        <f t="shared" si="28"/>
        <v>41353.795520833337</v>
      </c>
    </row>
    <row r="309" spans="1:20" x14ac:dyDescent="0.35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3">
        <f t="shared" si="29"/>
        <v>112</v>
      </c>
      <c r="P309" s="4">
        <f t="shared" si="24"/>
        <v>42.517361111111114</v>
      </c>
      <c r="Q309" t="str">
        <f t="shared" si="25"/>
        <v>film &amp; video</v>
      </c>
      <c r="R309" t="str">
        <f t="shared" si="26"/>
        <v>documentary</v>
      </c>
      <c r="S309" s="9">
        <f t="shared" si="27"/>
        <v>41282.944456018515</v>
      </c>
      <c r="T309" s="9">
        <f t="shared" si="28"/>
        <v>41312.944456018515</v>
      </c>
    </row>
    <row r="310" spans="1:20" ht="43.5" x14ac:dyDescent="0.35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3">
        <f t="shared" si="29"/>
        <v>106</v>
      </c>
      <c r="P310" s="4">
        <f t="shared" si="24"/>
        <v>62.712871287128714</v>
      </c>
      <c r="Q310" t="str">
        <f t="shared" si="25"/>
        <v>film &amp; video</v>
      </c>
      <c r="R310" t="str">
        <f t="shared" si="26"/>
        <v>documentary</v>
      </c>
      <c r="S310" s="9">
        <f t="shared" si="27"/>
        <v>40567.694560185184</v>
      </c>
      <c r="T310" s="9">
        <f t="shared" si="28"/>
        <v>40612.694560185184</v>
      </c>
    </row>
    <row r="311" spans="1:20" ht="43.5" x14ac:dyDescent="0.35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3">
        <f t="shared" si="29"/>
        <v>119</v>
      </c>
      <c r="P311" s="4">
        <f t="shared" si="24"/>
        <v>89.957983193277315</v>
      </c>
      <c r="Q311" t="str">
        <f t="shared" si="25"/>
        <v>film &amp; video</v>
      </c>
      <c r="R311" t="str">
        <f t="shared" si="26"/>
        <v>documentary</v>
      </c>
      <c r="S311" s="9">
        <f t="shared" si="27"/>
        <v>41134.751550925925</v>
      </c>
      <c r="T311" s="9">
        <f t="shared" si="28"/>
        <v>41155.751550925925</v>
      </c>
    </row>
    <row r="312" spans="1:20" ht="43.5" x14ac:dyDescent="0.35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3">
        <f t="shared" si="29"/>
        <v>105</v>
      </c>
      <c r="P312" s="4">
        <f t="shared" si="24"/>
        <v>28.924722222222222</v>
      </c>
      <c r="Q312" t="str">
        <f t="shared" si="25"/>
        <v>film &amp; video</v>
      </c>
      <c r="R312" t="str">
        <f t="shared" si="26"/>
        <v>documentary</v>
      </c>
      <c r="S312" s="9">
        <f t="shared" si="27"/>
        <v>40821.183136574073</v>
      </c>
      <c r="T312" s="9">
        <f t="shared" si="28"/>
        <v>40836.083333333336</v>
      </c>
    </row>
    <row r="313" spans="1:20" ht="29" x14ac:dyDescent="0.35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3">
        <f t="shared" si="29"/>
        <v>105</v>
      </c>
      <c r="P313" s="4">
        <f t="shared" si="24"/>
        <v>138.8022</v>
      </c>
      <c r="Q313" t="str">
        <f t="shared" si="25"/>
        <v>film &amp; video</v>
      </c>
      <c r="R313" t="str">
        <f t="shared" si="26"/>
        <v>documentary</v>
      </c>
      <c r="S313" s="9">
        <f t="shared" si="27"/>
        <v>40868.219814814816</v>
      </c>
      <c r="T313" s="9">
        <f t="shared" si="28"/>
        <v>40909.332638888889</v>
      </c>
    </row>
    <row r="314" spans="1:20" ht="43.5" x14ac:dyDescent="0.35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3">
        <f t="shared" si="29"/>
        <v>112</v>
      </c>
      <c r="P314" s="4">
        <f t="shared" si="24"/>
        <v>61.301369863013697</v>
      </c>
      <c r="Q314" t="str">
        <f t="shared" si="25"/>
        <v>film &amp; video</v>
      </c>
      <c r="R314" t="str">
        <f t="shared" si="26"/>
        <v>documentary</v>
      </c>
      <c r="S314" s="9">
        <f t="shared" si="27"/>
        <v>41348.877685185187</v>
      </c>
      <c r="T314" s="9">
        <f t="shared" si="28"/>
        <v>41378.877685185187</v>
      </c>
    </row>
    <row r="315" spans="1:20" ht="43.5" x14ac:dyDescent="0.35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3">
        <f t="shared" si="29"/>
        <v>105</v>
      </c>
      <c r="P315" s="4">
        <f t="shared" si="24"/>
        <v>80.202702702702709</v>
      </c>
      <c r="Q315" t="str">
        <f t="shared" si="25"/>
        <v>film &amp; video</v>
      </c>
      <c r="R315" t="str">
        <f t="shared" si="26"/>
        <v>documentary</v>
      </c>
      <c r="S315" s="9">
        <f t="shared" si="27"/>
        <v>40357.227939814817</v>
      </c>
      <c r="T315" s="9">
        <f t="shared" si="28"/>
        <v>40401.665972222225</v>
      </c>
    </row>
    <row r="316" spans="1:20" ht="43.5" x14ac:dyDescent="0.35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3">
        <f t="shared" si="29"/>
        <v>386</v>
      </c>
      <c r="P316" s="4">
        <f t="shared" si="24"/>
        <v>32.095833333333331</v>
      </c>
      <c r="Q316" t="str">
        <f t="shared" si="25"/>
        <v>film &amp; video</v>
      </c>
      <c r="R316" t="str">
        <f t="shared" si="26"/>
        <v>documentary</v>
      </c>
      <c r="S316" s="9">
        <f t="shared" si="27"/>
        <v>41304.833194444444</v>
      </c>
      <c r="T316" s="9">
        <f t="shared" si="28"/>
        <v>41334.833194444444</v>
      </c>
    </row>
    <row r="317" spans="1:20" ht="43.5" x14ac:dyDescent="0.35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3">
        <f t="shared" si="29"/>
        <v>102</v>
      </c>
      <c r="P317" s="4">
        <f t="shared" si="24"/>
        <v>200.88888888888889</v>
      </c>
      <c r="Q317" t="str">
        <f t="shared" si="25"/>
        <v>film &amp; video</v>
      </c>
      <c r="R317" t="str">
        <f t="shared" si="26"/>
        <v>documentary</v>
      </c>
      <c r="S317" s="9">
        <f t="shared" si="27"/>
        <v>41113.77238425926</v>
      </c>
      <c r="T317" s="9">
        <f t="shared" si="28"/>
        <v>41143.77238425926</v>
      </c>
    </row>
    <row r="318" spans="1:20" ht="29" x14ac:dyDescent="0.35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3">
        <f t="shared" si="29"/>
        <v>114</v>
      </c>
      <c r="P318" s="4">
        <f t="shared" si="24"/>
        <v>108.01265822784811</v>
      </c>
      <c r="Q318" t="str">
        <f t="shared" si="25"/>
        <v>film &amp; video</v>
      </c>
      <c r="R318" t="str">
        <f t="shared" si="26"/>
        <v>documentary</v>
      </c>
      <c r="S318" s="9">
        <f t="shared" si="27"/>
        <v>41950.923576388886</v>
      </c>
      <c r="T318" s="9">
        <f t="shared" si="28"/>
        <v>41984.207638888889</v>
      </c>
    </row>
    <row r="319" spans="1:20" ht="29" x14ac:dyDescent="0.35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3">
        <f t="shared" si="29"/>
        <v>101</v>
      </c>
      <c r="P319" s="4">
        <f t="shared" si="24"/>
        <v>95.699367088607602</v>
      </c>
      <c r="Q319" t="str">
        <f t="shared" si="25"/>
        <v>film &amp; video</v>
      </c>
      <c r="R319" t="str">
        <f t="shared" si="26"/>
        <v>documentary</v>
      </c>
      <c r="S319" s="9">
        <f t="shared" si="27"/>
        <v>41589.676886574074</v>
      </c>
      <c r="T319" s="9">
        <f t="shared" si="28"/>
        <v>41619.676886574074</v>
      </c>
    </row>
    <row r="320" spans="1:20" ht="43.5" x14ac:dyDescent="0.35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3">
        <f t="shared" si="29"/>
        <v>284</v>
      </c>
      <c r="P320" s="4">
        <f t="shared" si="24"/>
        <v>49.880281690140848</v>
      </c>
      <c r="Q320" t="str">
        <f t="shared" si="25"/>
        <v>film &amp; video</v>
      </c>
      <c r="R320" t="str">
        <f t="shared" si="26"/>
        <v>documentary</v>
      </c>
      <c r="S320" s="9">
        <f t="shared" si="27"/>
        <v>41330.038784722223</v>
      </c>
      <c r="T320" s="9">
        <f t="shared" si="28"/>
        <v>41359.997118055559</v>
      </c>
    </row>
    <row r="321" spans="1:20" ht="43.5" x14ac:dyDescent="0.35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3">
        <f t="shared" si="29"/>
        <v>113</v>
      </c>
      <c r="P321" s="4">
        <f t="shared" si="24"/>
        <v>110.47058823529412</v>
      </c>
      <c r="Q321" t="str">
        <f t="shared" si="25"/>
        <v>film &amp; video</v>
      </c>
      <c r="R321" t="str">
        <f t="shared" si="26"/>
        <v>documentary</v>
      </c>
      <c r="S321" s="9">
        <f t="shared" si="27"/>
        <v>40123.83829861111</v>
      </c>
      <c r="T321" s="9">
        <f t="shared" si="28"/>
        <v>40211.332638888889</v>
      </c>
    </row>
    <row r="322" spans="1:20" ht="43.5" x14ac:dyDescent="0.35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3">
        <f t="shared" si="29"/>
        <v>107</v>
      </c>
      <c r="P322" s="4">
        <f t="shared" si="24"/>
        <v>134.91139240506328</v>
      </c>
      <c r="Q322" t="str">
        <f t="shared" si="25"/>
        <v>film &amp; video</v>
      </c>
      <c r="R322" t="str">
        <f t="shared" si="26"/>
        <v>documentary</v>
      </c>
      <c r="S322" s="9">
        <f t="shared" si="27"/>
        <v>42331.551307870366</v>
      </c>
      <c r="T322" s="9">
        <f t="shared" si="28"/>
        <v>42360.958333333328</v>
      </c>
    </row>
    <row r="323" spans="1:20" ht="43.5" x14ac:dyDescent="0.35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3">
        <f t="shared" si="29"/>
        <v>103</v>
      </c>
      <c r="P323" s="4">
        <f t="shared" ref="P323:P386" si="30">IFERROR(E323/L323,0)</f>
        <v>106.62314540059347</v>
      </c>
      <c r="Q323" t="str">
        <f t="shared" ref="Q323:Q386" si="31">LEFT(N323,SEARCH("/",N323)-1)</f>
        <v>film &amp; video</v>
      </c>
      <c r="R323" t="str">
        <f t="shared" ref="R323:R386" si="32">RIGHT(N323,LEN(N323)-SEARCH("/",N323,1))</f>
        <v>documentary</v>
      </c>
      <c r="S323" s="9">
        <f t="shared" ref="S323:S386" si="33">(((J323/60)/60)/24)+DATE(1970,1,1)</f>
        <v>42647.446597222224</v>
      </c>
      <c r="T323" s="9">
        <f t="shared" ref="T323:T386" si="34">(((I323/60)/60)/24)+DATE(1970,1,1)</f>
        <v>42682.488263888896</v>
      </c>
    </row>
    <row r="324" spans="1:20" ht="29" x14ac:dyDescent="0.35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3">
        <f t="shared" ref="O324:O387" si="35">ROUNDUP((E324/D324)*100,0)</f>
        <v>108</v>
      </c>
      <c r="P324" s="4">
        <f t="shared" si="30"/>
        <v>145.04301075268816</v>
      </c>
      <c r="Q324" t="str">
        <f t="shared" si="31"/>
        <v>film &amp; video</v>
      </c>
      <c r="R324" t="str">
        <f t="shared" si="32"/>
        <v>documentary</v>
      </c>
      <c r="S324" s="9">
        <f t="shared" si="33"/>
        <v>42473.57</v>
      </c>
      <c r="T324" s="9">
        <f t="shared" si="34"/>
        <v>42503.57</v>
      </c>
    </row>
    <row r="325" spans="1:20" ht="43.5" x14ac:dyDescent="0.35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3">
        <f t="shared" si="35"/>
        <v>124</v>
      </c>
      <c r="P325" s="4">
        <f t="shared" si="30"/>
        <v>114.58620689655173</v>
      </c>
      <c r="Q325" t="str">
        <f t="shared" si="31"/>
        <v>film &amp; video</v>
      </c>
      <c r="R325" t="str">
        <f t="shared" si="32"/>
        <v>documentary</v>
      </c>
      <c r="S325" s="9">
        <f t="shared" si="33"/>
        <v>42697.32136574074</v>
      </c>
      <c r="T325" s="9">
        <f t="shared" si="34"/>
        <v>42725.332638888889</v>
      </c>
    </row>
    <row r="326" spans="1:20" ht="43.5" x14ac:dyDescent="0.35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3">
        <f t="shared" si="35"/>
        <v>102</v>
      </c>
      <c r="P326" s="4">
        <f t="shared" si="30"/>
        <v>105.3170731707317</v>
      </c>
      <c r="Q326" t="str">
        <f t="shared" si="31"/>
        <v>film &amp; video</v>
      </c>
      <c r="R326" t="str">
        <f t="shared" si="32"/>
        <v>documentary</v>
      </c>
      <c r="S326" s="9">
        <f t="shared" si="33"/>
        <v>42184.626250000001</v>
      </c>
      <c r="T326" s="9">
        <f t="shared" si="34"/>
        <v>42217.626250000001</v>
      </c>
    </row>
    <row r="327" spans="1:20" ht="43.5" x14ac:dyDescent="0.35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3">
        <f t="shared" si="35"/>
        <v>105</v>
      </c>
      <c r="P327" s="4">
        <f t="shared" si="30"/>
        <v>70.921195652173907</v>
      </c>
      <c r="Q327" t="str">
        <f t="shared" si="31"/>
        <v>film &amp; video</v>
      </c>
      <c r="R327" t="str">
        <f t="shared" si="32"/>
        <v>documentary</v>
      </c>
      <c r="S327" s="9">
        <f t="shared" si="33"/>
        <v>42689.187881944439</v>
      </c>
      <c r="T327" s="9">
        <f t="shared" si="34"/>
        <v>42724.187881944439</v>
      </c>
    </row>
    <row r="328" spans="1:20" ht="43.5" x14ac:dyDescent="0.35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3">
        <f t="shared" si="35"/>
        <v>113</v>
      </c>
      <c r="P328" s="4">
        <f t="shared" si="30"/>
        <v>147.17167680278018</v>
      </c>
      <c r="Q328" t="str">
        <f t="shared" si="31"/>
        <v>film &amp; video</v>
      </c>
      <c r="R328" t="str">
        <f t="shared" si="32"/>
        <v>documentary</v>
      </c>
      <c r="S328" s="9">
        <f t="shared" si="33"/>
        <v>42775.314884259264</v>
      </c>
      <c r="T328" s="9">
        <f t="shared" si="34"/>
        <v>42808.956250000003</v>
      </c>
    </row>
    <row r="329" spans="1:20" ht="43.5" x14ac:dyDescent="0.35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3">
        <f t="shared" si="35"/>
        <v>137</v>
      </c>
      <c r="P329" s="4">
        <f t="shared" si="30"/>
        <v>160.47058823529412</v>
      </c>
      <c r="Q329" t="str">
        <f t="shared" si="31"/>
        <v>film &amp; video</v>
      </c>
      <c r="R329" t="str">
        <f t="shared" si="32"/>
        <v>documentary</v>
      </c>
      <c r="S329" s="9">
        <f t="shared" si="33"/>
        <v>42058.235289351855</v>
      </c>
      <c r="T329" s="9">
        <f t="shared" si="34"/>
        <v>42085.333333333328</v>
      </c>
    </row>
    <row r="330" spans="1:20" ht="43.5" x14ac:dyDescent="0.35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3">
        <f t="shared" si="35"/>
        <v>104</v>
      </c>
      <c r="P330" s="4">
        <f t="shared" si="30"/>
        <v>156.04578313253012</v>
      </c>
      <c r="Q330" t="str">
        <f t="shared" si="31"/>
        <v>film &amp; video</v>
      </c>
      <c r="R330" t="str">
        <f t="shared" si="32"/>
        <v>documentary</v>
      </c>
      <c r="S330" s="9">
        <f t="shared" si="33"/>
        <v>42278.946620370371</v>
      </c>
      <c r="T330" s="9">
        <f t="shared" si="34"/>
        <v>42309.166666666672</v>
      </c>
    </row>
    <row r="331" spans="1:20" ht="43.5" x14ac:dyDescent="0.35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3">
        <f t="shared" si="35"/>
        <v>106</v>
      </c>
      <c r="P331" s="4">
        <f t="shared" si="30"/>
        <v>63.17365269461078</v>
      </c>
      <c r="Q331" t="str">
        <f t="shared" si="31"/>
        <v>film &amp; video</v>
      </c>
      <c r="R331" t="str">
        <f t="shared" si="32"/>
        <v>documentary</v>
      </c>
      <c r="S331" s="9">
        <f t="shared" si="33"/>
        <v>42291.46674768519</v>
      </c>
      <c r="T331" s="9">
        <f t="shared" si="34"/>
        <v>42315.166666666672</v>
      </c>
    </row>
    <row r="332" spans="1:20" ht="43.5" x14ac:dyDescent="0.35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3">
        <f t="shared" si="35"/>
        <v>102</v>
      </c>
      <c r="P332" s="4">
        <f t="shared" si="30"/>
        <v>104.82352941176471</v>
      </c>
      <c r="Q332" t="str">
        <f t="shared" si="31"/>
        <v>film &amp; video</v>
      </c>
      <c r="R332" t="str">
        <f t="shared" si="32"/>
        <v>documentary</v>
      </c>
      <c r="S332" s="9">
        <f t="shared" si="33"/>
        <v>41379.515775462962</v>
      </c>
      <c r="T332" s="9">
        <f t="shared" si="34"/>
        <v>41411.165972222225</v>
      </c>
    </row>
    <row r="333" spans="1:20" ht="43.5" x14ac:dyDescent="0.35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3">
        <f t="shared" si="35"/>
        <v>107</v>
      </c>
      <c r="P333" s="4">
        <f t="shared" si="30"/>
        <v>97.356164383561648</v>
      </c>
      <c r="Q333" t="str">
        <f t="shared" si="31"/>
        <v>film &amp; video</v>
      </c>
      <c r="R333" t="str">
        <f t="shared" si="32"/>
        <v>documentary</v>
      </c>
      <c r="S333" s="9">
        <f t="shared" si="33"/>
        <v>42507.581412037034</v>
      </c>
      <c r="T333" s="9">
        <f t="shared" si="34"/>
        <v>42538.581412037034</v>
      </c>
    </row>
    <row r="334" spans="1:20" ht="43.5" x14ac:dyDescent="0.35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3">
        <f t="shared" si="35"/>
        <v>114</v>
      </c>
      <c r="P334" s="4">
        <f t="shared" si="30"/>
        <v>203.63063063063063</v>
      </c>
      <c r="Q334" t="str">
        <f t="shared" si="31"/>
        <v>film &amp; video</v>
      </c>
      <c r="R334" t="str">
        <f t="shared" si="32"/>
        <v>documentary</v>
      </c>
      <c r="S334" s="9">
        <f t="shared" si="33"/>
        <v>42263.680289351847</v>
      </c>
      <c r="T334" s="9">
        <f t="shared" si="34"/>
        <v>42305.333333333328</v>
      </c>
    </row>
    <row r="335" spans="1:20" ht="43.5" x14ac:dyDescent="0.35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3">
        <f t="shared" si="35"/>
        <v>126</v>
      </c>
      <c r="P335" s="4">
        <f t="shared" si="30"/>
        <v>188.31203007518798</v>
      </c>
      <c r="Q335" t="str">
        <f t="shared" si="31"/>
        <v>film &amp; video</v>
      </c>
      <c r="R335" t="str">
        <f t="shared" si="32"/>
        <v>documentary</v>
      </c>
      <c r="S335" s="9">
        <f t="shared" si="33"/>
        <v>42437.636469907404</v>
      </c>
      <c r="T335" s="9">
        <f t="shared" si="34"/>
        <v>42467.59480324074</v>
      </c>
    </row>
    <row r="336" spans="1:20" ht="43.5" x14ac:dyDescent="0.35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3">
        <f t="shared" si="35"/>
        <v>102</v>
      </c>
      <c r="P336" s="4">
        <f t="shared" si="30"/>
        <v>146.65217391304347</v>
      </c>
      <c r="Q336" t="str">
        <f t="shared" si="31"/>
        <v>film &amp; video</v>
      </c>
      <c r="R336" t="str">
        <f t="shared" si="32"/>
        <v>documentary</v>
      </c>
      <c r="S336" s="9">
        <f t="shared" si="33"/>
        <v>42101.682372685187</v>
      </c>
      <c r="T336" s="9">
        <f t="shared" si="34"/>
        <v>42139.791666666672</v>
      </c>
    </row>
    <row r="337" spans="1:20" ht="43.5" x14ac:dyDescent="0.35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3">
        <f t="shared" si="35"/>
        <v>103</v>
      </c>
      <c r="P337" s="4">
        <f t="shared" si="30"/>
        <v>109.1875</v>
      </c>
      <c r="Q337" t="str">
        <f t="shared" si="31"/>
        <v>film &amp; video</v>
      </c>
      <c r="R337" t="str">
        <f t="shared" si="32"/>
        <v>documentary</v>
      </c>
      <c r="S337" s="9">
        <f t="shared" si="33"/>
        <v>42101.737442129626</v>
      </c>
      <c r="T337" s="9">
        <f t="shared" si="34"/>
        <v>42132.916666666672</v>
      </c>
    </row>
    <row r="338" spans="1:20" ht="43.5" x14ac:dyDescent="0.35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3">
        <f t="shared" si="35"/>
        <v>117</v>
      </c>
      <c r="P338" s="4">
        <f t="shared" si="30"/>
        <v>59.249046653144013</v>
      </c>
      <c r="Q338" t="str">
        <f t="shared" si="31"/>
        <v>film &amp; video</v>
      </c>
      <c r="R338" t="str">
        <f t="shared" si="32"/>
        <v>documentary</v>
      </c>
      <c r="S338" s="9">
        <f t="shared" si="33"/>
        <v>42291.596273148149</v>
      </c>
      <c r="T338" s="9">
        <f t="shared" si="34"/>
        <v>42321.637939814813</v>
      </c>
    </row>
    <row r="339" spans="1:20" ht="43.5" x14ac:dyDescent="0.35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3">
        <f t="shared" si="35"/>
        <v>102</v>
      </c>
      <c r="P339" s="4">
        <f t="shared" si="30"/>
        <v>97.904838709677421</v>
      </c>
      <c r="Q339" t="str">
        <f t="shared" si="31"/>
        <v>film &amp; video</v>
      </c>
      <c r="R339" t="str">
        <f t="shared" si="32"/>
        <v>documentary</v>
      </c>
      <c r="S339" s="9">
        <f t="shared" si="33"/>
        <v>42047.128564814819</v>
      </c>
      <c r="T339" s="9">
        <f t="shared" si="34"/>
        <v>42077.086898148147</v>
      </c>
    </row>
    <row r="340" spans="1:20" ht="43.5" x14ac:dyDescent="0.35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3">
        <f t="shared" si="35"/>
        <v>111</v>
      </c>
      <c r="P340" s="4">
        <f t="shared" si="30"/>
        <v>70.000169491525426</v>
      </c>
      <c r="Q340" t="str">
        <f t="shared" si="31"/>
        <v>film &amp; video</v>
      </c>
      <c r="R340" t="str">
        <f t="shared" si="32"/>
        <v>documentary</v>
      </c>
      <c r="S340" s="9">
        <f t="shared" si="33"/>
        <v>42559.755671296298</v>
      </c>
      <c r="T340" s="9">
        <f t="shared" si="34"/>
        <v>42616.041666666672</v>
      </c>
    </row>
    <row r="341" spans="1:20" ht="43.5" x14ac:dyDescent="0.35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3">
        <f t="shared" si="35"/>
        <v>109</v>
      </c>
      <c r="P341" s="4">
        <f t="shared" si="30"/>
        <v>72.865168539325836</v>
      </c>
      <c r="Q341" t="str">
        <f t="shared" si="31"/>
        <v>film &amp; video</v>
      </c>
      <c r="R341" t="str">
        <f t="shared" si="32"/>
        <v>documentary</v>
      </c>
      <c r="S341" s="9">
        <f t="shared" si="33"/>
        <v>42093.760046296295</v>
      </c>
      <c r="T341" s="9">
        <f t="shared" si="34"/>
        <v>42123.760046296295</v>
      </c>
    </row>
    <row r="342" spans="1:20" ht="43.5" x14ac:dyDescent="0.35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3">
        <f t="shared" si="35"/>
        <v>126</v>
      </c>
      <c r="P342" s="4">
        <f t="shared" si="30"/>
        <v>146.34782608695653</v>
      </c>
      <c r="Q342" t="str">
        <f t="shared" si="31"/>
        <v>film &amp; video</v>
      </c>
      <c r="R342" t="str">
        <f t="shared" si="32"/>
        <v>documentary</v>
      </c>
      <c r="S342" s="9">
        <f t="shared" si="33"/>
        <v>42772.669062500005</v>
      </c>
      <c r="T342" s="9">
        <f t="shared" si="34"/>
        <v>42802.875</v>
      </c>
    </row>
    <row r="343" spans="1:20" ht="43.5" x14ac:dyDescent="0.35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3">
        <f t="shared" si="35"/>
        <v>107</v>
      </c>
      <c r="P343" s="4">
        <f t="shared" si="30"/>
        <v>67.909090909090907</v>
      </c>
      <c r="Q343" t="str">
        <f t="shared" si="31"/>
        <v>film &amp; video</v>
      </c>
      <c r="R343" t="str">
        <f t="shared" si="32"/>
        <v>documentary</v>
      </c>
      <c r="S343" s="9">
        <f t="shared" si="33"/>
        <v>41894.879606481481</v>
      </c>
      <c r="T343" s="9">
        <f t="shared" si="34"/>
        <v>41913.165972222225</v>
      </c>
    </row>
    <row r="344" spans="1:20" ht="29" x14ac:dyDescent="0.35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3">
        <f t="shared" si="35"/>
        <v>101</v>
      </c>
      <c r="P344" s="4">
        <f t="shared" si="30"/>
        <v>169.85083076923075</v>
      </c>
      <c r="Q344" t="str">
        <f t="shared" si="31"/>
        <v>film &amp; video</v>
      </c>
      <c r="R344" t="str">
        <f t="shared" si="32"/>
        <v>documentary</v>
      </c>
      <c r="S344" s="9">
        <f t="shared" si="33"/>
        <v>42459.780844907407</v>
      </c>
      <c r="T344" s="9">
        <f t="shared" si="34"/>
        <v>42489.780844907407</v>
      </c>
    </row>
    <row r="345" spans="1:20" ht="43.5" x14ac:dyDescent="0.35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3">
        <f t="shared" si="35"/>
        <v>103</v>
      </c>
      <c r="P345" s="4">
        <f t="shared" si="30"/>
        <v>58.413339694656486</v>
      </c>
      <c r="Q345" t="str">
        <f t="shared" si="31"/>
        <v>film &amp; video</v>
      </c>
      <c r="R345" t="str">
        <f t="shared" si="32"/>
        <v>documentary</v>
      </c>
      <c r="S345" s="9">
        <f t="shared" si="33"/>
        <v>41926.73778935185</v>
      </c>
      <c r="T345" s="9">
        <f t="shared" si="34"/>
        <v>41957.125</v>
      </c>
    </row>
    <row r="346" spans="1:20" ht="43.5" x14ac:dyDescent="0.35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3">
        <f t="shared" si="35"/>
        <v>103</v>
      </c>
      <c r="P346" s="4">
        <f t="shared" si="30"/>
        <v>119.99298245614035</v>
      </c>
      <c r="Q346" t="str">
        <f t="shared" si="31"/>
        <v>film &amp; video</v>
      </c>
      <c r="R346" t="str">
        <f t="shared" si="32"/>
        <v>documentary</v>
      </c>
      <c r="S346" s="9">
        <f t="shared" si="33"/>
        <v>42111.970995370371</v>
      </c>
      <c r="T346" s="9">
        <f t="shared" si="34"/>
        <v>42156.097222222219</v>
      </c>
    </row>
    <row r="347" spans="1:20" ht="43.5" x14ac:dyDescent="0.35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3">
        <f t="shared" si="35"/>
        <v>124</v>
      </c>
      <c r="P347" s="4">
        <f t="shared" si="30"/>
        <v>99.860335195530723</v>
      </c>
      <c r="Q347" t="str">
        <f t="shared" si="31"/>
        <v>film &amp; video</v>
      </c>
      <c r="R347" t="str">
        <f t="shared" si="32"/>
        <v>documentary</v>
      </c>
      <c r="S347" s="9">
        <f t="shared" si="33"/>
        <v>42114.944328703699</v>
      </c>
      <c r="T347" s="9">
        <f t="shared" si="34"/>
        <v>42144.944328703699</v>
      </c>
    </row>
    <row r="348" spans="1:20" ht="43.5" x14ac:dyDescent="0.35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3">
        <f t="shared" si="35"/>
        <v>171</v>
      </c>
      <c r="P348" s="4">
        <f t="shared" si="30"/>
        <v>90.579148936170213</v>
      </c>
      <c r="Q348" t="str">
        <f t="shared" si="31"/>
        <v>film &amp; video</v>
      </c>
      <c r="R348" t="str">
        <f t="shared" si="32"/>
        <v>documentary</v>
      </c>
      <c r="S348" s="9">
        <f t="shared" si="33"/>
        <v>42261.500243055561</v>
      </c>
      <c r="T348" s="9">
        <f t="shared" si="34"/>
        <v>42291.500243055561</v>
      </c>
    </row>
    <row r="349" spans="1:20" ht="43.5" x14ac:dyDescent="0.35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3">
        <f t="shared" si="35"/>
        <v>112</v>
      </c>
      <c r="P349" s="4">
        <f t="shared" si="30"/>
        <v>117.77361477572559</v>
      </c>
      <c r="Q349" t="str">
        <f t="shared" si="31"/>
        <v>film &amp; video</v>
      </c>
      <c r="R349" t="str">
        <f t="shared" si="32"/>
        <v>documentary</v>
      </c>
      <c r="S349" s="9">
        <f t="shared" si="33"/>
        <v>42292.495474537034</v>
      </c>
      <c r="T349" s="9">
        <f t="shared" si="34"/>
        <v>42322.537141203706</v>
      </c>
    </row>
    <row r="350" spans="1:20" ht="43.5" x14ac:dyDescent="0.35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3">
        <f t="shared" si="35"/>
        <v>103</v>
      </c>
      <c r="P350" s="4">
        <f t="shared" si="30"/>
        <v>86.554621848739501</v>
      </c>
      <c r="Q350" t="str">
        <f t="shared" si="31"/>
        <v>film &amp; video</v>
      </c>
      <c r="R350" t="str">
        <f t="shared" si="32"/>
        <v>documentary</v>
      </c>
      <c r="S350" s="9">
        <f t="shared" si="33"/>
        <v>42207.58699074074</v>
      </c>
      <c r="T350" s="9">
        <f t="shared" si="34"/>
        <v>42237.58699074074</v>
      </c>
    </row>
    <row r="351" spans="1:20" ht="29" x14ac:dyDescent="0.35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3">
        <f t="shared" si="35"/>
        <v>107</v>
      </c>
      <c r="P351" s="4">
        <f t="shared" si="30"/>
        <v>71.899281437125751</v>
      </c>
      <c r="Q351" t="str">
        <f t="shared" si="31"/>
        <v>film &amp; video</v>
      </c>
      <c r="R351" t="str">
        <f t="shared" si="32"/>
        <v>documentary</v>
      </c>
      <c r="S351" s="9">
        <f t="shared" si="33"/>
        <v>42760.498935185184</v>
      </c>
      <c r="T351" s="9">
        <f t="shared" si="34"/>
        <v>42790.498935185184</v>
      </c>
    </row>
    <row r="352" spans="1:20" ht="43.5" x14ac:dyDescent="0.35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3">
        <f t="shared" si="35"/>
        <v>115</v>
      </c>
      <c r="P352" s="4">
        <f t="shared" si="30"/>
        <v>129.81900452488688</v>
      </c>
      <c r="Q352" t="str">
        <f t="shared" si="31"/>
        <v>film &amp; video</v>
      </c>
      <c r="R352" t="str">
        <f t="shared" si="32"/>
        <v>documentary</v>
      </c>
      <c r="S352" s="9">
        <f t="shared" si="33"/>
        <v>42586.066076388888</v>
      </c>
      <c r="T352" s="9">
        <f t="shared" si="34"/>
        <v>42624.165972222225</v>
      </c>
    </row>
    <row r="353" spans="1:20" ht="43.5" x14ac:dyDescent="0.35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3">
        <f t="shared" si="35"/>
        <v>128</v>
      </c>
      <c r="P353" s="4">
        <f t="shared" si="30"/>
        <v>44.912863070539416</v>
      </c>
      <c r="Q353" t="str">
        <f t="shared" si="31"/>
        <v>film &amp; video</v>
      </c>
      <c r="R353" t="str">
        <f t="shared" si="32"/>
        <v>documentary</v>
      </c>
      <c r="S353" s="9">
        <f t="shared" si="33"/>
        <v>42427.964745370366</v>
      </c>
      <c r="T353" s="9">
        <f t="shared" si="34"/>
        <v>42467.923078703709</v>
      </c>
    </row>
    <row r="354" spans="1:20" ht="43.5" x14ac:dyDescent="0.35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3">
        <f t="shared" si="35"/>
        <v>117</v>
      </c>
      <c r="P354" s="4">
        <f t="shared" si="30"/>
        <v>40.755244755244753</v>
      </c>
      <c r="Q354" t="str">
        <f t="shared" si="31"/>
        <v>film &amp; video</v>
      </c>
      <c r="R354" t="str">
        <f t="shared" si="32"/>
        <v>documentary</v>
      </c>
      <c r="S354" s="9">
        <f t="shared" si="33"/>
        <v>41890.167453703703</v>
      </c>
      <c r="T354" s="9">
        <f t="shared" si="34"/>
        <v>41920.167453703703</v>
      </c>
    </row>
    <row r="355" spans="1:20" ht="43.5" x14ac:dyDescent="0.35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3">
        <f t="shared" si="35"/>
        <v>109</v>
      </c>
      <c r="P355" s="4">
        <f t="shared" si="30"/>
        <v>103.52394779771615</v>
      </c>
      <c r="Q355" t="str">
        <f t="shared" si="31"/>
        <v>film &amp; video</v>
      </c>
      <c r="R355" t="str">
        <f t="shared" si="32"/>
        <v>documentary</v>
      </c>
      <c r="S355" s="9">
        <f t="shared" si="33"/>
        <v>42297.791886574079</v>
      </c>
      <c r="T355" s="9">
        <f t="shared" si="34"/>
        <v>42327.833553240736</v>
      </c>
    </row>
    <row r="356" spans="1:20" ht="43.5" x14ac:dyDescent="0.35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3">
        <f t="shared" si="35"/>
        <v>104</v>
      </c>
      <c r="P356" s="4">
        <f t="shared" si="30"/>
        <v>125.44827586206897</v>
      </c>
      <c r="Q356" t="str">
        <f t="shared" si="31"/>
        <v>film &amp; video</v>
      </c>
      <c r="R356" t="str">
        <f t="shared" si="32"/>
        <v>documentary</v>
      </c>
      <c r="S356" s="9">
        <f t="shared" si="33"/>
        <v>42438.827789351853</v>
      </c>
      <c r="T356" s="9">
        <f t="shared" si="34"/>
        <v>42468.786122685182</v>
      </c>
    </row>
    <row r="357" spans="1:20" ht="29" x14ac:dyDescent="0.35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3">
        <f t="shared" si="35"/>
        <v>117</v>
      </c>
      <c r="P357" s="4">
        <f t="shared" si="30"/>
        <v>246.60606060606059</v>
      </c>
      <c r="Q357" t="str">
        <f t="shared" si="31"/>
        <v>film &amp; video</v>
      </c>
      <c r="R357" t="str">
        <f t="shared" si="32"/>
        <v>documentary</v>
      </c>
      <c r="S357" s="9">
        <f t="shared" si="33"/>
        <v>41943.293912037036</v>
      </c>
      <c r="T357" s="9">
        <f t="shared" si="34"/>
        <v>41974.3355787037</v>
      </c>
    </row>
    <row r="358" spans="1:20" ht="29" x14ac:dyDescent="0.35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3">
        <f t="shared" si="35"/>
        <v>103</v>
      </c>
      <c r="P358" s="4">
        <f t="shared" si="30"/>
        <v>79.401340206185566</v>
      </c>
      <c r="Q358" t="str">
        <f t="shared" si="31"/>
        <v>film &amp; video</v>
      </c>
      <c r="R358" t="str">
        <f t="shared" si="32"/>
        <v>documentary</v>
      </c>
      <c r="S358" s="9">
        <f t="shared" si="33"/>
        <v>42415.803159722222</v>
      </c>
      <c r="T358" s="9">
        <f t="shared" si="34"/>
        <v>42445.761493055557</v>
      </c>
    </row>
    <row r="359" spans="1:20" ht="43.5" x14ac:dyDescent="0.35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3">
        <f t="shared" si="35"/>
        <v>174</v>
      </c>
      <c r="P359" s="4">
        <f t="shared" si="30"/>
        <v>86.138613861386133</v>
      </c>
      <c r="Q359" t="str">
        <f t="shared" si="31"/>
        <v>film &amp; video</v>
      </c>
      <c r="R359" t="str">
        <f t="shared" si="32"/>
        <v>documentary</v>
      </c>
      <c r="S359" s="9">
        <f t="shared" si="33"/>
        <v>42078.222187499996</v>
      </c>
      <c r="T359" s="9">
        <f t="shared" si="34"/>
        <v>42118.222187499996</v>
      </c>
    </row>
    <row r="360" spans="1:20" ht="29" x14ac:dyDescent="0.35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3">
        <f t="shared" si="35"/>
        <v>104</v>
      </c>
      <c r="P360" s="4">
        <f t="shared" si="30"/>
        <v>193.04868913857678</v>
      </c>
      <c r="Q360" t="str">
        <f t="shared" si="31"/>
        <v>film &amp; video</v>
      </c>
      <c r="R360" t="str">
        <f t="shared" si="32"/>
        <v>documentary</v>
      </c>
      <c r="S360" s="9">
        <f t="shared" si="33"/>
        <v>42507.860196759255</v>
      </c>
      <c r="T360" s="9">
        <f t="shared" si="34"/>
        <v>42536.625</v>
      </c>
    </row>
    <row r="361" spans="1:20" ht="43.5" x14ac:dyDescent="0.35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3">
        <f t="shared" si="35"/>
        <v>105</v>
      </c>
      <c r="P361" s="4">
        <f t="shared" si="30"/>
        <v>84.023178807947019</v>
      </c>
      <c r="Q361" t="str">
        <f t="shared" si="31"/>
        <v>film &amp; video</v>
      </c>
      <c r="R361" t="str">
        <f t="shared" si="32"/>
        <v>documentary</v>
      </c>
      <c r="S361" s="9">
        <f t="shared" si="33"/>
        <v>41935.070486111108</v>
      </c>
      <c r="T361" s="9">
        <f t="shared" si="34"/>
        <v>41957.216666666667</v>
      </c>
    </row>
    <row r="362" spans="1:20" ht="43.5" x14ac:dyDescent="0.35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3">
        <f t="shared" si="35"/>
        <v>102</v>
      </c>
      <c r="P362" s="4">
        <f t="shared" si="30"/>
        <v>139.82758620689654</v>
      </c>
      <c r="Q362" t="str">
        <f t="shared" si="31"/>
        <v>film &amp; video</v>
      </c>
      <c r="R362" t="str">
        <f t="shared" si="32"/>
        <v>documentary</v>
      </c>
      <c r="S362" s="9">
        <f t="shared" si="33"/>
        <v>42163.897916666669</v>
      </c>
      <c r="T362" s="9">
        <f t="shared" si="34"/>
        <v>42208.132638888885</v>
      </c>
    </row>
    <row r="363" spans="1:20" ht="43.5" x14ac:dyDescent="0.35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3">
        <f t="shared" si="35"/>
        <v>112</v>
      </c>
      <c r="P363" s="4">
        <f t="shared" si="30"/>
        <v>109.82189265536722</v>
      </c>
      <c r="Q363" t="str">
        <f t="shared" si="31"/>
        <v>film &amp; video</v>
      </c>
      <c r="R363" t="str">
        <f t="shared" si="32"/>
        <v>documentary</v>
      </c>
      <c r="S363" s="9">
        <f t="shared" si="33"/>
        <v>41936.001226851848</v>
      </c>
      <c r="T363" s="9">
        <f t="shared" si="34"/>
        <v>41966.042893518519</v>
      </c>
    </row>
    <row r="364" spans="1:20" ht="43.5" x14ac:dyDescent="0.35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3">
        <f t="shared" si="35"/>
        <v>125</v>
      </c>
      <c r="P364" s="4">
        <f t="shared" si="30"/>
        <v>139.53488372093022</v>
      </c>
      <c r="Q364" t="str">
        <f t="shared" si="31"/>
        <v>film &amp; video</v>
      </c>
      <c r="R364" t="str">
        <f t="shared" si="32"/>
        <v>documentary</v>
      </c>
      <c r="S364" s="9">
        <f t="shared" si="33"/>
        <v>41837.210543981484</v>
      </c>
      <c r="T364" s="9">
        <f t="shared" si="34"/>
        <v>41859</v>
      </c>
    </row>
    <row r="365" spans="1:20" ht="43.5" x14ac:dyDescent="0.35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3">
        <f t="shared" si="35"/>
        <v>102</v>
      </c>
      <c r="P365" s="4">
        <f t="shared" si="30"/>
        <v>347.84615384615387</v>
      </c>
      <c r="Q365" t="str">
        <f t="shared" si="31"/>
        <v>film &amp; video</v>
      </c>
      <c r="R365" t="str">
        <f t="shared" si="32"/>
        <v>documentary</v>
      </c>
      <c r="S365" s="9">
        <f t="shared" si="33"/>
        <v>40255.744629629626</v>
      </c>
      <c r="T365" s="9">
        <f t="shared" si="34"/>
        <v>40300.806944444441</v>
      </c>
    </row>
    <row r="366" spans="1:20" ht="43.5" x14ac:dyDescent="0.35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3">
        <f t="shared" si="35"/>
        <v>111</v>
      </c>
      <c r="P366" s="4">
        <f t="shared" si="30"/>
        <v>68.24159292035398</v>
      </c>
      <c r="Q366" t="str">
        <f t="shared" si="31"/>
        <v>film &amp; video</v>
      </c>
      <c r="R366" t="str">
        <f t="shared" si="32"/>
        <v>documentary</v>
      </c>
      <c r="S366" s="9">
        <f t="shared" si="33"/>
        <v>41780.859629629631</v>
      </c>
      <c r="T366" s="9">
        <f t="shared" si="34"/>
        <v>41811.165972222225</v>
      </c>
    </row>
    <row r="367" spans="1:20" ht="43.5" x14ac:dyDescent="0.35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3">
        <f t="shared" si="35"/>
        <v>104</v>
      </c>
      <c r="P367" s="4">
        <f t="shared" si="30"/>
        <v>239.93846153846152</v>
      </c>
      <c r="Q367" t="str">
        <f t="shared" si="31"/>
        <v>film &amp; video</v>
      </c>
      <c r="R367" t="str">
        <f t="shared" si="32"/>
        <v>documentary</v>
      </c>
      <c r="S367" s="9">
        <f t="shared" si="33"/>
        <v>41668.606469907405</v>
      </c>
      <c r="T367" s="9">
        <f t="shared" si="34"/>
        <v>41698.606469907405</v>
      </c>
    </row>
    <row r="368" spans="1:20" ht="43.5" x14ac:dyDescent="0.35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3">
        <f t="shared" si="35"/>
        <v>102</v>
      </c>
      <c r="P368" s="4">
        <f t="shared" si="30"/>
        <v>287.31343283582089</v>
      </c>
      <c r="Q368" t="str">
        <f t="shared" si="31"/>
        <v>film &amp; video</v>
      </c>
      <c r="R368" t="str">
        <f t="shared" si="32"/>
        <v>documentary</v>
      </c>
      <c r="S368" s="9">
        <f t="shared" si="33"/>
        <v>41019.793032407404</v>
      </c>
      <c r="T368" s="9">
        <f t="shared" si="34"/>
        <v>41049.793032407404</v>
      </c>
    </row>
    <row r="369" spans="1:20" ht="43.5" x14ac:dyDescent="0.35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3">
        <f t="shared" si="35"/>
        <v>104</v>
      </c>
      <c r="P369" s="4">
        <f t="shared" si="30"/>
        <v>86.84882352941176</v>
      </c>
      <c r="Q369" t="str">
        <f t="shared" si="31"/>
        <v>film &amp; video</v>
      </c>
      <c r="R369" t="str">
        <f t="shared" si="32"/>
        <v>documentary</v>
      </c>
      <c r="S369" s="9">
        <f t="shared" si="33"/>
        <v>41355.577291666668</v>
      </c>
      <c r="T369" s="9">
        <f t="shared" si="34"/>
        <v>41395.207638888889</v>
      </c>
    </row>
    <row r="370" spans="1:20" ht="43.5" x14ac:dyDescent="0.35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3">
        <f t="shared" si="35"/>
        <v>105</v>
      </c>
      <c r="P370" s="4">
        <f t="shared" si="30"/>
        <v>81.84905660377359</v>
      </c>
      <c r="Q370" t="str">
        <f t="shared" si="31"/>
        <v>film &amp; video</v>
      </c>
      <c r="R370" t="str">
        <f t="shared" si="32"/>
        <v>documentary</v>
      </c>
      <c r="S370" s="9">
        <f t="shared" si="33"/>
        <v>42043.605578703704</v>
      </c>
      <c r="T370" s="9">
        <f t="shared" si="34"/>
        <v>42078.563912037032</v>
      </c>
    </row>
    <row r="371" spans="1:20" ht="43.5" x14ac:dyDescent="0.35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3">
        <f t="shared" si="35"/>
        <v>111</v>
      </c>
      <c r="P371" s="4">
        <f t="shared" si="30"/>
        <v>42.874970059880241</v>
      </c>
      <c r="Q371" t="str">
        <f t="shared" si="31"/>
        <v>film &amp; video</v>
      </c>
      <c r="R371" t="str">
        <f t="shared" si="32"/>
        <v>documentary</v>
      </c>
      <c r="S371" s="9">
        <f t="shared" si="33"/>
        <v>40893.551724537036</v>
      </c>
      <c r="T371" s="9">
        <f t="shared" si="34"/>
        <v>40923.551724537036</v>
      </c>
    </row>
    <row r="372" spans="1:20" ht="43.5" x14ac:dyDescent="0.35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3">
        <f t="shared" si="35"/>
        <v>123</v>
      </c>
      <c r="P372" s="4">
        <f t="shared" si="30"/>
        <v>709.41860465116281</v>
      </c>
      <c r="Q372" t="str">
        <f t="shared" si="31"/>
        <v>film &amp; video</v>
      </c>
      <c r="R372" t="str">
        <f t="shared" si="32"/>
        <v>documentary</v>
      </c>
      <c r="S372" s="9">
        <f t="shared" si="33"/>
        <v>42711.795138888891</v>
      </c>
      <c r="T372" s="9">
        <f t="shared" si="34"/>
        <v>42741.795138888891</v>
      </c>
    </row>
    <row r="373" spans="1:20" ht="43.5" x14ac:dyDescent="0.35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3">
        <f t="shared" si="35"/>
        <v>115</v>
      </c>
      <c r="P373" s="4">
        <f t="shared" si="30"/>
        <v>161.25517890772127</v>
      </c>
      <c r="Q373" t="str">
        <f t="shared" si="31"/>
        <v>film &amp; video</v>
      </c>
      <c r="R373" t="str">
        <f t="shared" si="32"/>
        <v>documentary</v>
      </c>
      <c r="S373" s="9">
        <f t="shared" si="33"/>
        <v>41261.767812500002</v>
      </c>
      <c r="T373" s="9">
        <f t="shared" si="34"/>
        <v>41306.767812500002</v>
      </c>
    </row>
    <row r="374" spans="1:20" ht="29" x14ac:dyDescent="0.35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3">
        <f t="shared" si="35"/>
        <v>126</v>
      </c>
      <c r="P374" s="4">
        <f t="shared" si="30"/>
        <v>41.777777777777779</v>
      </c>
      <c r="Q374" t="str">
        <f t="shared" si="31"/>
        <v>film &amp; video</v>
      </c>
      <c r="R374" t="str">
        <f t="shared" si="32"/>
        <v>documentary</v>
      </c>
      <c r="S374" s="9">
        <f t="shared" si="33"/>
        <v>42425.576898148152</v>
      </c>
      <c r="T374" s="9">
        <f t="shared" si="34"/>
        <v>42465.666666666672</v>
      </c>
    </row>
    <row r="375" spans="1:20" ht="43.5" x14ac:dyDescent="0.35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3">
        <f t="shared" si="35"/>
        <v>107</v>
      </c>
      <c r="P375" s="4">
        <f t="shared" si="30"/>
        <v>89.887640449438209</v>
      </c>
      <c r="Q375" t="str">
        <f t="shared" si="31"/>
        <v>film &amp; video</v>
      </c>
      <c r="R375" t="str">
        <f t="shared" si="32"/>
        <v>documentary</v>
      </c>
      <c r="S375" s="9">
        <f t="shared" si="33"/>
        <v>41078.91201388889</v>
      </c>
      <c r="T375" s="9">
        <f t="shared" si="34"/>
        <v>41108.91201388889</v>
      </c>
    </row>
    <row r="376" spans="1:20" ht="43.5" x14ac:dyDescent="0.35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3">
        <f t="shared" si="35"/>
        <v>131</v>
      </c>
      <c r="P376" s="4">
        <f t="shared" si="30"/>
        <v>45.051724137931032</v>
      </c>
      <c r="Q376" t="str">
        <f t="shared" si="31"/>
        <v>film &amp; video</v>
      </c>
      <c r="R376" t="str">
        <f t="shared" si="32"/>
        <v>documentary</v>
      </c>
      <c r="S376" s="9">
        <f t="shared" si="33"/>
        <v>40757.889247685183</v>
      </c>
      <c r="T376" s="9">
        <f t="shared" si="34"/>
        <v>40802.889247685183</v>
      </c>
    </row>
    <row r="377" spans="1:20" ht="43.5" x14ac:dyDescent="0.35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3">
        <f t="shared" si="35"/>
        <v>120</v>
      </c>
      <c r="P377" s="4">
        <f t="shared" si="30"/>
        <v>42.857142857142854</v>
      </c>
      <c r="Q377" t="str">
        <f t="shared" si="31"/>
        <v>film &amp; video</v>
      </c>
      <c r="R377" t="str">
        <f t="shared" si="32"/>
        <v>documentary</v>
      </c>
      <c r="S377" s="9">
        <f t="shared" si="33"/>
        <v>41657.985081018516</v>
      </c>
      <c r="T377" s="9">
        <f t="shared" si="34"/>
        <v>41699.720833333333</v>
      </c>
    </row>
    <row r="378" spans="1:20" ht="43.5" x14ac:dyDescent="0.35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3">
        <f t="shared" si="35"/>
        <v>106</v>
      </c>
      <c r="P378" s="4">
        <f t="shared" si="30"/>
        <v>54.083333333333336</v>
      </c>
      <c r="Q378" t="str">
        <f t="shared" si="31"/>
        <v>film &amp; video</v>
      </c>
      <c r="R378" t="str">
        <f t="shared" si="32"/>
        <v>documentary</v>
      </c>
      <c r="S378" s="9">
        <f t="shared" si="33"/>
        <v>42576.452731481477</v>
      </c>
      <c r="T378" s="9">
        <f t="shared" si="34"/>
        <v>42607.452731481477</v>
      </c>
    </row>
    <row r="379" spans="1:20" ht="43.5" x14ac:dyDescent="0.35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3">
        <f t="shared" si="35"/>
        <v>115</v>
      </c>
      <c r="P379" s="4">
        <f t="shared" si="30"/>
        <v>103.21804511278195</v>
      </c>
      <c r="Q379" t="str">
        <f t="shared" si="31"/>
        <v>film &amp; video</v>
      </c>
      <c r="R379" t="str">
        <f t="shared" si="32"/>
        <v>documentary</v>
      </c>
      <c r="S379" s="9">
        <f t="shared" si="33"/>
        <v>42292.250787037032</v>
      </c>
      <c r="T379" s="9">
        <f t="shared" si="34"/>
        <v>42322.292361111111</v>
      </c>
    </row>
    <row r="380" spans="1:20" ht="43.5" x14ac:dyDescent="0.35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3">
        <f t="shared" si="35"/>
        <v>112</v>
      </c>
      <c r="P380" s="4">
        <f t="shared" si="30"/>
        <v>40.397590361445786</v>
      </c>
      <c r="Q380" t="str">
        <f t="shared" si="31"/>
        <v>film &amp; video</v>
      </c>
      <c r="R380" t="str">
        <f t="shared" si="32"/>
        <v>documentary</v>
      </c>
      <c r="S380" s="9">
        <f t="shared" si="33"/>
        <v>42370.571851851855</v>
      </c>
      <c r="T380" s="9">
        <f t="shared" si="34"/>
        <v>42394.994444444441</v>
      </c>
    </row>
    <row r="381" spans="1:20" ht="43.5" x14ac:dyDescent="0.35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3">
        <f t="shared" si="35"/>
        <v>117</v>
      </c>
      <c r="P381" s="4">
        <f t="shared" si="30"/>
        <v>116.85906040268456</v>
      </c>
      <c r="Q381" t="str">
        <f t="shared" si="31"/>
        <v>film &amp; video</v>
      </c>
      <c r="R381" t="str">
        <f t="shared" si="32"/>
        <v>documentary</v>
      </c>
      <c r="S381" s="9">
        <f t="shared" si="33"/>
        <v>40987.688333333332</v>
      </c>
      <c r="T381" s="9">
        <f t="shared" si="34"/>
        <v>41032.688333333332</v>
      </c>
    </row>
    <row r="382" spans="1:20" ht="43.5" x14ac:dyDescent="0.35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3">
        <f t="shared" si="35"/>
        <v>142</v>
      </c>
      <c r="P382" s="4">
        <f t="shared" si="30"/>
        <v>115.51020408163265</v>
      </c>
      <c r="Q382" t="str">
        <f t="shared" si="31"/>
        <v>film &amp; video</v>
      </c>
      <c r="R382" t="str">
        <f t="shared" si="32"/>
        <v>documentary</v>
      </c>
      <c r="S382" s="9">
        <f t="shared" si="33"/>
        <v>42367.719814814816</v>
      </c>
      <c r="T382" s="9">
        <f t="shared" si="34"/>
        <v>42392.719814814816</v>
      </c>
    </row>
    <row r="383" spans="1:20" ht="43.5" x14ac:dyDescent="0.35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3">
        <f t="shared" si="35"/>
        <v>105</v>
      </c>
      <c r="P383" s="4">
        <f t="shared" si="30"/>
        <v>104.31274900398407</v>
      </c>
      <c r="Q383" t="str">
        <f t="shared" si="31"/>
        <v>film &amp; video</v>
      </c>
      <c r="R383" t="str">
        <f t="shared" si="32"/>
        <v>documentary</v>
      </c>
      <c r="S383" s="9">
        <f t="shared" si="33"/>
        <v>41085.698113425926</v>
      </c>
      <c r="T383" s="9">
        <f t="shared" si="34"/>
        <v>41120.208333333336</v>
      </c>
    </row>
    <row r="384" spans="1:20" ht="43.5" x14ac:dyDescent="0.35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3">
        <f t="shared" si="35"/>
        <v>256</v>
      </c>
      <c r="P384" s="4">
        <f t="shared" si="30"/>
        <v>69.772727272727266</v>
      </c>
      <c r="Q384" t="str">
        <f t="shared" si="31"/>
        <v>film &amp; video</v>
      </c>
      <c r="R384" t="str">
        <f t="shared" si="32"/>
        <v>documentary</v>
      </c>
      <c r="S384" s="9">
        <f t="shared" si="33"/>
        <v>41144.709490740745</v>
      </c>
      <c r="T384" s="9">
        <f t="shared" si="34"/>
        <v>41158.709490740745</v>
      </c>
    </row>
    <row r="385" spans="1:20" ht="43.5" x14ac:dyDescent="0.35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3">
        <f t="shared" si="35"/>
        <v>207</v>
      </c>
      <c r="P385" s="4">
        <f t="shared" si="30"/>
        <v>43.020833333333336</v>
      </c>
      <c r="Q385" t="str">
        <f t="shared" si="31"/>
        <v>film &amp; video</v>
      </c>
      <c r="R385" t="str">
        <f t="shared" si="32"/>
        <v>documentary</v>
      </c>
      <c r="S385" s="9">
        <f t="shared" si="33"/>
        <v>41755.117581018516</v>
      </c>
      <c r="T385" s="9">
        <f t="shared" si="34"/>
        <v>41778.117581018516</v>
      </c>
    </row>
    <row r="386" spans="1:20" ht="43.5" x14ac:dyDescent="0.35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3">
        <f t="shared" si="35"/>
        <v>113</v>
      </c>
      <c r="P386" s="4">
        <f t="shared" si="30"/>
        <v>58.540469973890339</v>
      </c>
      <c r="Q386" t="str">
        <f t="shared" si="31"/>
        <v>film &amp; video</v>
      </c>
      <c r="R386" t="str">
        <f t="shared" si="32"/>
        <v>documentary</v>
      </c>
      <c r="S386" s="9">
        <f t="shared" si="33"/>
        <v>41980.781793981485</v>
      </c>
      <c r="T386" s="9">
        <f t="shared" si="34"/>
        <v>42010.781793981485</v>
      </c>
    </row>
    <row r="387" spans="1:20" ht="43.5" x14ac:dyDescent="0.35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3">
        <f t="shared" si="35"/>
        <v>106</v>
      </c>
      <c r="P387" s="4">
        <f t="shared" ref="P387:P450" si="36">IFERROR(E387/L387,0)</f>
        <v>111.79535864978902</v>
      </c>
      <c r="Q387" t="str">
        <f t="shared" ref="Q387:Q450" si="37">LEFT(N387,SEARCH("/",N387)-1)</f>
        <v>film &amp; video</v>
      </c>
      <c r="R387" t="str">
        <f t="shared" ref="R387:R450" si="38">RIGHT(N387,LEN(N387)-SEARCH("/",N387,1))</f>
        <v>documentary</v>
      </c>
      <c r="S387" s="9">
        <f t="shared" ref="S387:S450" si="39">(((J387/60)/60)/24)+DATE(1970,1,1)</f>
        <v>41934.584502314814</v>
      </c>
      <c r="T387" s="9">
        <f t="shared" ref="T387:T450" si="40">(((I387/60)/60)/24)+DATE(1970,1,1)</f>
        <v>41964.626168981486</v>
      </c>
    </row>
    <row r="388" spans="1:20" ht="43.5" x14ac:dyDescent="0.35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3">
        <f t="shared" ref="O388:O451" si="41">ROUNDUP((E388/D388)*100,0)</f>
        <v>101</v>
      </c>
      <c r="P388" s="4">
        <f t="shared" si="36"/>
        <v>46.230769230769234</v>
      </c>
      <c r="Q388" t="str">
        <f t="shared" si="37"/>
        <v>film &amp; video</v>
      </c>
      <c r="R388" t="str">
        <f t="shared" si="38"/>
        <v>documentary</v>
      </c>
      <c r="S388" s="9">
        <f t="shared" si="39"/>
        <v>42211.951284722221</v>
      </c>
      <c r="T388" s="9">
        <f t="shared" si="40"/>
        <v>42226.951284722221</v>
      </c>
    </row>
    <row r="389" spans="1:20" ht="43.5" x14ac:dyDescent="0.35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3">
        <f t="shared" si="41"/>
        <v>214</v>
      </c>
      <c r="P389" s="4">
        <f t="shared" si="36"/>
        <v>144.69039145907473</v>
      </c>
      <c r="Q389" t="str">
        <f t="shared" si="37"/>
        <v>film &amp; video</v>
      </c>
      <c r="R389" t="str">
        <f t="shared" si="38"/>
        <v>documentary</v>
      </c>
      <c r="S389" s="9">
        <f t="shared" si="39"/>
        <v>42200.67659722222</v>
      </c>
      <c r="T389" s="9">
        <f t="shared" si="40"/>
        <v>42231.25</v>
      </c>
    </row>
    <row r="390" spans="1:20" ht="43.5" x14ac:dyDescent="0.35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3">
        <f t="shared" si="41"/>
        <v>127</v>
      </c>
      <c r="P390" s="4">
        <f t="shared" si="36"/>
        <v>88.845070422535215</v>
      </c>
      <c r="Q390" t="str">
        <f t="shared" si="37"/>
        <v>film &amp; video</v>
      </c>
      <c r="R390" t="str">
        <f t="shared" si="38"/>
        <v>documentary</v>
      </c>
      <c r="S390" s="9">
        <f t="shared" si="39"/>
        <v>42549.076157407413</v>
      </c>
      <c r="T390" s="9">
        <f t="shared" si="40"/>
        <v>42579.076157407413</v>
      </c>
    </row>
    <row r="391" spans="1:20" ht="43.5" x14ac:dyDescent="0.35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3">
        <f t="shared" si="41"/>
        <v>182</v>
      </c>
      <c r="P391" s="4">
        <f t="shared" si="36"/>
        <v>81.75107284768211</v>
      </c>
      <c r="Q391" t="str">
        <f t="shared" si="37"/>
        <v>film &amp; video</v>
      </c>
      <c r="R391" t="str">
        <f t="shared" si="38"/>
        <v>documentary</v>
      </c>
      <c r="S391" s="9">
        <f t="shared" si="39"/>
        <v>41674.063078703701</v>
      </c>
      <c r="T391" s="9">
        <f t="shared" si="40"/>
        <v>41705.957638888889</v>
      </c>
    </row>
    <row r="392" spans="1:20" ht="43.5" x14ac:dyDescent="0.35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3">
        <f t="shared" si="41"/>
        <v>100</v>
      </c>
      <c r="P392" s="4">
        <f t="shared" si="36"/>
        <v>71.428571428571431</v>
      </c>
      <c r="Q392" t="str">
        <f t="shared" si="37"/>
        <v>film &amp; video</v>
      </c>
      <c r="R392" t="str">
        <f t="shared" si="38"/>
        <v>documentary</v>
      </c>
      <c r="S392" s="9">
        <f t="shared" si="39"/>
        <v>42112.036712962959</v>
      </c>
      <c r="T392" s="9">
        <f t="shared" si="40"/>
        <v>42132.036712962959</v>
      </c>
    </row>
    <row r="393" spans="1:20" ht="43.5" x14ac:dyDescent="0.35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3">
        <f t="shared" si="41"/>
        <v>101</v>
      </c>
      <c r="P393" s="4">
        <f t="shared" si="36"/>
        <v>104.25906735751295</v>
      </c>
      <c r="Q393" t="str">
        <f t="shared" si="37"/>
        <v>film &amp; video</v>
      </c>
      <c r="R393" t="str">
        <f t="shared" si="38"/>
        <v>documentary</v>
      </c>
      <c r="S393" s="9">
        <f t="shared" si="39"/>
        <v>40865.042256944449</v>
      </c>
      <c r="T393" s="9">
        <f t="shared" si="40"/>
        <v>40895.040972222225</v>
      </c>
    </row>
    <row r="394" spans="1:20" ht="43.5" x14ac:dyDescent="0.35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3">
        <f t="shared" si="41"/>
        <v>101</v>
      </c>
      <c r="P394" s="4">
        <f t="shared" si="36"/>
        <v>90.616504854368927</v>
      </c>
      <c r="Q394" t="str">
        <f t="shared" si="37"/>
        <v>film &amp; video</v>
      </c>
      <c r="R394" t="str">
        <f t="shared" si="38"/>
        <v>documentary</v>
      </c>
      <c r="S394" s="9">
        <f t="shared" si="39"/>
        <v>40763.717256944445</v>
      </c>
      <c r="T394" s="9">
        <f t="shared" si="40"/>
        <v>40794.125</v>
      </c>
    </row>
    <row r="395" spans="1:20" ht="29" x14ac:dyDescent="0.35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3">
        <f t="shared" si="41"/>
        <v>111</v>
      </c>
      <c r="P395" s="4">
        <f t="shared" si="36"/>
        <v>157.33048433048432</v>
      </c>
      <c r="Q395" t="str">
        <f t="shared" si="37"/>
        <v>film &amp; video</v>
      </c>
      <c r="R395" t="str">
        <f t="shared" si="38"/>
        <v>documentary</v>
      </c>
      <c r="S395" s="9">
        <f t="shared" si="39"/>
        <v>41526.708935185183</v>
      </c>
      <c r="T395" s="9">
        <f t="shared" si="40"/>
        <v>41557.708935185183</v>
      </c>
    </row>
    <row r="396" spans="1:20" ht="43.5" x14ac:dyDescent="0.35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3">
        <f t="shared" si="41"/>
        <v>112</v>
      </c>
      <c r="P396" s="4">
        <f t="shared" si="36"/>
        <v>105.18</v>
      </c>
      <c r="Q396" t="str">
        <f t="shared" si="37"/>
        <v>film &amp; video</v>
      </c>
      <c r="R396" t="str">
        <f t="shared" si="38"/>
        <v>documentary</v>
      </c>
      <c r="S396" s="9">
        <f t="shared" si="39"/>
        <v>42417.818078703705</v>
      </c>
      <c r="T396" s="9">
        <f t="shared" si="40"/>
        <v>42477.776412037041</v>
      </c>
    </row>
    <row r="397" spans="1:20" ht="43.5" x14ac:dyDescent="0.35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3">
        <f t="shared" si="41"/>
        <v>109</v>
      </c>
      <c r="P397" s="4">
        <f t="shared" si="36"/>
        <v>58.719836956521746</v>
      </c>
      <c r="Q397" t="str">
        <f t="shared" si="37"/>
        <v>film &amp; video</v>
      </c>
      <c r="R397" t="str">
        <f t="shared" si="38"/>
        <v>documentary</v>
      </c>
      <c r="S397" s="9">
        <f t="shared" si="39"/>
        <v>40990.909259259257</v>
      </c>
      <c r="T397" s="9">
        <f t="shared" si="40"/>
        <v>41026.897222222222</v>
      </c>
    </row>
    <row r="398" spans="1:20" ht="43.5" x14ac:dyDescent="0.35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3">
        <f t="shared" si="41"/>
        <v>107</v>
      </c>
      <c r="P398" s="4">
        <f t="shared" si="36"/>
        <v>81.632653061224488</v>
      </c>
      <c r="Q398" t="str">
        <f t="shared" si="37"/>
        <v>film &amp; video</v>
      </c>
      <c r="R398" t="str">
        <f t="shared" si="38"/>
        <v>documentary</v>
      </c>
      <c r="S398" s="9">
        <f t="shared" si="39"/>
        <v>41082.564884259256</v>
      </c>
      <c r="T398" s="9">
        <f t="shared" si="40"/>
        <v>41097.564884259256</v>
      </c>
    </row>
    <row r="399" spans="1:20" ht="43.5" x14ac:dyDescent="0.35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3">
        <f t="shared" si="41"/>
        <v>104</v>
      </c>
      <c r="P399" s="4">
        <f t="shared" si="36"/>
        <v>56.460043668122275</v>
      </c>
      <c r="Q399" t="str">
        <f t="shared" si="37"/>
        <v>film &amp; video</v>
      </c>
      <c r="R399" t="str">
        <f t="shared" si="38"/>
        <v>documentary</v>
      </c>
      <c r="S399" s="9">
        <f t="shared" si="39"/>
        <v>40379.776435185187</v>
      </c>
      <c r="T399" s="9">
        <f t="shared" si="40"/>
        <v>40422.155555555553</v>
      </c>
    </row>
    <row r="400" spans="1:20" ht="43.5" x14ac:dyDescent="0.35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3">
        <f t="shared" si="41"/>
        <v>126</v>
      </c>
      <c r="P400" s="4">
        <f t="shared" si="36"/>
        <v>140.1044776119403</v>
      </c>
      <c r="Q400" t="str">
        <f t="shared" si="37"/>
        <v>film &amp; video</v>
      </c>
      <c r="R400" t="str">
        <f t="shared" si="38"/>
        <v>documentary</v>
      </c>
      <c r="S400" s="9">
        <f t="shared" si="39"/>
        <v>42078.793124999997</v>
      </c>
      <c r="T400" s="9">
        <f t="shared" si="40"/>
        <v>42123.793124999997</v>
      </c>
    </row>
    <row r="401" spans="1:20" ht="43.5" x14ac:dyDescent="0.35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3">
        <f t="shared" si="41"/>
        <v>107</v>
      </c>
      <c r="P401" s="4">
        <f t="shared" si="36"/>
        <v>224.85263157894738</v>
      </c>
      <c r="Q401" t="str">
        <f t="shared" si="37"/>
        <v>film &amp; video</v>
      </c>
      <c r="R401" t="str">
        <f t="shared" si="38"/>
        <v>documentary</v>
      </c>
      <c r="S401" s="9">
        <f t="shared" si="39"/>
        <v>42687.875775462962</v>
      </c>
      <c r="T401" s="9">
        <f t="shared" si="40"/>
        <v>42718.5</v>
      </c>
    </row>
    <row r="402" spans="1:20" ht="43.5" x14ac:dyDescent="0.35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3">
        <f t="shared" si="41"/>
        <v>113</v>
      </c>
      <c r="P402" s="4">
        <f t="shared" si="36"/>
        <v>181.13306451612902</v>
      </c>
      <c r="Q402" t="str">
        <f t="shared" si="37"/>
        <v>film &amp; video</v>
      </c>
      <c r="R402" t="str">
        <f t="shared" si="38"/>
        <v>documentary</v>
      </c>
      <c r="S402" s="9">
        <f t="shared" si="39"/>
        <v>41745.635960648149</v>
      </c>
      <c r="T402" s="9">
        <f t="shared" si="40"/>
        <v>41776.145833333336</v>
      </c>
    </row>
    <row r="403" spans="1:20" ht="43.5" x14ac:dyDescent="0.35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3">
        <f t="shared" si="41"/>
        <v>104</v>
      </c>
      <c r="P403" s="4">
        <f t="shared" si="36"/>
        <v>711.04109589041093</v>
      </c>
      <c r="Q403" t="str">
        <f t="shared" si="37"/>
        <v>film &amp; video</v>
      </c>
      <c r="R403" t="str">
        <f t="shared" si="38"/>
        <v>documentary</v>
      </c>
      <c r="S403" s="9">
        <f t="shared" si="39"/>
        <v>40732.842245370368</v>
      </c>
      <c r="T403" s="9">
        <f t="shared" si="40"/>
        <v>40762.842245370368</v>
      </c>
    </row>
    <row r="404" spans="1:20" ht="43.5" x14ac:dyDescent="0.35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3">
        <f t="shared" si="41"/>
        <v>142</v>
      </c>
      <c r="P404" s="4">
        <f t="shared" si="36"/>
        <v>65.883720930232556</v>
      </c>
      <c r="Q404" t="str">
        <f t="shared" si="37"/>
        <v>film &amp; video</v>
      </c>
      <c r="R404" t="str">
        <f t="shared" si="38"/>
        <v>documentary</v>
      </c>
      <c r="S404" s="9">
        <f t="shared" si="39"/>
        <v>42292.539548611108</v>
      </c>
      <c r="T404" s="9">
        <f t="shared" si="40"/>
        <v>42313.58121527778</v>
      </c>
    </row>
    <row r="405" spans="1:20" ht="43.5" x14ac:dyDescent="0.35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3">
        <f t="shared" si="41"/>
        <v>106</v>
      </c>
      <c r="P405" s="4">
        <f t="shared" si="36"/>
        <v>75.185714285714283</v>
      </c>
      <c r="Q405" t="str">
        <f t="shared" si="37"/>
        <v>film &amp; video</v>
      </c>
      <c r="R405" t="str">
        <f t="shared" si="38"/>
        <v>documentary</v>
      </c>
      <c r="S405" s="9">
        <f t="shared" si="39"/>
        <v>40718.310659722221</v>
      </c>
      <c r="T405" s="9">
        <f t="shared" si="40"/>
        <v>40765.297222222223</v>
      </c>
    </row>
    <row r="406" spans="1:20" ht="29" x14ac:dyDescent="0.35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3">
        <f t="shared" si="41"/>
        <v>104</v>
      </c>
      <c r="P406" s="4">
        <f t="shared" si="36"/>
        <v>133.14391143911439</v>
      </c>
      <c r="Q406" t="str">
        <f t="shared" si="37"/>
        <v>film &amp; video</v>
      </c>
      <c r="R406" t="str">
        <f t="shared" si="38"/>
        <v>documentary</v>
      </c>
      <c r="S406" s="9">
        <f t="shared" si="39"/>
        <v>41646.628032407411</v>
      </c>
      <c r="T406" s="9">
        <f t="shared" si="40"/>
        <v>41675.961111111108</v>
      </c>
    </row>
    <row r="407" spans="1:20" ht="29" x14ac:dyDescent="0.35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3">
        <f t="shared" si="41"/>
        <v>108</v>
      </c>
      <c r="P407" s="4">
        <f t="shared" si="36"/>
        <v>55.2</v>
      </c>
      <c r="Q407" t="str">
        <f t="shared" si="37"/>
        <v>film &amp; video</v>
      </c>
      <c r="R407" t="str">
        <f t="shared" si="38"/>
        <v>documentary</v>
      </c>
      <c r="S407" s="9">
        <f t="shared" si="39"/>
        <v>41674.08494212963</v>
      </c>
      <c r="T407" s="9">
        <f t="shared" si="40"/>
        <v>41704.08494212963</v>
      </c>
    </row>
    <row r="408" spans="1:20" ht="43.5" x14ac:dyDescent="0.35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3">
        <f t="shared" si="41"/>
        <v>108</v>
      </c>
      <c r="P408" s="4">
        <f t="shared" si="36"/>
        <v>86.163714285714292</v>
      </c>
      <c r="Q408" t="str">
        <f t="shared" si="37"/>
        <v>film &amp; video</v>
      </c>
      <c r="R408" t="str">
        <f t="shared" si="38"/>
        <v>documentary</v>
      </c>
      <c r="S408" s="9">
        <f t="shared" si="39"/>
        <v>40638.162465277775</v>
      </c>
      <c r="T408" s="9">
        <f t="shared" si="40"/>
        <v>40672.249305555553</v>
      </c>
    </row>
    <row r="409" spans="1:20" ht="43.5" x14ac:dyDescent="0.35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3">
        <f t="shared" si="41"/>
        <v>102</v>
      </c>
      <c r="P409" s="4">
        <f t="shared" si="36"/>
        <v>92.318181818181813</v>
      </c>
      <c r="Q409" t="str">
        <f t="shared" si="37"/>
        <v>film &amp; video</v>
      </c>
      <c r="R409" t="str">
        <f t="shared" si="38"/>
        <v>documentary</v>
      </c>
      <c r="S409" s="9">
        <f t="shared" si="39"/>
        <v>40806.870949074073</v>
      </c>
      <c r="T409" s="9">
        <f t="shared" si="40"/>
        <v>40866.912615740745</v>
      </c>
    </row>
    <row r="410" spans="1:20" ht="43.5" x14ac:dyDescent="0.35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3">
        <f t="shared" si="41"/>
        <v>102</v>
      </c>
      <c r="P410" s="4">
        <f t="shared" si="36"/>
        <v>160.16473684210527</v>
      </c>
      <c r="Q410" t="str">
        <f t="shared" si="37"/>
        <v>film &amp; video</v>
      </c>
      <c r="R410" t="str">
        <f t="shared" si="38"/>
        <v>documentary</v>
      </c>
      <c r="S410" s="9">
        <f t="shared" si="39"/>
        <v>41543.735995370371</v>
      </c>
      <c r="T410" s="9">
        <f t="shared" si="40"/>
        <v>41583.777662037035</v>
      </c>
    </row>
    <row r="411" spans="1:20" ht="43.5" x14ac:dyDescent="0.35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3">
        <f t="shared" si="41"/>
        <v>137</v>
      </c>
      <c r="P411" s="4">
        <f t="shared" si="36"/>
        <v>45.6</v>
      </c>
      <c r="Q411" t="str">
        <f t="shared" si="37"/>
        <v>film &amp; video</v>
      </c>
      <c r="R411" t="str">
        <f t="shared" si="38"/>
        <v>documentary</v>
      </c>
      <c r="S411" s="9">
        <f t="shared" si="39"/>
        <v>42543.862777777773</v>
      </c>
      <c r="T411" s="9">
        <f t="shared" si="40"/>
        <v>42573.862777777773</v>
      </c>
    </row>
    <row r="412" spans="1:20" ht="43.5" x14ac:dyDescent="0.35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3">
        <f t="shared" si="41"/>
        <v>129</v>
      </c>
      <c r="P412" s="4">
        <f t="shared" si="36"/>
        <v>183.28571428571428</v>
      </c>
      <c r="Q412" t="str">
        <f t="shared" si="37"/>
        <v>film &amp; video</v>
      </c>
      <c r="R412" t="str">
        <f t="shared" si="38"/>
        <v>documentary</v>
      </c>
      <c r="S412" s="9">
        <f t="shared" si="39"/>
        <v>42113.981446759266</v>
      </c>
      <c r="T412" s="9">
        <f t="shared" si="40"/>
        <v>42173.981446759266</v>
      </c>
    </row>
    <row r="413" spans="1:20" ht="43.5" x14ac:dyDescent="0.35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3">
        <f t="shared" si="41"/>
        <v>102</v>
      </c>
      <c r="P413" s="4">
        <f t="shared" si="36"/>
        <v>125.78838174273859</v>
      </c>
      <c r="Q413" t="str">
        <f t="shared" si="37"/>
        <v>film &amp; video</v>
      </c>
      <c r="R413" t="str">
        <f t="shared" si="38"/>
        <v>documentary</v>
      </c>
      <c r="S413" s="9">
        <f t="shared" si="39"/>
        <v>41598.17597222222</v>
      </c>
      <c r="T413" s="9">
        <f t="shared" si="40"/>
        <v>41630.208333333336</v>
      </c>
    </row>
    <row r="414" spans="1:20" ht="43.5" x14ac:dyDescent="0.35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3">
        <f t="shared" si="41"/>
        <v>127</v>
      </c>
      <c r="P414" s="4">
        <f t="shared" si="36"/>
        <v>57.654545454545456</v>
      </c>
      <c r="Q414" t="str">
        <f t="shared" si="37"/>
        <v>film &amp; video</v>
      </c>
      <c r="R414" t="str">
        <f t="shared" si="38"/>
        <v>documentary</v>
      </c>
      <c r="S414" s="9">
        <f t="shared" si="39"/>
        <v>41099.742800925924</v>
      </c>
      <c r="T414" s="9">
        <f t="shared" si="40"/>
        <v>41115.742800925924</v>
      </c>
    </row>
    <row r="415" spans="1:20" ht="43.5" x14ac:dyDescent="0.35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3">
        <f t="shared" si="41"/>
        <v>106</v>
      </c>
      <c r="P415" s="4">
        <f t="shared" si="36"/>
        <v>78.660818713450297</v>
      </c>
      <c r="Q415" t="str">
        <f t="shared" si="37"/>
        <v>film &amp; video</v>
      </c>
      <c r="R415" t="str">
        <f t="shared" si="38"/>
        <v>documentary</v>
      </c>
      <c r="S415" s="9">
        <f t="shared" si="39"/>
        <v>41079.877442129626</v>
      </c>
      <c r="T415" s="9">
        <f t="shared" si="40"/>
        <v>41109.877442129626</v>
      </c>
    </row>
    <row r="416" spans="1:20" ht="43.5" x14ac:dyDescent="0.35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3">
        <f t="shared" si="41"/>
        <v>103</v>
      </c>
      <c r="P416" s="4">
        <f t="shared" si="36"/>
        <v>91.480769230769226</v>
      </c>
      <c r="Q416" t="str">
        <f t="shared" si="37"/>
        <v>film &amp; video</v>
      </c>
      <c r="R416" t="str">
        <f t="shared" si="38"/>
        <v>documentary</v>
      </c>
      <c r="S416" s="9">
        <f t="shared" si="39"/>
        <v>41529.063252314816</v>
      </c>
      <c r="T416" s="9">
        <f t="shared" si="40"/>
        <v>41559.063252314816</v>
      </c>
    </row>
    <row r="417" spans="1:20" ht="43.5" x14ac:dyDescent="0.35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3">
        <f t="shared" si="41"/>
        <v>103</v>
      </c>
      <c r="P417" s="4">
        <f t="shared" si="36"/>
        <v>68.09809523809524</v>
      </c>
      <c r="Q417" t="str">
        <f t="shared" si="37"/>
        <v>film &amp; video</v>
      </c>
      <c r="R417" t="str">
        <f t="shared" si="38"/>
        <v>documentary</v>
      </c>
      <c r="S417" s="9">
        <f t="shared" si="39"/>
        <v>41904.851875</v>
      </c>
      <c r="T417" s="9">
        <f t="shared" si="40"/>
        <v>41929.5</v>
      </c>
    </row>
    <row r="418" spans="1:20" ht="29" x14ac:dyDescent="0.35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3">
        <f t="shared" si="41"/>
        <v>121</v>
      </c>
      <c r="P418" s="4">
        <f t="shared" si="36"/>
        <v>48.086800000000004</v>
      </c>
      <c r="Q418" t="str">
        <f t="shared" si="37"/>
        <v>film &amp; video</v>
      </c>
      <c r="R418" t="str">
        <f t="shared" si="38"/>
        <v>documentary</v>
      </c>
      <c r="S418" s="9">
        <f t="shared" si="39"/>
        <v>41648.396192129629</v>
      </c>
      <c r="T418" s="9">
        <f t="shared" si="40"/>
        <v>41678.396192129629</v>
      </c>
    </row>
    <row r="419" spans="1:20" ht="43.5" x14ac:dyDescent="0.35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3">
        <f t="shared" si="41"/>
        <v>101</v>
      </c>
      <c r="P419" s="4">
        <f t="shared" si="36"/>
        <v>202.42307692307693</v>
      </c>
      <c r="Q419" t="str">
        <f t="shared" si="37"/>
        <v>film &amp; video</v>
      </c>
      <c r="R419" t="str">
        <f t="shared" si="38"/>
        <v>documentary</v>
      </c>
      <c r="S419" s="9">
        <f t="shared" si="39"/>
        <v>41360.970601851855</v>
      </c>
      <c r="T419" s="9">
        <f t="shared" si="40"/>
        <v>41372.189583333333</v>
      </c>
    </row>
    <row r="420" spans="1:20" ht="43.5" x14ac:dyDescent="0.35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3">
        <f t="shared" si="41"/>
        <v>101</v>
      </c>
      <c r="P420" s="4">
        <f t="shared" si="36"/>
        <v>216.75</v>
      </c>
      <c r="Q420" t="str">
        <f t="shared" si="37"/>
        <v>film &amp; video</v>
      </c>
      <c r="R420" t="str">
        <f t="shared" si="38"/>
        <v>documentary</v>
      </c>
      <c r="S420" s="9">
        <f t="shared" si="39"/>
        <v>42178.282372685186</v>
      </c>
      <c r="T420" s="9">
        <f t="shared" si="40"/>
        <v>42208.282372685186</v>
      </c>
    </row>
    <row r="421" spans="1:20" ht="43.5" x14ac:dyDescent="0.35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3">
        <f t="shared" si="41"/>
        <v>101</v>
      </c>
      <c r="P421" s="4">
        <f t="shared" si="36"/>
        <v>110.06849315068493</v>
      </c>
      <c r="Q421" t="str">
        <f t="shared" si="37"/>
        <v>film &amp; video</v>
      </c>
      <c r="R421" t="str">
        <f t="shared" si="38"/>
        <v>documentary</v>
      </c>
      <c r="S421" s="9">
        <f t="shared" si="39"/>
        <v>41394.842442129629</v>
      </c>
      <c r="T421" s="9">
        <f t="shared" si="40"/>
        <v>41454.842442129629</v>
      </c>
    </row>
    <row r="422" spans="1:20" ht="43.5" x14ac:dyDescent="0.35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3">
        <f t="shared" si="41"/>
        <v>1</v>
      </c>
      <c r="P422" s="4">
        <f t="shared" si="36"/>
        <v>4.833333333333333</v>
      </c>
      <c r="Q422" t="str">
        <f t="shared" si="37"/>
        <v>film &amp; video</v>
      </c>
      <c r="R422" t="str">
        <f t="shared" si="38"/>
        <v>animation</v>
      </c>
      <c r="S422" s="9">
        <f t="shared" si="39"/>
        <v>41682.23646990741</v>
      </c>
      <c r="T422" s="9">
        <f t="shared" si="40"/>
        <v>41712.194803240738</v>
      </c>
    </row>
    <row r="423" spans="1:20" ht="43.5" x14ac:dyDescent="0.35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3">
        <f t="shared" si="41"/>
        <v>3</v>
      </c>
      <c r="P423" s="4">
        <f t="shared" si="36"/>
        <v>50.166666666666664</v>
      </c>
      <c r="Q423" t="str">
        <f t="shared" si="37"/>
        <v>film &amp; video</v>
      </c>
      <c r="R423" t="str">
        <f t="shared" si="38"/>
        <v>animation</v>
      </c>
      <c r="S423" s="9">
        <f t="shared" si="39"/>
        <v>42177.491388888884</v>
      </c>
      <c r="T423" s="9">
        <f t="shared" si="40"/>
        <v>42237.491388888884</v>
      </c>
    </row>
    <row r="424" spans="1:20" ht="43.5" x14ac:dyDescent="0.35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3">
        <f t="shared" si="41"/>
        <v>2</v>
      </c>
      <c r="P424" s="4">
        <f t="shared" si="36"/>
        <v>35.833333333333336</v>
      </c>
      <c r="Q424" t="str">
        <f t="shared" si="37"/>
        <v>film &amp; video</v>
      </c>
      <c r="R424" t="str">
        <f t="shared" si="38"/>
        <v>animation</v>
      </c>
      <c r="S424" s="9">
        <f t="shared" si="39"/>
        <v>41863.260381944441</v>
      </c>
      <c r="T424" s="9">
        <f t="shared" si="40"/>
        <v>41893.260381944441</v>
      </c>
    </row>
    <row r="425" spans="1:20" ht="43.5" x14ac:dyDescent="0.35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3">
        <f t="shared" si="41"/>
        <v>1</v>
      </c>
      <c r="P425" s="4">
        <f t="shared" si="36"/>
        <v>11.76923076923077</v>
      </c>
      <c r="Q425" t="str">
        <f t="shared" si="37"/>
        <v>film &amp; video</v>
      </c>
      <c r="R425" t="str">
        <f t="shared" si="38"/>
        <v>animation</v>
      </c>
      <c r="S425" s="9">
        <f t="shared" si="39"/>
        <v>41400.92627314815</v>
      </c>
      <c r="T425" s="9">
        <f t="shared" si="40"/>
        <v>41430.92627314815</v>
      </c>
    </row>
    <row r="426" spans="1:20" ht="43.5" x14ac:dyDescent="0.35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3">
        <f t="shared" si="41"/>
        <v>7</v>
      </c>
      <c r="P426" s="4">
        <f t="shared" si="36"/>
        <v>40.78</v>
      </c>
      <c r="Q426" t="str">
        <f t="shared" si="37"/>
        <v>film &amp; video</v>
      </c>
      <c r="R426" t="str">
        <f t="shared" si="38"/>
        <v>animation</v>
      </c>
      <c r="S426" s="9">
        <f t="shared" si="39"/>
        <v>40934.376145833332</v>
      </c>
      <c r="T426" s="9">
        <f t="shared" si="40"/>
        <v>40994.334479166668</v>
      </c>
    </row>
    <row r="427" spans="1:20" ht="43.5" x14ac:dyDescent="0.35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3">
        <f t="shared" si="41"/>
        <v>1</v>
      </c>
      <c r="P427" s="4">
        <f t="shared" si="36"/>
        <v>3</v>
      </c>
      <c r="Q427" t="str">
        <f t="shared" si="37"/>
        <v>film &amp; video</v>
      </c>
      <c r="R427" t="str">
        <f t="shared" si="38"/>
        <v>animation</v>
      </c>
      <c r="S427" s="9">
        <f t="shared" si="39"/>
        <v>42275.861157407402</v>
      </c>
      <c r="T427" s="9">
        <f t="shared" si="40"/>
        <v>42335.902824074074</v>
      </c>
    </row>
    <row r="428" spans="1:20" ht="43.5" x14ac:dyDescent="0.35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3">
        <f t="shared" si="41"/>
        <v>2</v>
      </c>
      <c r="P428" s="4">
        <f t="shared" si="36"/>
        <v>16.625</v>
      </c>
      <c r="Q428" t="str">
        <f t="shared" si="37"/>
        <v>film &amp; video</v>
      </c>
      <c r="R428" t="str">
        <f t="shared" si="38"/>
        <v>animation</v>
      </c>
      <c r="S428" s="9">
        <f t="shared" si="39"/>
        <v>42400.711967592593</v>
      </c>
      <c r="T428" s="9">
        <f t="shared" si="40"/>
        <v>42430.711967592593</v>
      </c>
    </row>
    <row r="429" spans="1:20" ht="43.5" x14ac:dyDescent="0.35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3">
        <f t="shared" si="41"/>
        <v>0</v>
      </c>
      <c r="P429" s="4">
        <f t="shared" si="36"/>
        <v>0</v>
      </c>
      <c r="Q429" t="str">
        <f t="shared" si="37"/>
        <v>film &amp; video</v>
      </c>
      <c r="R429" t="str">
        <f t="shared" si="38"/>
        <v>animation</v>
      </c>
      <c r="S429" s="9">
        <f t="shared" si="39"/>
        <v>42285.909027777772</v>
      </c>
      <c r="T429" s="9">
        <f t="shared" si="40"/>
        <v>42299.790972222225</v>
      </c>
    </row>
    <row r="430" spans="1:20" ht="29" x14ac:dyDescent="0.35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3">
        <f t="shared" si="41"/>
        <v>6</v>
      </c>
      <c r="P430" s="4">
        <f t="shared" si="36"/>
        <v>52</v>
      </c>
      <c r="Q430" t="str">
        <f t="shared" si="37"/>
        <v>film &amp; video</v>
      </c>
      <c r="R430" t="str">
        <f t="shared" si="38"/>
        <v>animation</v>
      </c>
      <c r="S430" s="9">
        <f t="shared" si="39"/>
        <v>41778.766724537039</v>
      </c>
      <c r="T430" s="9">
        <f t="shared" si="40"/>
        <v>41806.916666666664</v>
      </c>
    </row>
    <row r="431" spans="1:20" ht="43.5" x14ac:dyDescent="0.35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3">
        <f t="shared" si="41"/>
        <v>0</v>
      </c>
      <c r="P431" s="4">
        <f t="shared" si="36"/>
        <v>0</v>
      </c>
      <c r="Q431" t="str">
        <f t="shared" si="37"/>
        <v>film &amp; video</v>
      </c>
      <c r="R431" t="str">
        <f t="shared" si="38"/>
        <v>animation</v>
      </c>
      <c r="S431" s="9">
        <f t="shared" si="39"/>
        <v>40070.901412037041</v>
      </c>
      <c r="T431" s="9">
        <f t="shared" si="40"/>
        <v>40144.207638888889</v>
      </c>
    </row>
    <row r="432" spans="1:20" ht="29" x14ac:dyDescent="0.35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3">
        <f t="shared" si="41"/>
        <v>3</v>
      </c>
      <c r="P432" s="4">
        <f t="shared" si="36"/>
        <v>4.8</v>
      </c>
      <c r="Q432" t="str">
        <f t="shared" si="37"/>
        <v>film &amp; video</v>
      </c>
      <c r="R432" t="str">
        <f t="shared" si="38"/>
        <v>animation</v>
      </c>
      <c r="S432" s="9">
        <f t="shared" si="39"/>
        <v>41513.107256944444</v>
      </c>
      <c r="T432" s="9">
        <f t="shared" si="40"/>
        <v>41528.107256944444</v>
      </c>
    </row>
    <row r="433" spans="1:20" ht="43.5" x14ac:dyDescent="0.35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3">
        <f t="shared" si="41"/>
        <v>14</v>
      </c>
      <c r="P433" s="4">
        <f t="shared" si="36"/>
        <v>51.875</v>
      </c>
      <c r="Q433" t="str">
        <f t="shared" si="37"/>
        <v>film &amp; video</v>
      </c>
      <c r="R433" t="str">
        <f t="shared" si="38"/>
        <v>animation</v>
      </c>
      <c r="S433" s="9">
        <f t="shared" si="39"/>
        <v>42526.871331018512</v>
      </c>
      <c r="T433" s="9">
        <f t="shared" si="40"/>
        <v>42556.871331018512</v>
      </c>
    </row>
    <row r="434" spans="1:20" ht="43.5" x14ac:dyDescent="0.35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3">
        <f t="shared" si="41"/>
        <v>10</v>
      </c>
      <c r="P434" s="4">
        <f t="shared" si="36"/>
        <v>71.25</v>
      </c>
      <c r="Q434" t="str">
        <f t="shared" si="37"/>
        <v>film &amp; video</v>
      </c>
      <c r="R434" t="str">
        <f t="shared" si="38"/>
        <v>animation</v>
      </c>
      <c r="S434" s="9">
        <f t="shared" si="39"/>
        <v>42238.726631944446</v>
      </c>
      <c r="T434" s="9">
        <f t="shared" si="40"/>
        <v>42298.726631944446</v>
      </c>
    </row>
    <row r="435" spans="1:20" ht="58" x14ac:dyDescent="0.35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3">
        <f t="shared" si="41"/>
        <v>0</v>
      </c>
      <c r="P435" s="4">
        <f t="shared" si="36"/>
        <v>0</v>
      </c>
      <c r="Q435" t="str">
        <f t="shared" si="37"/>
        <v>film &amp; video</v>
      </c>
      <c r="R435" t="str">
        <f t="shared" si="38"/>
        <v>animation</v>
      </c>
      <c r="S435" s="9">
        <f t="shared" si="39"/>
        <v>42228.629884259266</v>
      </c>
      <c r="T435" s="9">
        <f t="shared" si="40"/>
        <v>42288.629884259266</v>
      </c>
    </row>
    <row r="436" spans="1:20" ht="43.5" x14ac:dyDescent="0.35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3">
        <f t="shared" si="41"/>
        <v>5</v>
      </c>
      <c r="P436" s="4">
        <f t="shared" si="36"/>
        <v>62.5</v>
      </c>
      <c r="Q436" t="str">
        <f t="shared" si="37"/>
        <v>film &amp; video</v>
      </c>
      <c r="R436" t="str">
        <f t="shared" si="38"/>
        <v>animation</v>
      </c>
      <c r="S436" s="9">
        <f t="shared" si="39"/>
        <v>41576.834513888891</v>
      </c>
      <c r="T436" s="9">
        <f t="shared" si="40"/>
        <v>41609.876180555555</v>
      </c>
    </row>
    <row r="437" spans="1:20" ht="43.5" x14ac:dyDescent="0.35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3">
        <f t="shared" si="41"/>
        <v>1</v>
      </c>
      <c r="P437" s="4">
        <f t="shared" si="36"/>
        <v>1</v>
      </c>
      <c r="Q437" t="str">
        <f t="shared" si="37"/>
        <v>film &amp; video</v>
      </c>
      <c r="R437" t="str">
        <f t="shared" si="38"/>
        <v>animation</v>
      </c>
      <c r="S437" s="9">
        <f t="shared" si="39"/>
        <v>41500.747453703705</v>
      </c>
      <c r="T437" s="9">
        <f t="shared" si="40"/>
        <v>41530.747453703705</v>
      </c>
    </row>
    <row r="438" spans="1:20" ht="43.5" x14ac:dyDescent="0.35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3">
        <f t="shared" si="41"/>
        <v>0</v>
      </c>
      <c r="P438" s="4">
        <f t="shared" si="36"/>
        <v>0</v>
      </c>
      <c r="Q438" t="str">
        <f t="shared" si="37"/>
        <v>film &amp; video</v>
      </c>
      <c r="R438" t="str">
        <f t="shared" si="38"/>
        <v>animation</v>
      </c>
      <c r="S438" s="9">
        <f t="shared" si="39"/>
        <v>41456.36241898148</v>
      </c>
      <c r="T438" s="9">
        <f t="shared" si="40"/>
        <v>41486.36241898148</v>
      </c>
    </row>
    <row r="439" spans="1:20" ht="43.5" x14ac:dyDescent="0.35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3">
        <f t="shared" si="41"/>
        <v>0</v>
      </c>
      <c r="P439" s="4">
        <f t="shared" si="36"/>
        <v>0</v>
      </c>
      <c r="Q439" t="str">
        <f t="shared" si="37"/>
        <v>film &amp; video</v>
      </c>
      <c r="R439" t="str">
        <f t="shared" si="38"/>
        <v>animation</v>
      </c>
      <c r="S439" s="9">
        <f t="shared" si="39"/>
        <v>42591.31858796296</v>
      </c>
      <c r="T439" s="9">
        <f t="shared" si="40"/>
        <v>42651.31858796296</v>
      </c>
    </row>
    <row r="440" spans="1:20" ht="43.5" x14ac:dyDescent="0.35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3">
        <f t="shared" si="41"/>
        <v>10</v>
      </c>
      <c r="P440" s="4">
        <f t="shared" si="36"/>
        <v>170.54545454545453</v>
      </c>
      <c r="Q440" t="str">
        <f t="shared" si="37"/>
        <v>film &amp; video</v>
      </c>
      <c r="R440" t="str">
        <f t="shared" si="38"/>
        <v>animation</v>
      </c>
      <c r="S440" s="9">
        <f t="shared" si="39"/>
        <v>42296.261087962965</v>
      </c>
      <c r="T440" s="9">
        <f t="shared" si="40"/>
        <v>42326.302754629629</v>
      </c>
    </row>
    <row r="441" spans="1:20" ht="43.5" x14ac:dyDescent="0.35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3">
        <f t="shared" si="41"/>
        <v>0</v>
      </c>
      <c r="P441" s="4">
        <f t="shared" si="36"/>
        <v>0</v>
      </c>
      <c r="Q441" t="str">
        <f t="shared" si="37"/>
        <v>film &amp; video</v>
      </c>
      <c r="R441" t="str">
        <f t="shared" si="38"/>
        <v>animation</v>
      </c>
      <c r="S441" s="9">
        <f t="shared" si="39"/>
        <v>41919.761782407404</v>
      </c>
      <c r="T441" s="9">
        <f t="shared" si="40"/>
        <v>41929.761782407404</v>
      </c>
    </row>
    <row r="442" spans="1:20" ht="29" x14ac:dyDescent="0.35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3">
        <f t="shared" si="41"/>
        <v>1</v>
      </c>
      <c r="P442" s="4">
        <f t="shared" si="36"/>
        <v>5</v>
      </c>
      <c r="Q442" t="str">
        <f t="shared" si="37"/>
        <v>film &amp; video</v>
      </c>
      <c r="R442" t="str">
        <f t="shared" si="38"/>
        <v>animation</v>
      </c>
      <c r="S442" s="9">
        <f t="shared" si="39"/>
        <v>42423.985567129625</v>
      </c>
      <c r="T442" s="9">
        <f t="shared" si="40"/>
        <v>42453.943900462968</v>
      </c>
    </row>
    <row r="443" spans="1:20" ht="43.5" x14ac:dyDescent="0.35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3">
        <f t="shared" si="41"/>
        <v>0</v>
      </c>
      <c r="P443" s="4">
        <f t="shared" si="36"/>
        <v>0</v>
      </c>
      <c r="Q443" t="str">
        <f t="shared" si="37"/>
        <v>film &amp; video</v>
      </c>
      <c r="R443" t="str">
        <f t="shared" si="38"/>
        <v>animation</v>
      </c>
      <c r="S443" s="9">
        <f t="shared" si="39"/>
        <v>41550.793935185182</v>
      </c>
      <c r="T443" s="9">
        <f t="shared" si="40"/>
        <v>41580.793935185182</v>
      </c>
    </row>
    <row r="444" spans="1:20" x14ac:dyDescent="0.35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3">
        <f t="shared" si="41"/>
        <v>40</v>
      </c>
      <c r="P444" s="4">
        <f t="shared" si="36"/>
        <v>393.58823529411762</v>
      </c>
      <c r="Q444" t="str">
        <f t="shared" si="37"/>
        <v>film &amp; video</v>
      </c>
      <c r="R444" t="str">
        <f t="shared" si="38"/>
        <v>animation</v>
      </c>
      <c r="S444" s="9">
        <f t="shared" si="39"/>
        <v>42024.888692129629</v>
      </c>
      <c r="T444" s="9">
        <f t="shared" si="40"/>
        <v>42054.888692129629</v>
      </c>
    </row>
    <row r="445" spans="1:20" ht="43.5" x14ac:dyDescent="0.35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3">
        <f t="shared" si="41"/>
        <v>1</v>
      </c>
      <c r="P445" s="4">
        <f t="shared" si="36"/>
        <v>5</v>
      </c>
      <c r="Q445" t="str">
        <f t="shared" si="37"/>
        <v>film &amp; video</v>
      </c>
      <c r="R445" t="str">
        <f t="shared" si="38"/>
        <v>animation</v>
      </c>
      <c r="S445" s="9">
        <f t="shared" si="39"/>
        <v>41650.015057870369</v>
      </c>
      <c r="T445" s="9">
        <f t="shared" si="40"/>
        <v>41680.015057870369</v>
      </c>
    </row>
    <row r="446" spans="1:20" ht="29" x14ac:dyDescent="0.35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3">
        <f t="shared" si="41"/>
        <v>5</v>
      </c>
      <c r="P446" s="4">
        <f t="shared" si="36"/>
        <v>50</v>
      </c>
      <c r="Q446" t="str">
        <f t="shared" si="37"/>
        <v>film &amp; video</v>
      </c>
      <c r="R446" t="str">
        <f t="shared" si="38"/>
        <v>animation</v>
      </c>
      <c r="S446" s="9">
        <f t="shared" si="39"/>
        <v>40894.906956018516</v>
      </c>
      <c r="T446" s="9">
        <f t="shared" si="40"/>
        <v>40954.906956018516</v>
      </c>
    </row>
    <row r="447" spans="1:20" ht="43.5" x14ac:dyDescent="0.35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3">
        <f t="shared" si="41"/>
        <v>1</v>
      </c>
      <c r="P447" s="4">
        <f t="shared" si="36"/>
        <v>1</v>
      </c>
      <c r="Q447" t="str">
        <f t="shared" si="37"/>
        <v>film &amp; video</v>
      </c>
      <c r="R447" t="str">
        <f t="shared" si="38"/>
        <v>animation</v>
      </c>
      <c r="S447" s="9">
        <f t="shared" si="39"/>
        <v>42130.335358796292</v>
      </c>
      <c r="T447" s="9">
        <f t="shared" si="40"/>
        <v>42145.335358796292</v>
      </c>
    </row>
    <row r="448" spans="1:20" ht="43.5" x14ac:dyDescent="0.35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3">
        <f t="shared" si="41"/>
        <v>8</v>
      </c>
      <c r="P448" s="4">
        <f t="shared" si="36"/>
        <v>47.875</v>
      </c>
      <c r="Q448" t="str">
        <f t="shared" si="37"/>
        <v>film &amp; video</v>
      </c>
      <c r="R448" t="str">
        <f t="shared" si="38"/>
        <v>animation</v>
      </c>
      <c r="S448" s="9">
        <f t="shared" si="39"/>
        <v>42037.083564814813</v>
      </c>
      <c r="T448" s="9">
        <f t="shared" si="40"/>
        <v>42067.083564814813</v>
      </c>
    </row>
    <row r="449" spans="1:20" ht="43.5" x14ac:dyDescent="0.35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3">
        <f t="shared" si="41"/>
        <v>1</v>
      </c>
      <c r="P449" s="4">
        <f t="shared" si="36"/>
        <v>5</v>
      </c>
      <c r="Q449" t="str">
        <f t="shared" si="37"/>
        <v>film &amp; video</v>
      </c>
      <c r="R449" t="str">
        <f t="shared" si="38"/>
        <v>animation</v>
      </c>
      <c r="S449" s="9">
        <f t="shared" si="39"/>
        <v>41331.555127314816</v>
      </c>
      <c r="T449" s="9">
        <f t="shared" si="40"/>
        <v>41356.513460648144</v>
      </c>
    </row>
    <row r="450" spans="1:20" ht="43.5" x14ac:dyDescent="0.35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3">
        <f t="shared" si="41"/>
        <v>4</v>
      </c>
      <c r="P450" s="4">
        <f t="shared" si="36"/>
        <v>20.502500000000001</v>
      </c>
      <c r="Q450" t="str">
        <f t="shared" si="37"/>
        <v>film &amp; video</v>
      </c>
      <c r="R450" t="str">
        <f t="shared" si="38"/>
        <v>animation</v>
      </c>
      <c r="S450" s="9">
        <f t="shared" si="39"/>
        <v>41753.758043981477</v>
      </c>
      <c r="T450" s="9">
        <f t="shared" si="40"/>
        <v>41773.758043981477</v>
      </c>
    </row>
    <row r="451" spans="1:20" ht="43.5" x14ac:dyDescent="0.35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3">
        <f t="shared" si="41"/>
        <v>3</v>
      </c>
      <c r="P451" s="4">
        <f t="shared" ref="P451:P514" si="42">IFERROR(E451/L451,0)</f>
        <v>9</v>
      </c>
      <c r="Q451" t="str">
        <f t="shared" ref="Q451:Q514" si="43">LEFT(N451,SEARCH("/",N451)-1)</f>
        <v>film &amp; video</v>
      </c>
      <c r="R451" t="str">
        <f t="shared" ref="R451:R514" si="44">RIGHT(N451,LEN(N451)-SEARCH("/",N451,1))</f>
        <v>animation</v>
      </c>
      <c r="S451" s="9">
        <f t="shared" ref="S451:S514" si="45">(((J451/60)/60)/24)+DATE(1970,1,1)</f>
        <v>41534.568113425928</v>
      </c>
      <c r="T451" s="9">
        <f t="shared" ref="T451:T514" si="46">(((I451/60)/60)/24)+DATE(1970,1,1)</f>
        <v>41564.568113425928</v>
      </c>
    </row>
    <row r="452" spans="1:20" ht="43.5" x14ac:dyDescent="0.35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3">
        <f t="shared" ref="O452:O515" si="47">ROUNDUP((E452/D452)*100,0)</f>
        <v>1</v>
      </c>
      <c r="P452" s="4">
        <f t="shared" si="42"/>
        <v>56.571428571428569</v>
      </c>
      <c r="Q452" t="str">
        <f t="shared" si="43"/>
        <v>film &amp; video</v>
      </c>
      <c r="R452" t="str">
        <f t="shared" si="44"/>
        <v>animation</v>
      </c>
      <c r="S452" s="9">
        <f t="shared" si="45"/>
        <v>41654.946759259255</v>
      </c>
      <c r="T452" s="9">
        <f t="shared" si="46"/>
        <v>41684.946759259255</v>
      </c>
    </row>
    <row r="453" spans="1:20" ht="43.5" x14ac:dyDescent="0.35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3">
        <f t="shared" si="47"/>
        <v>0</v>
      </c>
      <c r="P453" s="4">
        <f t="shared" si="42"/>
        <v>0</v>
      </c>
      <c r="Q453" t="str">
        <f t="shared" si="43"/>
        <v>film &amp; video</v>
      </c>
      <c r="R453" t="str">
        <f t="shared" si="44"/>
        <v>animation</v>
      </c>
      <c r="S453" s="9">
        <f t="shared" si="45"/>
        <v>41634.715173611112</v>
      </c>
      <c r="T453" s="9">
        <f t="shared" si="46"/>
        <v>41664.715173611112</v>
      </c>
    </row>
    <row r="454" spans="1:20" ht="29" x14ac:dyDescent="0.35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3">
        <f t="shared" si="47"/>
        <v>64</v>
      </c>
      <c r="P454" s="4">
        <f t="shared" si="42"/>
        <v>40</v>
      </c>
      <c r="Q454" t="str">
        <f t="shared" si="43"/>
        <v>film &amp; video</v>
      </c>
      <c r="R454" t="str">
        <f t="shared" si="44"/>
        <v>animation</v>
      </c>
      <c r="S454" s="9">
        <f t="shared" si="45"/>
        <v>42107.703877314809</v>
      </c>
      <c r="T454" s="9">
        <f t="shared" si="46"/>
        <v>42137.703877314809</v>
      </c>
    </row>
    <row r="455" spans="1:20" ht="43.5" x14ac:dyDescent="0.35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3">
        <f t="shared" si="47"/>
        <v>1</v>
      </c>
      <c r="P455" s="4">
        <f t="shared" si="42"/>
        <v>13</v>
      </c>
      <c r="Q455" t="str">
        <f t="shared" si="43"/>
        <v>film &amp; video</v>
      </c>
      <c r="R455" t="str">
        <f t="shared" si="44"/>
        <v>animation</v>
      </c>
      <c r="S455" s="9">
        <f t="shared" si="45"/>
        <v>42038.824988425928</v>
      </c>
      <c r="T455" s="9">
        <f t="shared" si="46"/>
        <v>42054.824988425928</v>
      </c>
    </row>
    <row r="456" spans="1:20" ht="43.5" x14ac:dyDescent="0.35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3">
        <f t="shared" si="47"/>
        <v>1</v>
      </c>
      <c r="P456" s="4">
        <f t="shared" si="42"/>
        <v>16.399999999999999</v>
      </c>
      <c r="Q456" t="str">
        <f t="shared" si="43"/>
        <v>film &amp; video</v>
      </c>
      <c r="R456" t="str">
        <f t="shared" si="44"/>
        <v>animation</v>
      </c>
      <c r="S456" s="9">
        <f t="shared" si="45"/>
        <v>41938.717256944445</v>
      </c>
      <c r="T456" s="9">
        <f t="shared" si="46"/>
        <v>41969.551388888889</v>
      </c>
    </row>
    <row r="457" spans="1:20" ht="43.5" x14ac:dyDescent="0.35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3">
        <f t="shared" si="47"/>
        <v>1</v>
      </c>
      <c r="P457" s="4">
        <f t="shared" si="42"/>
        <v>22.5</v>
      </c>
      <c r="Q457" t="str">
        <f t="shared" si="43"/>
        <v>film &amp; video</v>
      </c>
      <c r="R457" t="str">
        <f t="shared" si="44"/>
        <v>animation</v>
      </c>
      <c r="S457" s="9">
        <f t="shared" si="45"/>
        <v>40971.002569444441</v>
      </c>
      <c r="T457" s="9">
        <f t="shared" si="46"/>
        <v>41016.021527777775</v>
      </c>
    </row>
    <row r="458" spans="1:20" ht="43.5" x14ac:dyDescent="0.35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3">
        <f t="shared" si="47"/>
        <v>1</v>
      </c>
      <c r="P458" s="4">
        <f t="shared" si="42"/>
        <v>20.333333333333332</v>
      </c>
      <c r="Q458" t="str">
        <f t="shared" si="43"/>
        <v>film &amp; video</v>
      </c>
      <c r="R458" t="str">
        <f t="shared" si="44"/>
        <v>animation</v>
      </c>
      <c r="S458" s="9">
        <f t="shared" si="45"/>
        <v>41547.694456018515</v>
      </c>
      <c r="T458" s="9">
        <f t="shared" si="46"/>
        <v>41569.165972222225</v>
      </c>
    </row>
    <row r="459" spans="1:20" ht="43.5" x14ac:dyDescent="0.35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3">
        <f t="shared" si="47"/>
        <v>0</v>
      </c>
      <c r="P459" s="4">
        <f t="shared" si="42"/>
        <v>0</v>
      </c>
      <c r="Q459" t="str">
        <f t="shared" si="43"/>
        <v>film &amp; video</v>
      </c>
      <c r="R459" t="str">
        <f t="shared" si="44"/>
        <v>animation</v>
      </c>
      <c r="S459" s="9">
        <f t="shared" si="45"/>
        <v>41837.767500000002</v>
      </c>
      <c r="T459" s="9">
        <f t="shared" si="46"/>
        <v>41867.767500000002</v>
      </c>
    </row>
    <row r="460" spans="1:20" ht="43.5" x14ac:dyDescent="0.35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3">
        <f t="shared" si="47"/>
        <v>9</v>
      </c>
      <c r="P460" s="4">
        <f t="shared" si="42"/>
        <v>16.755102040816325</v>
      </c>
      <c r="Q460" t="str">
        <f t="shared" si="43"/>
        <v>film &amp; video</v>
      </c>
      <c r="R460" t="str">
        <f t="shared" si="44"/>
        <v>animation</v>
      </c>
      <c r="S460" s="9">
        <f t="shared" si="45"/>
        <v>41378.69976851852</v>
      </c>
      <c r="T460" s="9">
        <f t="shared" si="46"/>
        <v>41408.69976851852</v>
      </c>
    </row>
    <row r="461" spans="1:20" ht="43.5" x14ac:dyDescent="0.35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3">
        <f t="shared" si="47"/>
        <v>1</v>
      </c>
      <c r="P461" s="4">
        <f t="shared" si="42"/>
        <v>25</v>
      </c>
      <c r="Q461" t="str">
        <f t="shared" si="43"/>
        <v>film &amp; video</v>
      </c>
      <c r="R461" t="str">
        <f t="shared" si="44"/>
        <v>animation</v>
      </c>
      <c r="S461" s="9">
        <f t="shared" si="45"/>
        <v>40800.6403587963</v>
      </c>
      <c r="T461" s="9">
        <f t="shared" si="46"/>
        <v>40860.682025462964</v>
      </c>
    </row>
    <row r="462" spans="1:20" ht="29" x14ac:dyDescent="0.35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3">
        <f t="shared" si="47"/>
        <v>1</v>
      </c>
      <c r="P462" s="4">
        <f t="shared" si="42"/>
        <v>12.5</v>
      </c>
      <c r="Q462" t="str">
        <f t="shared" si="43"/>
        <v>film &amp; video</v>
      </c>
      <c r="R462" t="str">
        <f t="shared" si="44"/>
        <v>animation</v>
      </c>
      <c r="S462" s="9">
        <f t="shared" si="45"/>
        <v>41759.542534722219</v>
      </c>
      <c r="T462" s="9">
        <f t="shared" si="46"/>
        <v>41791.166666666664</v>
      </c>
    </row>
    <row r="463" spans="1:20" ht="43.5" x14ac:dyDescent="0.35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3">
        <f t="shared" si="47"/>
        <v>0</v>
      </c>
      <c r="P463" s="4">
        <f t="shared" si="42"/>
        <v>0</v>
      </c>
      <c r="Q463" t="str">
        <f t="shared" si="43"/>
        <v>film &amp; video</v>
      </c>
      <c r="R463" t="str">
        <f t="shared" si="44"/>
        <v>animation</v>
      </c>
      <c r="S463" s="9">
        <f t="shared" si="45"/>
        <v>41407.84684027778</v>
      </c>
      <c r="T463" s="9">
        <f t="shared" si="46"/>
        <v>41427.84684027778</v>
      </c>
    </row>
    <row r="464" spans="1:20" ht="43.5" x14ac:dyDescent="0.35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3">
        <f t="shared" si="47"/>
        <v>0</v>
      </c>
      <c r="P464" s="4">
        <f t="shared" si="42"/>
        <v>0</v>
      </c>
      <c r="Q464" t="str">
        <f t="shared" si="43"/>
        <v>film &amp; video</v>
      </c>
      <c r="R464" t="str">
        <f t="shared" si="44"/>
        <v>animation</v>
      </c>
      <c r="S464" s="9">
        <f t="shared" si="45"/>
        <v>40705.126631944448</v>
      </c>
      <c r="T464" s="9">
        <f t="shared" si="46"/>
        <v>40765.126631944448</v>
      </c>
    </row>
    <row r="465" spans="1:20" ht="43.5" x14ac:dyDescent="0.35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3">
        <f t="shared" si="47"/>
        <v>3</v>
      </c>
      <c r="P465" s="4">
        <f t="shared" si="42"/>
        <v>113.63636363636364</v>
      </c>
      <c r="Q465" t="str">
        <f t="shared" si="43"/>
        <v>film &amp; video</v>
      </c>
      <c r="R465" t="str">
        <f t="shared" si="44"/>
        <v>animation</v>
      </c>
      <c r="S465" s="9">
        <f t="shared" si="45"/>
        <v>40750.710104166668</v>
      </c>
      <c r="T465" s="9">
        <f t="shared" si="46"/>
        <v>40810.710104166668</v>
      </c>
    </row>
    <row r="466" spans="1:20" ht="29" x14ac:dyDescent="0.35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3">
        <f t="shared" si="47"/>
        <v>1</v>
      </c>
      <c r="P466" s="4">
        <f t="shared" si="42"/>
        <v>1</v>
      </c>
      <c r="Q466" t="str">
        <f t="shared" si="43"/>
        <v>film &amp; video</v>
      </c>
      <c r="R466" t="str">
        <f t="shared" si="44"/>
        <v>animation</v>
      </c>
      <c r="S466" s="9">
        <f t="shared" si="45"/>
        <v>42488.848784722228</v>
      </c>
      <c r="T466" s="9">
        <f t="shared" si="46"/>
        <v>42508.848784722228</v>
      </c>
    </row>
    <row r="467" spans="1:20" x14ac:dyDescent="0.35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3">
        <f t="shared" si="47"/>
        <v>27</v>
      </c>
      <c r="P467" s="4">
        <f t="shared" si="42"/>
        <v>17.25</v>
      </c>
      <c r="Q467" t="str">
        <f t="shared" si="43"/>
        <v>film &amp; video</v>
      </c>
      <c r="R467" t="str">
        <f t="shared" si="44"/>
        <v>animation</v>
      </c>
      <c r="S467" s="9">
        <f t="shared" si="45"/>
        <v>41801.120069444441</v>
      </c>
      <c r="T467" s="9">
        <f t="shared" si="46"/>
        <v>41817.120069444441</v>
      </c>
    </row>
    <row r="468" spans="1:20" ht="43.5" x14ac:dyDescent="0.35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3">
        <f t="shared" si="47"/>
        <v>1</v>
      </c>
      <c r="P468" s="4">
        <f t="shared" si="42"/>
        <v>15.2</v>
      </c>
      <c r="Q468" t="str">
        <f t="shared" si="43"/>
        <v>film &amp; video</v>
      </c>
      <c r="R468" t="str">
        <f t="shared" si="44"/>
        <v>animation</v>
      </c>
      <c r="S468" s="9">
        <f t="shared" si="45"/>
        <v>41129.942870370374</v>
      </c>
      <c r="T468" s="9">
        <f t="shared" si="46"/>
        <v>41159.942870370374</v>
      </c>
    </row>
    <row r="469" spans="1:20" ht="43.5" x14ac:dyDescent="0.35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3">
        <f t="shared" si="47"/>
        <v>22</v>
      </c>
      <c r="P469" s="4">
        <f t="shared" si="42"/>
        <v>110.64102564102564</v>
      </c>
      <c r="Q469" t="str">
        <f t="shared" si="43"/>
        <v>film &amp; video</v>
      </c>
      <c r="R469" t="str">
        <f t="shared" si="44"/>
        <v>animation</v>
      </c>
      <c r="S469" s="9">
        <f t="shared" si="45"/>
        <v>41135.679791666669</v>
      </c>
      <c r="T469" s="9">
        <f t="shared" si="46"/>
        <v>41180.679791666669</v>
      </c>
    </row>
    <row r="470" spans="1:20" ht="43.5" x14ac:dyDescent="0.35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3">
        <f t="shared" si="47"/>
        <v>0</v>
      </c>
      <c r="P470" s="4">
        <f t="shared" si="42"/>
        <v>0</v>
      </c>
      <c r="Q470" t="str">
        <f t="shared" si="43"/>
        <v>film &amp; video</v>
      </c>
      <c r="R470" t="str">
        <f t="shared" si="44"/>
        <v>animation</v>
      </c>
      <c r="S470" s="9">
        <f t="shared" si="45"/>
        <v>41041.167627314811</v>
      </c>
      <c r="T470" s="9">
        <f t="shared" si="46"/>
        <v>41101.160474537035</v>
      </c>
    </row>
    <row r="471" spans="1:20" ht="29" x14ac:dyDescent="0.35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3">
        <f t="shared" si="47"/>
        <v>0</v>
      </c>
      <c r="P471" s="4">
        <f t="shared" si="42"/>
        <v>0</v>
      </c>
      <c r="Q471" t="str">
        <f t="shared" si="43"/>
        <v>film &amp; video</v>
      </c>
      <c r="R471" t="str">
        <f t="shared" si="44"/>
        <v>animation</v>
      </c>
      <c r="S471" s="9">
        <f t="shared" si="45"/>
        <v>41827.989861111113</v>
      </c>
      <c r="T471" s="9">
        <f t="shared" si="46"/>
        <v>41887.989861111113</v>
      </c>
    </row>
    <row r="472" spans="1:20" ht="43.5" x14ac:dyDescent="0.35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3">
        <f t="shared" si="47"/>
        <v>2</v>
      </c>
      <c r="P472" s="4">
        <f t="shared" si="42"/>
        <v>25.5</v>
      </c>
      <c r="Q472" t="str">
        <f t="shared" si="43"/>
        <v>film &amp; video</v>
      </c>
      <c r="R472" t="str">
        <f t="shared" si="44"/>
        <v>animation</v>
      </c>
      <c r="S472" s="9">
        <f t="shared" si="45"/>
        <v>41605.167696759258</v>
      </c>
      <c r="T472" s="9">
        <f t="shared" si="46"/>
        <v>41655.166666666664</v>
      </c>
    </row>
    <row r="473" spans="1:20" ht="58" x14ac:dyDescent="0.35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3">
        <f t="shared" si="47"/>
        <v>12</v>
      </c>
      <c r="P473" s="4">
        <f t="shared" si="42"/>
        <v>38.476470588235294</v>
      </c>
      <c r="Q473" t="str">
        <f t="shared" si="43"/>
        <v>film &amp; video</v>
      </c>
      <c r="R473" t="str">
        <f t="shared" si="44"/>
        <v>animation</v>
      </c>
      <c r="S473" s="9">
        <f t="shared" si="45"/>
        <v>41703.721979166665</v>
      </c>
      <c r="T473" s="9">
        <f t="shared" si="46"/>
        <v>41748.680312500001</v>
      </c>
    </row>
    <row r="474" spans="1:20" ht="43.5" x14ac:dyDescent="0.35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3">
        <f t="shared" si="47"/>
        <v>18</v>
      </c>
      <c r="P474" s="4">
        <f t="shared" si="42"/>
        <v>28.2</v>
      </c>
      <c r="Q474" t="str">
        <f t="shared" si="43"/>
        <v>film &amp; video</v>
      </c>
      <c r="R474" t="str">
        <f t="shared" si="44"/>
        <v>animation</v>
      </c>
      <c r="S474" s="9">
        <f t="shared" si="45"/>
        <v>41844.922662037039</v>
      </c>
      <c r="T474" s="9">
        <f t="shared" si="46"/>
        <v>41874.922662037039</v>
      </c>
    </row>
    <row r="475" spans="1:20" ht="43.5" x14ac:dyDescent="0.35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3">
        <f t="shared" si="47"/>
        <v>3</v>
      </c>
      <c r="P475" s="4">
        <f t="shared" si="42"/>
        <v>61.5</v>
      </c>
      <c r="Q475" t="str">
        <f t="shared" si="43"/>
        <v>film &amp; video</v>
      </c>
      <c r="R475" t="str">
        <f t="shared" si="44"/>
        <v>animation</v>
      </c>
      <c r="S475" s="9">
        <f t="shared" si="45"/>
        <v>41869.698136574072</v>
      </c>
      <c r="T475" s="9">
        <f t="shared" si="46"/>
        <v>41899.698136574072</v>
      </c>
    </row>
    <row r="476" spans="1:20" ht="43.5" x14ac:dyDescent="0.35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3">
        <f t="shared" si="47"/>
        <v>1</v>
      </c>
      <c r="P476" s="4">
        <f t="shared" si="42"/>
        <v>1</v>
      </c>
      <c r="Q476" t="str">
        <f t="shared" si="43"/>
        <v>film &amp; video</v>
      </c>
      <c r="R476" t="str">
        <f t="shared" si="44"/>
        <v>animation</v>
      </c>
      <c r="S476" s="9">
        <f t="shared" si="45"/>
        <v>42753.329039351855</v>
      </c>
      <c r="T476" s="9">
        <f t="shared" si="46"/>
        <v>42783.329039351855</v>
      </c>
    </row>
    <row r="477" spans="1:20" ht="43.5" x14ac:dyDescent="0.35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3">
        <f t="shared" si="47"/>
        <v>0</v>
      </c>
      <c r="P477" s="4">
        <f t="shared" si="42"/>
        <v>0</v>
      </c>
      <c r="Q477" t="str">
        <f t="shared" si="43"/>
        <v>film &amp; video</v>
      </c>
      <c r="R477" t="str">
        <f t="shared" si="44"/>
        <v>animation</v>
      </c>
      <c r="S477" s="9">
        <f t="shared" si="45"/>
        <v>42100.086145833338</v>
      </c>
      <c r="T477" s="9">
        <f t="shared" si="46"/>
        <v>42130.086145833338</v>
      </c>
    </row>
    <row r="478" spans="1:20" x14ac:dyDescent="0.35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3">
        <f t="shared" si="47"/>
        <v>3</v>
      </c>
      <c r="P478" s="4">
        <f t="shared" si="42"/>
        <v>39.569274193548388</v>
      </c>
      <c r="Q478" t="str">
        <f t="shared" si="43"/>
        <v>film &amp; video</v>
      </c>
      <c r="R478" t="str">
        <f t="shared" si="44"/>
        <v>animation</v>
      </c>
      <c r="S478" s="9">
        <f t="shared" si="45"/>
        <v>41757.975011574075</v>
      </c>
      <c r="T478" s="9">
        <f t="shared" si="46"/>
        <v>41793.165972222225</v>
      </c>
    </row>
    <row r="479" spans="1:20" ht="43.5" x14ac:dyDescent="0.35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3">
        <f t="shared" si="47"/>
        <v>0</v>
      </c>
      <c r="P479" s="4">
        <f t="shared" si="42"/>
        <v>0</v>
      </c>
      <c r="Q479" t="str">
        <f t="shared" si="43"/>
        <v>film &amp; video</v>
      </c>
      <c r="R479" t="str">
        <f t="shared" si="44"/>
        <v>animation</v>
      </c>
      <c r="S479" s="9">
        <f t="shared" si="45"/>
        <v>40987.83488425926</v>
      </c>
      <c r="T479" s="9">
        <f t="shared" si="46"/>
        <v>41047.83488425926</v>
      </c>
    </row>
    <row r="480" spans="1:20" ht="43.5" x14ac:dyDescent="0.35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3">
        <f t="shared" si="47"/>
        <v>0</v>
      </c>
      <c r="P480" s="4">
        <f t="shared" si="42"/>
        <v>0</v>
      </c>
      <c r="Q480" t="str">
        <f t="shared" si="43"/>
        <v>film &amp; video</v>
      </c>
      <c r="R480" t="str">
        <f t="shared" si="44"/>
        <v>animation</v>
      </c>
      <c r="S480" s="9">
        <f t="shared" si="45"/>
        <v>42065.910983796297</v>
      </c>
      <c r="T480" s="9">
        <f t="shared" si="46"/>
        <v>42095.869317129633</v>
      </c>
    </row>
    <row r="481" spans="1:20" ht="43.5" x14ac:dyDescent="0.35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3">
        <f t="shared" si="47"/>
        <v>33</v>
      </c>
      <c r="P481" s="4">
        <f t="shared" si="42"/>
        <v>88.8</v>
      </c>
      <c r="Q481" t="str">
        <f t="shared" si="43"/>
        <v>film &amp; video</v>
      </c>
      <c r="R481" t="str">
        <f t="shared" si="44"/>
        <v>animation</v>
      </c>
      <c r="S481" s="9">
        <f t="shared" si="45"/>
        <v>41904.407812500001</v>
      </c>
      <c r="T481" s="9">
        <f t="shared" si="46"/>
        <v>41964.449479166666</v>
      </c>
    </row>
    <row r="482" spans="1:20" ht="43.5" x14ac:dyDescent="0.35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3">
        <f t="shared" si="47"/>
        <v>20</v>
      </c>
      <c r="P482" s="4">
        <f t="shared" si="42"/>
        <v>55.457142857142856</v>
      </c>
      <c r="Q482" t="str">
        <f t="shared" si="43"/>
        <v>film &amp; video</v>
      </c>
      <c r="R482" t="str">
        <f t="shared" si="44"/>
        <v>animation</v>
      </c>
      <c r="S482" s="9">
        <f t="shared" si="45"/>
        <v>41465.500173611108</v>
      </c>
      <c r="T482" s="9">
        <f t="shared" si="46"/>
        <v>41495.500173611108</v>
      </c>
    </row>
    <row r="483" spans="1:20" ht="43.5" x14ac:dyDescent="0.35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3">
        <f t="shared" si="47"/>
        <v>7</v>
      </c>
      <c r="P483" s="4">
        <f t="shared" si="42"/>
        <v>87.142857142857139</v>
      </c>
      <c r="Q483" t="str">
        <f t="shared" si="43"/>
        <v>film &amp; video</v>
      </c>
      <c r="R483" t="str">
        <f t="shared" si="44"/>
        <v>animation</v>
      </c>
      <c r="S483" s="9">
        <f t="shared" si="45"/>
        <v>41162.672326388885</v>
      </c>
      <c r="T483" s="9">
        <f t="shared" si="46"/>
        <v>41192.672326388885</v>
      </c>
    </row>
    <row r="484" spans="1:20" ht="43.5" x14ac:dyDescent="0.35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3">
        <f t="shared" si="47"/>
        <v>1</v>
      </c>
      <c r="P484" s="4">
        <f t="shared" si="42"/>
        <v>10</v>
      </c>
      <c r="Q484" t="str">
        <f t="shared" si="43"/>
        <v>film &amp; video</v>
      </c>
      <c r="R484" t="str">
        <f t="shared" si="44"/>
        <v>animation</v>
      </c>
      <c r="S484" s="9">
        <f t="shared" si="45"/>
        <v>42447.896875000006</v>
      </c>
      <c r="T484" s="9">
        <f t="shared" si="46"/>
        <v>42474.606944444444</v>
      </c>
    </row>
    <row r="485" spans="1:20" ht="43.5" x14ac:dyDescent="0.35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3">
        <f t="shared" si="47"/>
        <v>51</v>
      </c>
      <c r="P485" s="4">
        <f t="shared" si="42"/>
        <v>51.224489795918366</v>
      </c>
      <c r="Q485" t="str">
        <f t="shared" si="43"/>
        <v>film &amp; video</v>
      </c>
      <c r="R485" t="str">
        <f t="shared" si="44"/>
        <v>animation</v>
      </c>
      <c r="S485" s="9">
        <f t="shared" si="45"/>
        <v>41243.197592592594</v>
      </c>
      <c r="T485" s="9">
        <f t="shared" si="46"/>
        <v>41303.197592592594</v>
      </c>
    </row>
    <row r="486" spans="1:20" ht="58" x14ac:dyDescent="0.35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3">
        <f t="shared" si="47"/>
        <v>1</v>
      </c>
      <c r="P486" s="4">
        <f t="shared" si="42"/>
        <v>13.545454545454545</v>
      </c>
      <c r="Q486" t="str">
        <f t="shared" si="43"/>
        <v>film &amp; video</v>
      </c>
      <c r="R486" t="str">
        <f t="shared" si="44"/>
        <v>animation</v>
      </c>
      <c r="S486" s="9">
        <f t="shared" si="45"/>
        <v>42272.93949074074</v>
      </c>
      <c r="T486" s="9">
        <f t="shared" si="46"/>
        <v>42313.981157407412</v>
      </c>
    </row>
    <row r="487" spans="1:20" ht="29" x14ac:dyDescent="0.35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3">
        <f t="shared" si="47"/>
        <v>22</v>
      </c>
      <c r="P487" s="4">
        <f t="shared" si="42"/>
        <v>66.520080000000007</v>
      </c>
      <c r="Q487" t="str">
        <f t="shared" si="43"/>
        <v>film &amp; video</v>
      </c>
      <c r="R487" t="str">
        <f t="shared" si="44"/>
        <v>animation</v>
      </c>
      <c r="S487" s="9">
        <f t="shared" si="45"/>
        <v>41381.50577546296</v>
      </c>
      <c r="T487" s="9">
        <f t="shared" si="46"/>
        <v>41411.50577546296</v>
      </c>
    </row>
    <row r="488" spans="1:20" ht="43.5" x14ac:dyDescent="0.35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3">
        <f t="shared" si="47"/>
        <v>1</v>
      </c>
      <c r="P488" s="4">
        <f t="shared" si="42"/>
        <v>50</v>
      </c>
      <c r="Q488" t="str">
        <f t="shared" si="43"/>
        <v>film &amp; video</v>
      </c>
      <c r="R488" t="str">
        <f t="shared" si="44"/>
        <v>animation</v>
      </c>
      <c r="S488" s="9">
        <f t="shared" si="45"/>
        <v>41761.94258101852</v>
      </c>
      <c r="T488" s="9">
        <f t="shared" si="46"/>
        <v>41791.94258101852</v>
      </c>
    </row>
    <row r="489" spans="1:20" ht="43.5" x14ac:dyDescent="0.35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3">
        <f t="shared" si="47"/>
        <v>0</v>
      </c>
      <c r="P489" s="4">
        <f t="shared" si="42"/>
        <v>0</v>
      </c>
      <c r="Q489" t="str">
        <f t="shared" si="43"/>
        <v>film &amp; video</v>
      </c>
      <c r="R489" t="str">
        <f t="shared" si="44"/>
        <v>animation</v>
      </c>
      <c r="S489" s="9">
        <f t="shared" si="45"/>
        <v>42669.594837962963</v>
      </c>
      <c r="T489" s="9">
        <f t="shared" si="46"/>
        <v>42729.636504629627</v>
      </c>
    </row>
    <row r="490" spans="1:20" ht="29" x14ac:dyDescent="0.35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3">
        <f t="shared" si="47"/>
        <v>0</v>
      </c>
      <c r="P490" s="4">
        <f t="shared" si="42"/>
        <v>0</v>
      </c>
      <c r="Q490" t="str">
        <f t="shared" si="43"/>
        <v>film &amp; video</v>
      </c>
      <c r="R490" t="str">
        <f t="shared" si="44"/>
        <v>animation</v>
      </c>
      <c r="S490" s="9">
        <f t="shared" si="45"/>
        <v>42714.054398148146</v>
      </c>
      <c r="T490" s="9">
        <f t="shared" si="46"/>
        <v>42744.054398148146</v>
      </c>
    </row>
    <row r="491" spans="1:20" ht="43.5" x14ac:dyDescent="0.35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3">
        <f t="shared" si="47"/>
        <v>1</v>
      </c>
      <c r="P491" s="4">
        <f t="shared" si="42"/>
        <v>71.666666666666671</v>
      </c>
      <c r="Q491" t="str">
        <f t="shared" si="43"/>
        <v>film &amp; video</v>
      </c>
      <c r="R491" t="str">
        <f t="shared" si="44"/>
        <v>animation</v>
      </c>
      <c r="S491" s="9">
        <f t="shared" si="45"/>
        <v>40882.481666666667</v>
      </c>
      <c r="T491" s="9">
        <f t="shared" si="46"/>
        <v>40913.481249999997</v>
      </c>
    </row>
    <row r="492" spans="1:20" x14ac:dyDescent="0.35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3">
        <f t="shared" si="47"/>
        <v>0</v>
      </c>
      <c r="P492" s="4">
        <f t="shared" si="42"/>
        <v>0</v>
      </c>
      <c r="Q492" t="str">
        <f t="shared" si="43"/>
        <v>film &amp; video</v>
      </c>
      <c r="R492" t="str">
        <f t="shared" si="44"/>
        <v>animation</v>
      </c>
      <c r="S492" s="9">
        <f t="shared" si="45"/>
        <v>41113.968576388892</v>
      </c>
      <c r="T492" s="9">
        <f t="shared" si="46"/>
        <v>41143.968576388892</v>
      </c>
    </row>
    <row r="493" spans="1:20" ht="43.5" x14ac:dyDescent="0.35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3">
        <f t="shared" si="47"/>
        <v>0</v>
      </c>
      <c r="P493" s="4">
        <f t="shared" si="42"/>
        <v>0</v>
      </c>
      <c r="Q493" t="str">
        <f t="shared" si="43"/>
        <v>film &amp; video</v>
      </c>
      <c r="R493" t="str">
        <f t="shared" si="44"/>
        <v>animation</v>
      </c>
      <c r="S493" s="9">
        <f t="shared" si="45"/>
        <v>42366.982627314821</v>
      </c>
      <c r="T493" s="9">
        <f t="shared" si="46"/>
        <v>42396.982627314821</v>
      </c>
    </row>
    <row r="494" spans="1:20" ht="43.5" x14ac:dyDescent="0.35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3">
        <f t="shared" si="47"/>
        <v>0</v>
      </c>
      <c r="P494" s="4">
        <f t="shared" si="42"/>
        <v>0</v>
      </c>
      <c r="Q494" t="str">
        <f t="shared" si="43"/>
        <v>film &amp; video</v>
      </c>
      <c r="R494" t="str">
        <f t="shared" si="44"/>
        <v>animation</v>
      </c>
      <c r="S494" s="9">
        <f t="shared" si="45"/>
        <v>42596.03506944445</v>
      </c>
      <c r="T494" s="9">
        <f t="shared" si="46"/>
        <v>42656.03506944445</v>
      </c>
    </row>
    <row r="495" spans="1:20" ht="43.5" x14ac:dyDescent="0.35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3">
        <f t="shared" si="47"/>
        <v>0</v>
      </c>
      <c r="P495" s="4">
        <f t="shared" si="42"/>
        <v>0</v>
      </c>
      <c r="Q495" t="str">
        <f t="shared" si="43"/>
        <v>film &amp; video</v>
      </c>
      <c r="R495" t="str">
        <f t="shared" si="44"/>
        <v>animation</v>
      </c>
      <c r="S495" s="9">
        <f t="shared" si="45"/>
        <v>42114.726134259254</v>
      </c>
      <c r="T495" s="9">
        <f t="shared" si="46"/>
        <v>42144.726134259254</v>
      </c>
    </row>
    <row r="496" spans="1:20" ht="43.5" x14ac:dyDescent="0.35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3">
        <f t="shared" si="47"/>
        <v>1</v>
      </c>
      <c r="P496" s="4">
        <f t="shared" si="42"/>
        <v>10.333333333333334</v>
      </c>
      <c r="Q496" t="str">
        <f t="shared" si="43"/>
        <v>film &amp; video</v>
      </c>
      <c r="R496" t="str">
        <f t="shared" si="44"/>
        <v>animation</v>
      </c>
      <c r="S496" s="9">
        <f t="shared" si="45"/>
        <v>41799.830613425926</v>
      </c>
      <c r="T496" s="9">
        <f t="shared" si="46"/>
        <v>41823.125</v>
      </c>
    </row>
    <row r="497" spans="1:20" ht="43.5" x14ac:dyDescent="0.35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3">
        <f t="shared" si="47"/>
        <v>0</v>
      </c>
      <c r="P497" s="4">
        <f t="shared" si="42"/>
        <v>0</v>
      </c>
      <c r="Q497" t="str">
        <f t="shared" si="43"/>
        <v>film &amp; video</v>
      </c>
      <c r="R497" t="str">
        <f t="shared" si="44"/>
        <v>animation</v>
      </c>
      <c r="S497" s="9">
        <f t="shared" si="45"/>
        <v>42171.827604166669</v>
      </c>
      <c r="T497" s="9">
        <f t="shared" si="46"/>
        <v>42201.827604166669</v>
      </c>
    </row>
    <row r="498" spans="1:20" ht="29" x14ac:dyDescent="0.35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3">
        <f t="shared" si="47"/>
        <v>1</v>
      </c>
      <c r="P498" s="4">
        <f t="shared" si="42"/>
        <v>1</v>
      </c>
      <c r="Q498" t="str">
        <f t="shared" si="43"/>
        <v>film &amp; video</v>
      </c>
      <c r="R498" t="str">
        <f t="shared" si="44"/>
        <v>animation</v>
      </c>
      <c r="S498" s="9">
        <f t="shared" si="45"/>
        <v>41620.93141203704</v>
      </c>
      <c r="T498" s="9">
        <f t="shared" si="46"/>
        <v>41680.93141203704</v>
      </c>
    </row>
    <row r="499" spans="1:20" x14ac:dyDescent="0.35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3">
        <f t="shared" si="47"/>
        <v>1</v>
      </c>
      <c r="P499" s="4">
        <f t="shared" si="42"/>
        <v>10</v>
      </c>
      <c r="Q499" t="str">
        <f t="shared" si="43"/>
        <v>film &amp; video</v>
      </c>
      <c r="R499" t="str">
        <f t="shared" si="44"/>
        <v>animation</v>
      </c>
      <c r="S499" s="9">
        <f t="shared" si="45"/>
        <v>41945.037789351853</v>
      </c>
      <c r="T499" s="9">
        <f t="shared" si="46"/>
        <v>41998.208333333328</v>
      </c>
    </row>
    <row r="500" spans="1:20" ht="43.5" x14ac:dyDescent="0.35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3">
        <f t="shared" si="47"/>
        <v>5</v>
      </c>
      <c r="P500" s="4">
        <f t="shared" si="42"/>
        <v>136.09090909090909</v>
      </c>
      <c r="Q500" t="str">
        <f t="shared" si="43"/>
        <v>film &amp; video</v>
      </c>
      <c r="R500" t="str">
        <f t="shared" si="44"/>
        <v>animation</v>
      </c>
      <c r="S500" s="9">
        <f t="shared" si="45"/>
        <v>40858.762141203704</v>
      </c>
      <c r="T500" s="9">
        <f t="shared" si="46"/>
        <v>40900.762141203704</v>
      </c>
    </row>
    <row r="501" spans="1:20" ht="58" x14ac:dyDescent="0.35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3">
        <f t="shared" si="47"/>
        <v>10</v>
      </c>
      <c r="P501" s="4">
        <f t="shared" si="42"/>
        <v>73.461538461538467</v>
      </c>
      <c r="Q501" t="str">
        <f t="shared" si="43"/>
        <v>film &amp; video</v>
      </c>
      <c r="R501" t="str">
        <f t="shared" si="44"/>
        <v>animation</v>
      </c>
      <c r="S501" s="9">
        <f t="shared" si="45"/>
        <v>40043.895462962959</v>
      </c>
      <c r="T501" s="9">
        <f t="shared" si="46"/>
        <v>40098.874305555553</v>
      </c>
    </row>
    <row r="502" spans="1:20" ht="43.5" x14ac:dyDescent="0.35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3">
        <f t="shared" si="47"/>
        <v>4</v>
      </c>
      <c r="P502" s="4">
        <f t="shared" si="42"/>
        <v>53.75</v>
      </c>
      <c r="Q502" t="str">
        <f t="shared" si="43"/>
        <v>film &amp; video</v>
      </c>
      <c r="R502" t="str">
        <f t="shared" si="44"/>
        <v>animation</v>
      </c>
      <c r="S502" s="9">
        <f t="shared" si="45"/>
        <v>40247.886006944449</v>
      </c>
      <c r="T502" s="9">
        <f t="shared" si="46"/>
        <v>40306.927777777775</v>
      </c>
    </row>
    <row r="503" spans="1:20" ht="43.5" x14ac:dyDescent="0.35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3">
        <f t="shared" si="47"/>
        <v>0</v>
      </c>
      <c r="P503" s="4">
        <f t="shared" si="42"/>
        <v>0</v>
      </c>
      <c r="Q503" t="str">
        <f t="shared" si="43"/>
        <v>film &amp; video</v>
      </c>
      <c r="R503" t="str">
        <f t="shared" si="44"/>
        <v>animation</v>
      </c>
      <c r="S503" s="9">
        <f t="shared" si="45"/>
        <v>40703.234386574077</v>
      </c>
      <c r="T503" s="9">
        <f t="shared" si="46"/>
        <v>40733.234386574077</v>
      </c>
    </row>
    <row r="504" spans="1:20" ht="43.5" x14ac:dyDescent="0.35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3">
        <f t="shared" si="47"/>
        <v>2</v>
      </c>
      <c r="P504" s="4">
        <f t="shared" si="42"/>
        <v>57.5</v>
      </c>
      <c r="Q504" t="str">
        <f t="shared" si="43"/>
        <v>film &amp; video</v>
      </c>
      <c r="R504" t="str">
        <f t="shared" si="44"/>
        <v>animation</v>
      </c>
      <c r="S504" s="9">
        <f t="shared" si="45"/>
        <v>40956.553530092591</v>
      </c>
      <c r="T504" s="9">
        <f t="shared" si="46"/>
        <v>40986.511863425927</v>
      </c>
    </row>
    <row r="505" spans="1:20" ht="43.5" x14ac:dyDescent="0.35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3">
        <f t="shared" si="47"/>
        <v>2</v>
      </c>
      <c r="P505" s="4">
        <f t="shared" si="42"/>
        <v>12.666666666666666</v>
      </c>
      <c r="Q505" t="str">
        <f t="shared" si="43"/>
        <v>film &amp; video</v>
      </c>
      <c r="R505" t="str">
        <f t="shared" si="44"/>
        <v>animation</v>
      </c>
      <c r="S505" s="9">
        <f t="shared" si="45"/>
        <v>41991.526655092588</v>
      </c>
      <c r="T505" s="9">
        <f t="shared" si="46"/>
        <v>42021.526655092588</v>
      </c>
    </row>
    <row r="506" spans="1:20" ht="43.5" x14ac:dyDescent="0.35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3">
        <f t="shared" si="47"/>
        <v>2</v>
      </c>
      <c r="P506" s="4">
        <f t="shared" si="42"/>
        <v>67</v>
      </c>
      <c r="Q506" t="str">
        <f t="shared" si="43"/>
        <v>film &amp; video</v>
      </c>
      <c r="R506" t="str">
        <f t="shared" si="44"/>
        <v>animation</v>
      </c>
      <c r="S506" s="9">
        <f t="shared" si="45"/>
        <v>40949.98364583333</v>
      </c>
      <c r="T506" s="9">
        <f t="shared" si="46"/>
        <v>41009.941979166666</v>
      </c>
    </row>
    <row r="507" spans="1:20" ht="43.5" x14ac:dyDescent="0.35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3">
        <f t="shared" si="47"/>
        <v>1</v>
      </c>
      <c r="P507" s="4">
        <f t="shared" si="42"/>
        <v>3.7142857142857144</v>
      </c>
      <c r="Q507" t="str">
        <f t="shared" si="43"/>
        <v>film &amp; video</v>
      </c>
      <c r="R507" t="str">
        <f t="shared" si="44"/>
        <v>animation</v>
      </c>
      <c r="S507" s="9">
        <f t="shared" si="45"/>
        <v>42318.098217592589</v>
      </c>
      <c r="T507" s="9">
        <f t="shared" si="46"/>
        <v>42363.098217592589</v>
      </c>
    </row>
    <row r="508" spans="1:20" ht="43.5" x14ac:dyDescent="0.35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3">
        <f t="shared" si="47"/>
        <v>1</v>
      </c>
      <c r="P508" s="4">
        <f t="shared" si="42"/>
        <v>250</v>
      </c>
      <c r="Q508" t="str">
        <f t="shared" si="43"/>
        <v>film &amp; video</v>
      </c>
      <c r="R508" t="str">
        <f t="shared" si="44"/>
        <v>animation</v>
      </c>
      <c r="S508" s="9">
        <f t="shared" si="45"/>
        <v>41466.552314814813</v>
      </c>
      <c r="T508" s="9">
        <f t="shared" si="46"/>
        <v>41496.552314814813</v>
      </c>
    </row>
    <row r="509" spans="1:20" ht="43.5" x14ac:dyDescent="0.35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3">
        <f t="shared" si="47"/>
        <v>4</v>
      </c>
      <c r="P509" s="4">
        <f t="shared" si="42"/>
        <v>64</v>
      </c>
      <c r="Q509" t="str">
        <f t="shared" si="43"/>
        <v>film &amp; video</v>
      </c>
      <c r="R509" t="str">
        <f t="shared" si="44"/>
        <v>animation</v>
      </c>
      <c r="S509" s="9">
        <f t="shared" si="45"/>
        <v>41156.958993055552</v>
      </c>
      <c r="T509" s="9">
        <f t="shared" si="46"/>
        <v>41201.958993055552</v>
      </c>
    </row>
    <row r="510" spans="1:20" ht="43.5" x14ac:dyDescent="0.35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3">
        <f t="shared" si="47"/>
        <v>1</v>
      </c>
      <c r="P510" s="4">
        <f t="shared" si="42"/>
        <v>133.33333333333334</v>
      </c>
      <c r="Q510" t="str">
        <f t="shared" si="43"/>
        <v>film &amp; video</v>
      </c>
      <c r="R510" t="str">
        <f t="shared" si="44"/>
        <v>animation</v>
      </c>
      <c r="S510" s="9">
        <f t="shared" si="45"/>
        <v>40995.024317129632</v>
      </c>
      <c r="T510" s="9">
        <f t="shared" si="46"/>
        <v>41054.593055555553</v>
      </c>
    </row>
    <row r="511" spans="1:20" ht="43.5" x14ac:dyDescent="0.35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3">
        <f t="shared" si="47"/>
        <v>1</v>
      </c>
      <c r="P511" s="4">
        <f t="shared" si="42"/>
        <v>10</v>
      </c>
      <c r="Q511" t="str">
        <f t="shared" si="43"/>
        <v>film &amp; video</v>
      </c>
      <c r="R511" t="str">
        <f t="shared" si="44"/>
        <v>animation</v>
      </c>
      <c r="S511" s="9">
        <f t="shared" si="45"/>
        <v>42153.631597222222</v>
      </c>
      <c r="T511" s="9">
        <f t="shared" si="46"/>
        <v>42183.631597222222</v>
      </c>
    </row>
    <row r="512" spans="1:20" ht="43.5" x14ac:dyDescent="0.35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3">
        <f t="shared" si="47"/>
        <v>0</v>
      </c>
      <c r="P512" s="4">
        <f t="shared" si="42"/>
        <v>0</v>
      </c>
      <c r="Q512" t="str">
        <f t="shared" si="43"/>
        <v>film &amp; video</v>
      </c>
      <c r="R512" t="str">
        <f t="shared" si="44"/>
        <v>animation</v>
      </c>
      <c r="S512" s="9">
        <f t="shared" si="45"/>
        <v>42400.176377314812</v>
      </c>
      <c r="T512" s="9">
        <f t="shared" si="46"/>
        <v>42430.176377314812</v>
      </c>
    </row>
    <row r="513" spans="1:20" ht="43.5" x14ac:dyDescent="0.35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3">
        <f t="shared" si="47"/>
        <v>3</v>
      </c>
      <c r="P513" s="4">
        <f t="shared" si="42"/>
        <v>30</v>
      </c>
      <c r="Q513" t="str">
        <f t="shared" si="43"/>
        <v>film &amp; video</v>
      </c>
      <c r="R513" t="str">
        <f t="shared" si="44"/>
        <v>animation</v>
      </c>
      <c r="S513" s="9">
        <f t="shared" si="45"/>
        <v>41340.303032407406</v>
      </c>
      <c r="T513" s="9">
        <f t="shared" si="46"/>
        <v>41370.261365740742</v>
      </c>
    </row>
    <row r="514" spans="1:20" ht="43.5" x14ac:dyDescent="0.35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3">
        <f t="shared" si="47"/>
        <v>1</v>
      </c>
      <c r="P514" s="4">
        <f t="shared" si="42"/>
        <v>5.5</v>
      </c>
      <c r="Q514" t="str">
        <f t="shared" si="43"/>
        <v>film &amp; video</v>
      </c>
      <c r="R514" t="str">
        <f t="shared" si="44"/>
        <v>animation</v>
      </c>
      <c r="S514" s="9">
        <f t="shared" si="45"/>
        <v>42649.742210648154</v>
      </c>
      <c r="T514" s="9">
        <f t="shared" si="46"/>
        <v>42694.783877314811</v>
      </c>
    </row>
    <row r="515" spans="1:20" ht="29" x14ac:dyDescent="0.35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3">
        <f t="shared" si="47"/>
        <v>14</v>
      </c>
      <c r="P515" s="4">
        <f t="shared" ref="P515:P578" si="48">IFERROR(E515/L515,0)</f>
        <v>102.38235294117646</v>
      </c>
      <c r="Q515" t="str">
        <f t="shared" ref="Q515:Q578" si="49">LEFT(N515,SEARCH("/",N515)-1)</f>
        <v>film &amp; video</v>
      </c>
      <c r="R515" t="str">
        <f t="shared" ref="R515:R578" si="50">RIGHT(N515,LEN(N515)-SEARCH("/",N515,1))</f>
        <v>animation</v>
      </c>
      <c r="S515" s="9">
        <f t="shared" ref="S515:S578" si="51">(((J515/60)/60)/24)+DATE(1970,1,1)</f>
        <v>42552.653993055559</v>
      </c>
      <c r="T515" s="9">
        <f t="shared" ref="T515:T578" si="52">(((I515/60)/60)/24)+DATE(1970,1,1)</f>
        <v>42597.291666666672</v>
      </c>
    </row>
    <row r="516" spans="1:20" ht="43.5" x14ac:dyDescent="0.35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3">
        <f t="shared" ref="O516:O579" si="53">ROUNDUP((E516/D516)*100,0)</f>
        <v>4</v>
      </c>
      <c r="P516" s="4">
        <f t="shared" si="48"/>
        <v>16.666666666666668</v>
      </c>
      <c r="Q516" t="str">
        <f t="shared" si="49"/>
        <v>film &amp; video</v>
      </c>
      <c r="R516" t="str">
        <f t="shared" si="50"/>
        <v>animation</v>
      </c>
      <c r="S516" s="9">
        <f t="shared" si="51"/>
        <v>41830.613969907405</v>
      </c>
      <c r="T516" s="9">
        <f t="shared" si="52"/>
        <v>41860.613969907405</v>
      </c>
    </row>
    <row r="517" spans="1:20" ht="29" x14ac:dyDescent="0.35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3">
        <f t="shared" si="53"/>
        <v>26</v>
      </c>
      <c r="P517" s="4">
        <f t="shared" si="48"/>
        <v>725.02941176470586</v>
      </c>
      <c r="Q517" t="str">
        <f t="shared" si="49"/>
        <v>film &amp; video</v>
      </c>
      <c r="R517" t="str">
        <f t="shared" si="50"/>
        <v>animation</v>
      </c>
      <c r="S517" s="9">
        <f t="shared" si="51"/>
        <v>42327.490752314814</v>
      </c>
      <c r="T517" s="9">
        <f t="shared" si="52"/>
        <v>42367.490752314814</v>
      </c>
    </row>
    <row r="518" spans="1:20" ht="29" x14ac:dyDescent="0.35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3">
        <f t="shared" si="53"/>
        <v>0</v>
      </c>
      <c r="P518" s="4">
        <f t="shared" si="48"/>
        <v>0</v>
      </c>
      <c r="Q518" t="str">
        <f t="shared" si="49"/>
        <v>film &amp; video</v>
      </c>
      <c r="R518" t="str">
        <f t="shared" si="50"/>
        <v>animation</v>
      </c>
      <c r="S518" s="9">
        <f t="shared" si="51"/>
        <v>42091.778703703705</v>
      </c>
      <c r="T518" s="9">
        <f t="shared" si="52"/>
        <v>42151.778703703705</v>
      </c>
    </row>
    <row r="519" spans="1:20" ht="43.5" x14ac:dyDescent="0.35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3">
        <f t="shared" si="53"/>
        <v>2</v>
      </c>
      <c r="P519" s="4">
        <f t="shared" si="48"/>
        <v>68.333333333333329</v>
      </c>
      <c r="Q519" t="str">
        <f t="shared" si="49"/>
        <v>film &amp; video</v>
      </c>
      <c r="R519" t="str">
        <f t="shared" si="50"/>
        <v>animation</v>
      </c>
      <c r="S519" s="9">
        <f t="shared" si="51"/>
        <v>42738.615289351852</v>
      </c>
      <c r="T519" s="9">
        <f t="shared" si="52"/>
        <v>42768.615289351852</v>
      </c>
    </row>
    <row r="520" spans="1:20" ht="43.5" x14ac:dyDescent="0.35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3">
        <f t="shared" si="53"/>
        <v>0</v>
      </c>
      <c r="P520" s="4">
        <f t="shared" si="48"/>
        <v>0</v>
      </c>
      <c r="Q520" t="str">
        <f t="shared" si="49"/>
        <v>film &amp; video</v>
      </c>
      <c r="R520" t="str">
        <f t="shared" si="50"/>
        <v>animation</v>
      </c>
      <c r="S520" s="9">
        <f t="shared" si="51"/>
        <v>42223.616018518514</v>
      </c>
      <c r="T520" s="9">
        <f t="shared" si="52"/>
        <v>42253.615277777775</v>
      </c>
    </row>
    <row r="521" spans="1:20" ht="43.5" x14ac:dyDescent="0.35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3">
        <f t="shared" si="53"/>
        <v>23</v>
      </c>
      <c r="P521" s="4">
        <f t="shared" si="48"/>
        <v>39.228571428571428</v>
      </c>
      <c r="Q521" t="str">
        <f t="shared" si="49"/>
        <v>film &amp; video</v>
      </c>
      <c r="R521" t="str">
        <f t="shared" si="50"/>
        <v>animation</v>
      </c>
      <c r="S521" s="9">
        <f t="shared" si="51"/>
        <v>41218.391446759262</v>
      </c>
      <c r="T521" s="9">
        <f t="shared" si="52"/>
        <v>41248.391446759262</v>
      </c>
    </row>
    <row r="522" spans="1:20" ht="43.5" x14ac:dyDescent="0.35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3">
        <f t="shared" si="53"/>
        <v>103</v>
      </c>
      <c r="P522" s="4">
        <f t="shared" si="48"/>
        <v>150.14705882352942</v>
      </c>
      <c r="Q522" t="str">
        <f t="shared" si="49"/>
        <v>theater</v>
      </c>
      <c r="R522" t="str">
        <f t="shared" si="50"/>
        <v>plays</v>
      </c>
      <c r="S522" s="9">
        <f t="shared" si="51"/>
        <v>42318.702094907407</v>
      </c>
      <c r="T522" s="9">
        <f t="shared" si="52"/>
        <v>42348.702094907407</v>
      </c>
    </row>
    <row r="523" spans="1:20" ht="43.5" x14ac:dyDescent="0.35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3">
        <f t="shared" si="53"/>
        <v>105</v>
      </c>
      <c r="P523" s="4">
        <f t="shared" si="48"/>
        <v>93.428571428571431</v>
      </c>
      <c r="Q523" t="str">
        <f t="shared" si="49"/>
        <v>theater</v>
      </c>
      <c r="R523" t="str">
        <f t="shared" si="50"/>
        <v>plays</v>
      </c>
      <c r="S523" s="9">
        <f t="shared" si="51"/>
        <v>42646.092812499999</v>
      </c>
      <c r="T523" s="9">
        <f t="shared" si="52"/>
        <v>42675.207638888889</v>
      </c>
    </row>
    <row r="524" spans="1:20" ht="29" x14ac:dyDescent="0.35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3">
        <f t="shared" si="53"/>
        <v>115</v>
      </c>
      <c r="P524" s="4">
        <f t="shared" si="48"/>
        <v>110.96774193548387</v>
      </c>
      <c r="Q524" t="str">
        <f t="shared" si="49"/>
        <v>theater</v>
      </c>
      <c r="R524" t="str">
        <f t="shared" si="50"/>
        <v>plays</v>
      </c>
      <c r="S524" s="9">
        <f t="shared" si="51"/>
        <v>42430.040798611109</v>
      </c>
      <c r="T524" s="9">
        <f t="shared" si="52"/>
        <v>42449.999131944445</v>
      </c>
    </row>
    <row r="525" spans="1:20" ht="43.5" x14ac:dyDescent="0.35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3">
        <f t="shared" si="53"/>
        <v>121</v>
      </c>
      <c r="P525" s="4">
        <f t="shared" si="48"/>
        <v>71.785714285714292</v>
      </c>
      <c r="Q525" t="str">
        <f t="shared" si="49"/>
        <v>theater</v>
      </c>
      <c r="R525" t="str">
        <f t="shared" si="50"/>
        <v>plays</v>
      </c>
      <c r="S525" s="9">
        <f t="shared" si="51"/>
        <v>42238.13282407407</v>
      </c>
      <c r="T525" s="9">
        <f t="shared" si="52"/>
        <v>42268.13282407407</v>
      </c>
    </row>
    <row r="526" spans="1:20" ht="43.5" x14ac:dyDescent="0.35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3">
        <f t="shared" si="53"/>
        <v>109</v>
      </c>
      <c r="P526" s="4">
        <f t="shared" si="48"/>
        <v>29.258076923076924</v>
      </c>
      <c r="Q526" t="str">
        <f t="shared" si="49"/>
        <v>theater</v>
      </c>
      <c r="R526" t="str">
        <f t="shared" si="50"/>
        <v>plays</v>
      </c>
      <c r="S526" s="9">
        <f t="shared" si="51"/>
        <v>42492.717233796298</v>
      </c>
      <c r="T526" s="9">
        <f t="shared" si="52"/>
        <v>42522.717233796298</v>
      </c>
    </row>
    <row r="527" spans="1:20" ht="43.5" x14ac:dyDescent="0.35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3">
        <f t="shared" si="53"/>
        <v>100</v>
      </c>
      <c r="P527" s="4">
        <f t="shared" si="48"/>
        <v>1000</v>
      </c>
      <c r="Q527" t="str">
        <f t="shared" si="49"/>
        <v>theater</v>
      </c>
      <c r="R527" t="str">
        <f t="shared" si="50"/>
        <v>plays</v>
      </c>
      <c r="S527" s="9">
        <f t="shared" si="51"/>
        <v>41850.400937500002</v>
      </c>
      <c r="T527" s="9">
        <f t="shared" si="52"/>
        <v>41895.400937500002</v>
      </c>
    </row>
    <row r="528" spans="1:20" ht="43.5" x14ac:dyDescent="0.35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3">
        <f t="shared" si="53"/>
        <v>114</v>
      </c>
      <c r="P528" s="4">
        <f t="shared" si="48"/>
        <v>74.347826086956516</v>
      </c>
      <c r="Q528" t="str">
        <f t="shared" si="49"/>
        <v>theater</v>
      </c>
      <c r="R528" t="str">
        <f t="shared" si="50"/>
        <v>plays</v>
      </c>
      <c r="S528" s="9">
        <f t="shared" si="51"/>
        <v>42192.591944444444</v>
      </c>
      <c r="T528" s="9">
        <f t="shared" si="52"/>
        <v>42223.708333333328</v>
      </c>
    </row>
    <row r="529" spans="1:20" ht="43.5" x14ac:dyDescent="0.35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3">
        <f t="shared" si="53"/>
        <v>101</v>
      </c>
      <c r="P529" s="4">
        <f t="shared" si="48"/>
        <v>63.829113924050631</v>
      </c>
      <c r="Q529" t="str">
        <f t="shared" si="49"/>
        <v>theater</v>
      </c>
      <c r="R529" t="str">
        <f t="shared" si="50"/>
        <v>plays</v>
      </c>
      <c r="S529" s="9">
        <f t="shared" si="51"/>
        <v>42753.205625000002</v>
      </c>
      <c r="T529" s="9">
        <f t="shared" si="52"/>
        <v>42783.670138888891</v>
      </c>
    </row>
    <row r="530" spans="1:20" x14ac:dyDescent="0.35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3">
        <f t="shared" si="53"/>
        <v>116</v>
      </c>
      <c r="P530" s="4">
        <f t="shared" si="48"/>
        <v>44.333333333333336</v>
      </c>
      <c r="Q530" t="str">
        <f t="shared" si="49"/>
        <v>theater</v>
      </c>
      <c r="R530" t="str">
        <f t="shared" si="50"/>
        <v>plays</v>
      </c>
      <c r="S530" s="9">
        <f t="shared" si="51"/>
        <v>42155.920219907406</v>
      </c>
      <c r="T530" s="9">
        <f t="shared" si="52"/>
        <v>42176.888888888891</v>
      </c>
    </row>
    <row r="531" spans="1:20" ht="43.5" x14ac:dyDescent="0.35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3">
        <f t="shared" si="53"/>
        <v>131</v>
      </c>
      <c r="P531" s="4">
        <f t="shared" si="48"/>
        <v>86.944444444444443</v>
      </c>
      <c r="Q531" t="str">
        <f t="shared" si="49"/>
        <v>theater</v>
      </c>
      <c r="R531" t="str">
        <f t="shared" si="50"/>
        <v>plays</v>
      </c>
      <c r="S531" s="9">
        <f t="shared" si="51"/>
        <v>42725.031180555554</v>
      </c>
      <c r="T531" s="9">
        <f t="shared" si="52"/>
        <v>42746.208333333328</v>
      </c>
    </row>
    <row r="532" spans="1:20" ht="43.5" x14ac:dyDescent="0.35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3">
        <f t="shared" si="53"/>
        <v>108</v>
      </c>
      <c r="P532" s="4">
        <f t="shared" si="48"/>
        <v>126.55172413793103</v>
      </c>
      <c r="Q532" t="str">
        <f t="shared" si="49"/>
        <v>theater</v>
      </c>
      <c r="R532" t="str">
        <f t="shared" si="50"/>
        <v>plays</v>
      </c>
      <c r="S532" s="9">
        <f t="shared" si="51"/>
        <v>42157.591064814813</v>
      </c>
      <c r="T532" s="9">
        <f t="shared" si="52"/>
        <v>42179.083333333328</v>
      </c>
    </row>
    <row r="533" spans="1:20" ht="43.5" x14ac:dyDescent="0.35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3">
        <f t="shared" si="53"/>
        <v>100</v>
      </c>
      <c r="P533" s="4">
        <f t="shared" si="48"/>
        <v>129.03225806451613</v>
      </c>
      <c r="Q533" t="str">
        <f t="shared" si="49"/>
        <v>theater</v>
      </c>
      <c r="R533" t="str">
        <f t="shared" si="50"/>
        <v>plays</v>
      </c>
      <c r="S533" s="9">
        <f t="shared" si="51"/>
        <v>42676.065150462964</v>
      </c>
      <c r="T533" s="9">
        <f t="shared" si="52"/>
        <v>42721.290972222225</v>
      </c>
    </row>
    <row r="534" spans="1:20" ht="43.5" x14ac:dyDescent="0.35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3">
        <f t="shared" si="53"/>
        <v>124</v>
      </c>
      <c r="P534" s="4">
        <f t="shared" si="48"/>
        <v>71.242774566473983</v>
      </c>
      <c r="Q534" t="str">
        <f t="shared" si="49"/>
        <v>theater</v>
      </c>
      <c r="R534" t="str">
        <f t="shared" si="50"/>
        <v>plays</v>
      </c>
      <c r="S534" s="9">
        <f t="shared" si="51"/>
        <v>42473.007037037038</v>
      </c>
      <c r="T534" s="9">
        <f t="shared" si="52"/>
        <v>42503.007037037038</v>
      </c>
    </row>
    <row r="535" spans="1:20" ht="43.5" x14ac:dyDescent="0.35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3">
        <f t="shared" si="53"/>
        <v>101</v>
      </c>
      <c r="P535" s="4">
        <f t="shared" si="48"/>
        <v>117.88235294117646</v>
      </c>
      <c r="Q535" t="str">
        <f t="shared" si="49"/>
        <v>theater</v>
      </c>
      <c r="R535" t="str">
        <f t="shared" si="50"/>
        <v>plays</v>
      </c>
      <c r="S535" s="9">
        <f t="shared" si="51"/>
        <v>42482.43478009259</v>
      </c>
      <c r="T535" s="9">
        <f t="shared" si="52"/>
        <v>42506.43478009259</v>
      </c>
    </row>
    <row r="536" spans="1:20" ht="43.5" x14ac:dyDescent="0.35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3">
        <f t="shared" si="53"/>
        <v>105</v>
      </c>
      <c r="P536" s="4">
        <f t="shared" si="48"/>
        <v>327.08333333333331</v>
      </c>
      <c r="Q536" t="str">
        <f t="shared" si="49"/>
        <v>theater</v>
      </c>
      <c r="R536" t="str">
        <f t="shared" si="50"/>
        <v>plays</v>
      </c>
      <c r="S536" s="9">
        <f t="shared" si="51"/>
        <v>42270.810995370368</v>
      </c>
      <c r="T536" s="9">
        <f t="shared" si="52"/>
        <v>42309.958333333328</v>
      </c>
    </row>
    <row r="537" spans="1:20" ht="29" x14ac:dyDescent="0.35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3">
        <f t="shared" si="53"/>
        <v>103</v>
      </c>
      <c r="P537" s="4">
        <f t="shared" si="48"/>
        <v>34.745762711864408</v>
      </c>
      <c r="Q537" t="str">
        <f t="shared" si="49"/>
        <v>theater</v>
      </c>
      <c r="R537" t="str">
        <f t="shared" si="50"/>
        <v>plays</v>
      </c>
      <c r="S537" s="9">
        <f t="shared" si="51"/>
        <v>42711.545196759253</v>
      </c>
      <c r="T537" s="9">
        <f t="shared" si="52"/>
        <v>42741.545196759253</v>
      </c>
    </row>
    <row r="538" spans="1:20" ht="43.5" x14ac:dyDescent="0.35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3">
        <f t="shared" si="53"/>
        <v>119</v>
      </c>
      <c r="P538" s="4">
        <f t="shared" si="48"/>
        <v>100.06410256410257</v>
      </c>
      <c r="Q538" t="str">
        <f t="shared" si="49"/>
        <v>theater</v>
      </c>
      <c r="R538" t="str">
        <f t="shared" si="50"/>
        <v>plays</v>
      </c>
      <c r="S538" s="9">
        <f t="shared" si="51"/>
        <v>42179.344988425932</v>
      </c>
      <c r="T538" s="9">
        <f t="shared" si="52"/>
        <v>42219.75</v>
      </c>
    </row>
    <row r="539" spans="1:20" ht="43.5" x14ac:dyDescent="0.35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3">
        <f t="shared" si="53"/>
        <v>121</v>
      </c>
      <c r="P539" s="4">
        <f t="shared" si="48"/>
        <v>40.847457627118644</v>
      </c>
      <c r="Q539" t="str">
        <f t="shared" si="49"/>
        <v>theater</v>
      </c>
      <c r="R539" t="str">
        <f t="shared" si="50"/>
        <v>plays</v>
      </c>
      <c r="S539" s="9">
        <f t="shared" si="51"/>
        <v>42282.768414351856</v>
      </c>
      <c r="T539" s="9">
        <f t="shared" si="52"/>
        <v>42312.810081018513</v>
      </c>
    </row>
    <row r="540" spans="1:20" ht="43.5" x14ac:dyDescent="0.35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3">
        <f t="shared" si="53"/>
        <v>303</v>
      </c>
      <c r="P540" s="4">
        <f t="shared" si="48"/>
        <v>252.01666666666668</v>
      </c>
      <c r="Q540" t="str">
        <f t="shared" si="49"/>
        <v>theater</v>
      </c>
      <c r="R540" t="str">
        <f t="shared" si="50"/>
        <v>plays</v>
      </c>
      <c r="S540" s="9">
        <f t="shared" si="51"/>
        <v>42473.794710648144</v>
      </c>
      <c r="T540" s="9">
        <f t="shared" si="52"/>
        <v>42503.794710648144</v>
      </c>
    </row>
    <row r="541" spans="1:20" ht="43.5" x14ac:dyDescent="0.35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3">
        <f t="shared" si="53"/>
        <v>101</v>
      </c>
      <c r="P541" s="4">
        <f t="shared" si="48"/>
        <v>25.161000000000001</v>
      </c>
      <c r="Q541" t="str">
        <f t="shared" si="49"/>
        <v>theater</v>
      </c>
      <c r="R541" t="str">
        <f t="shared" si="50"/>
        <v>plays</v>
      </c>
      <c r="S541" s="9">
        <f t="shared" si="51"/>
        <v>42535.049849537041</v>
      </c>
      <c r="T541" s="9">
        <f t="shared" si="52"/>
        <v>42556.049849537041</v>
      </c>
    </row>
    <row r="542" spans="1:20" ht="58" x14ac:dyDescent="0.35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3">
        <f t="shared" si="53"/>
        <v>1</v>
      </c>
      <c r="P542" s="4">
        <f t="shared" si="48"/>
        <v>1</v>
      </c>
      <c r="Q542" t="str">
        <f t="shared" si="49"/>
        <v>technology</v>
      </c>
      <c r="R542" t="str">
        <f t="shared" si="50"/>
        <v>web</v>
      </c>
      <c r="S542" s="9">
        <f t="shared" si="51"/>
        <v>42009.817199074074</v>
      </c>
      <c r="T542" s="9">
        <f t="shared" si="52"/>
        <v>42039.817199074074</v>
      </c>
    </row>
    <row r="543" spans="1:20" ht="43.5" x14ac:dyDescent="0.35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3">
        <f t="shared" si="53"/>
        <v>1</v>
      </c>
      <c r="P543" s="4">
        <f t="shared" si="48"/>
        <v>25</v>
      </c>
      <c r="Q543" t="str">
        <f t="shared" si="49"/>
        <v>technology</v>
      </c>
      <c r="R543" t="str">
        <f t="shared" si="50"/>
        <v>web</v>
      </c>
      <c r="S543" s="9">
        <f t="shared" si="51"/>
        <v>42276.046689814815</v>
      </c>
      <c r="T543" s="9">
        <f t="shared" si="52"/>
        <v>42306.046689814815</v>
      </c>
    </row>
    <row r="544" spans="1:20" ht="43.5" x14ac:dyDescent="0.35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3">
        <f t="shared" si="53"/>
        <v>1</v>
      </c>
      <c r="P544" s="4">
        <f t="shared" si="48"/>
        <v>1</v>
      </c>
      <c r="Q544" t="str">
        <f t="shared" si="49"/>
        <v>technology</v>
      </c>
      <c r="R544" t="str">
        <f t="shared" si="50"/>
        <v>web</v>
      </c>
      <c r="S544" s="9">
        <f t="shared" si="51"/>
        <v>42433.737453703703</v>
      </c>
      <c r="T544" s="9">
        <f t="shared" si="52"/>
        <v>42493.695787037039</v>
      </c>
    </row>
    <row r="545" spans="1:20" ht="43.5" x14ac:dyDescent="0.35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3">
        <f t="shared" si="53"/>
        <v>1</v>
      </c>
      <c r="P545" s="4">
        <f t="shared" si="48"/>
        <v>35</v>
      </c>
      <c r="Q545" t="str">
        <f t="shared" si="49"/>
        <v>technology</v>
      </c>
      <c r="R545" t="str">
        <f t="shared" si="50"/>
        <v>web</v>
      </c>
      <c r="S545" s="9">
        <f t="shared" si="51"/>
        <v>41914.092152777775</v>
      </c>
      <c r="T545" s="9">
        <f t="shared" si="52"/>
        <v>41944.092152777775</v>
      </c>
    </row>
    <row r="546" spans="1:20" ht="43.5" x14ac:dyDescent="0.35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3">
        <f t="shared" si="53"/>
        <v>2</v>
      </c>
      <c r="P546" s="4">
        <f t="shared" si="48"/>
        <v>3</v>
      </c>
      <c r="Q546" t="str">
        <f t="shared" si="49"/>
        <v>technology</v>
      </c>
      <c r="R546" t="str">
        <f t="shared" si="50"/>
        <v>web</v>
      </c>
      <c r="S546" s="9">
        <f t="shared" si="51"/>
        <v>42525.656944444447</v>
      </c>
      <c r="T546" s="9">
        <f t="shared" si="52"/>
        <v>42555.656944444447</v>
      </c>
    </row>
    <row r="547" spans="1:20" ht="43.5" x14ac:dyDescent="0.35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3">
        <f t="shared" si="53"/>
        <v>28</v>
      </c>
      <c r="P547" s="4">
        <f t="shared" si="48"/>
        <v>402.70588235294116</v>
      </c>
      <c r="Q547" t="str">
        <f t="shared" si="49"/>
        <v>technology</v>
      </c>
      <c r="R547" t="str">
        <f t="shared" si="50"/>
        <v>web</v>
      </c>
      <c r="S547" s="9">
        <f t="shared" si="51"/>
        <v>42283.592465277776</v>
      </c>
      <c r="T547" s="9">
        <f t="shared" si="52"/>
        <v>42323.634131944447</v>
      </c>
    </row>
    <row r="548" spans="1:20" ht="43.5" x14ac:dyDescent="0.35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3">
        <f t="shared" si="53"/>
        <v>1</v>
      </c>
      <c r="P548" s="4">
        <f t="shared" si="48"/>
        <v>26</v>
      </c>
      <c r="Q548" t="str">
        <f t="shared" si="49"/>
        <v>technology</v>
      </c>
      <c r="R548" t="str">
        <f t="shared" si="50"/>
        <v>web</v>
      </c>
      <c r="S548" s="9">
        <f t="shared" si="51"/>
        <v>42249.667997685188</v>
      </c>
      <c r="T548" s="9">
        <f t="shared" si="52"/>
        <v>42294.667997685188</v>
      </c>
    </row>
    <row r="549" spans="1:20" ht="43.5" x14ac:dyDescent="0.35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3">
        <f t="shared" si="53"/>
        <v>0</v>
      </c>
      <c r="P549" s="4">
        <f t="shared" si="48"/>
        <v>0</v>
      </c>
      <c r="Q549" t="str">
        <f t="shared" si="49"/>
        <v>technology</v>
      </c>
      <c r="R549" t="str">
        <f t="shared" si="50"/>
        <v>web</v>
      </c>
      <c r="S549" s="9">
        <f t="shared" si="51"/>
        <v>42380.696342592593</v>
      </c>
      <c r="T549" s="9">
        <f t="shared" si="52"/>
        <v>42410.696342592593</v>
      </c>
    </row>
    <row r="550" spans="1:20" ht="43.5" x14ac:dyDescent="0.35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3">
        <f t="shared" si="53"/>
        <v>1</v>
      </c>
      <c r="P550" s="4">
        <f t="shared" si="48"/>
        <v>9</v>
      </c>
      <c r="Q550" t="str">
        <f t="shared" si="49"/>
        <v>technology</v>
      </c>
      <c r="R550" t="str">
        <f t="shared" si="50"/>
        <v>web</v>
      </c>
      <c r="S550" s="9">
        <f t="shared" si="51"/>
        <v>42276.903333333335</v>
      </c>
      <c r="T550" s="9">
        <f t="shared" si="52"/>
        <v>42306.903333333335</v>
      </c>
    </row>
    <row r="551" spans="1:20" ht="43.5" x14ac:dyDescent="0.35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3">
        <f t="shared" si="53"/>
        <v>3</v>
      </c>
      <c r="P551" s="4">
        <f t="shared" si="48"/>
        <v>8.5</v>
      </c>
      <c r="Q551" t="str">
        <f t="shared" si="49"/>
        <v>technology</v>
      </c>
      <c r="R551" t="str">
        <f t="shared" si="50"/>
        <v>web</v>
      </c>
      <c r="S551" s="9">
        <f t="shared" si="51"/>
        <v>42163.636828703704</v>
      </c>
      <c r="T551" s="9">
        <f t="shared" si="52"/>
        <v>42193.636828703704</v>
      </c>
    </row>
    <row r="552" spans="1:20" ht="43.5" x14ac:dyDescent="0.35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3">
        <f t="shared" si="53"/>
        <v>1</v>
      </c>
      <c r="P552" s="4">
        <f t="shared" si="48"/>
        <v>8.75</v>
      </c>
      <c r="Q552" t="str">
        <f t="shared" si="49"/>
        <v>technology</v>
      </c>
      <c r="R552" t="str">
        <f t="shared" si="50"/>
        <v>web</v>
      </c>
      <c r="S552" s="9">
        <f t="shared" si="51"/>
        <v>42753.678761574076</v>
      </c>
      <c r="T552" s="9">
        <f t="shared" si="52"/>
        <v>42766.208333333328</v>
      </c>
    </row>
    <row r="553" spans="1:20" ht="43.5" x14ac:dyDescent="0.35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3">
        <f t="shared" si="53"/>
        <v>6</v>
      </c>
      <c r="P553" s="4">
        <f t="shared" si="48"/>
        <v>135.03571428571428</v>
      </c>
      <c r="Q553" t="str">
        <f t="shared" si="49"/>
        <v>technology</v>
      </c>
      <c r="R553" t="str">
        <f t="shared" si="50"/>
        <v>web</v>
      </c>
      <c r="S553" s="9">
        <f t="shared" si="51"/>
        <v>42173.275740740741</v>
      </c>
      <c r="T553" s="9">
        <f t="shared" si="52"/>
        <v>42217.745138888888</v>
      </c>
    </row>
    <row r="554" spans="1:20" ht="43.5" x14ac:dyDescent="0.35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3">
        <f t="shared" si="53"/>
        <v>0</v>
      </c>
      <c r="P554" s="4">
        <f t="shared" si="48"/>
        <v>0</v>
      </c>
      <c r="Q554" t="str">
        <f t="shared" si="49"/>
        <v>technology</v>
      </c>
      <c r="R554" t="str">
        <f t="shared" si="50"/>
        <v>web</v>
      </c>
      <c r="S554" s="9">
        <f t="shared" si="51"/>
        <v>42318.616851851853</v>
      </c>
      <c r="T554" s="9">
        <f t="shared" si="52"/>
        <v>42378.616851851853</v>
      </c>
    </row>
    <row r="555" spans="1:20" ht="43.5" x14ac:dyDescent="0.35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3">
        <f t="shared" si="53"/>
        <v>1</v>
      </c>
      <c r="P555" s="4">
        <f t="shared" si="48"/>
        <v>20.5</v>
      </c>
      <c r="Q555" t="str">
        <f t="shared" si="49"/>
        <v>technology</v>
      </c>
      <c r="R555" t="str">
        <f t="shared" si="50"/>
        <v>web</v>
      </c>
      <c r="S555" s="9">
        <f t="shared" si="51"/>
        <v>41927.71980324074</v>
      </c>
      <c r="T555" s="9">
        <f t="shared" si="52"/>
        <v>41957.761469907404</v>
      </c>
    </row>
    <row r="556" spans="1:20" ht="43.5" x14ac:dyDescent="0.35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3">
        <f t="shared" si="53"/>
        <v>37</v>
      </c>
      <c r="P556" s="4">
        <f t="shared" si="48"/>
        <v>64.36363636363636</v>
      </c>
      <c r="Q556" t="str">
        <f t="shared" si="49"/>
        <v>technology</v>
      </c>
      <c r="R556" t="str">
        <f t="shared" si="50"/>
        <v>web</v>
      </c>
      <c r="S556" s="9">
        <f t="shared" si="51"/>
        <v>41901.684861111113</v>
      </c>
      <c r="T556" s="9">
        <f t="shared" si="52"/>
        <v>41931.684861111113</v>
      </c>
    </row>
    <row r="557" spans="1:20" ht="43.5" x14ac:dyDescent="0.35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3">
        <f t="shared" si="53"/>
        <v>0</v>
      </c>
      <c r="P557" s="4">
        <f t="shared" si="48"/>
        <v>0</v>
      </c>
      <c r="Q557" t="str">
        <f t="shared" si="49"/>
        <v>technology</v>
      </c>
      <c r="R557" t="str">
        <f t="shared" si="50"/>
        <v>web</v>
      </c>
      <c r="S557" s="9">
        <f t="shared" si="51"/>
        <v>42503.353506944448</v>
      </c>
      <c r="T557" s="9">
        <f t="shared" si="52"/>
        <v>42533.353506944448</v>
      </c>
    </row>
    <row r="558" spans="1:20" ht="29" x14ac:dyDescent="0.35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3">
        <f t="shared" si="53"/>
        <v>3</v>
      </c>
      <c r="P558" s="4">
        <f t="shared" si="48"/>
        <v>200</v>
      </c>
      <c r="Q558" t="str">
        <f t="shared" si="49"/>
        <v>technology</v>
      </c>
      <c r="R558" t="str">
        <f t="shared" si="50"/>
        <v>web</v>
      </c>
      <c r="S558" s="9">
        <f t="shared" si="51"/>
        <v>42345.860150462962</v>
      </c>
      <c r="T558" s="9">
        <f t="shared" si="52"/>
        <v>42375.860150462962</v>
      </c>
    </row>
    <row r="559" spans="1:20" ht="43.5" x14ac:dyDescent="0.35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3">
        <f t="shared" si="53"/>
        <v>1</v>
      </c>
      <c r="P559" s="4">
        <f t="shared" si="48"/>
        <v>68.3</v>
      </c>
      <c r="Q559" t="str">
        <f t="shared" si="49"/>
        <v>technology</v>
      </c>
      <c r="R559" t="str">
        <f t="shared" si="50"/>
        <v>web</v>
      </c>
      <c r="S559" s="9">
        <f t="shared" si="51"/>
        <v>42676.942164351851</v>
      </c>
      <c r="T559" s="9">
        <f t="shared" si="52"/>
        <v>42706.983831018515</v>
      </c>
    </row>
    <row r="560" spans="1:20" ht="43.5" x14ac:dyDescent="0.35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3">
        <f t="shared" si="53"/>
        <v>0</v>
      </c>
      <c r="P560" s="4">
        <f t="shared" si="48"/>
        <v>0</v>
      </c>
      <c r="Q560" t="str">
        <f t="shared" si="49"/>
        <v>technology</v>
      </c>
      <c r="R560" t="str">
        <f t="shared" si="50"/>
        <v>web</v>
      </c>
      <c r="S560" s="9">
        <f t="shared" si="51"/>
        <v>42057.883159722223</v>
      </c>
      <c r="T560" s="9">
        <f t="shared" si="52"/>
        <v>42087.841493055559</v>
      </c>
    </row>
    <row r="561" spans="1:20" ht="43.5" x14ac:dyDescent="0.35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3">
        <f t="shared" si="53"/>
        <v>1</v>
      </c>
      <c r="P561" s="4">
        <f t="shared" si="48"/>
        <v>50</v>
      </c>
      <c r="Q561" t="str">
        <f t="shared" si="49"/>
        <v>technology</v>
      </c>
      <c r="R561" t="str">
        <f t="shared" si="50"/>
        <v>web</v>
      </c>
      <c r="S561" s="9">
        <f t="shared" si="51"/>
        <v>42321.283101851848</v>
      </c>
      <c r="T561" s="9">
        <f t="shared" si="52"/>
        <v>42351.283101851848</v>
      </c>
    </row>
    <row r="562" spans="1:20" ht="43.5" x14ac:dyDescent="0.35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3">
        <f t="shared" si="53"/>
        <v>1</v>
      </c>
      <c r="P562" s="4">
        <f t="shared" si="48"/>
        <v>4</v>
      </c>
      <c r="Q562" t="str">
        <f t="shared" si="49"/>
        <v>technology</v>
      </c>
      <c r="R562" t="str">
        <f t="shared" si="50"/>
        <v>web</v>
      </c>
      <c r="S562" s="9">
        <f t="shared" si="51"/>
        <v>41960.771354166667</v>
      </c>
      <c r="T562" s="9">
        <f t="shared" si="52"/>
        <v>41990.771354166667</v>
      </c>
    </row>
    <row r="563" spans="1:20" ht="43.5" x14ac:dyDescent="0.35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3">
        <f t="shared" si="53"/>
        <v>1</v>
      </c>
      <c r="P563" s="4">
        <f t="shared" si="48"/>
        <v>27.5</v>
      </c>
      <c r="Q563" t="str">
        <f t="shared" si="49"/>
        <v>technology</v>
      </c>
      <c r="R563" t="str">
        <f t="shared" si="50"/>
        <v>web</v>
      </c>
      <c r="S563" s="9">
        <f t="shared" si="51"/>
        <v>42268.658715277779</v>
      </c>
      <c r="T563" s="9">
        <f t="shared" si="52"/>
        <v>42303.658715277779</v>
      </c>
    </row>
    <row r="564" spans="1:20" ht="43.5" x14ac:dyDescent="0.35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3">
        <f t="shared" si="53"/>
        <v>0</v>
      </c>
      <c r="P564" s="4">
        <f t="shared" si="48"/>
        <v>0</v>
      </c>
      <c r="Q564" t="str">
        <f t="shared" si="49"/>
        <v>technology</v>
      </c>
      <c r="R564" t="str">
        <f t="shared" si="50"/>
        <v>web</v>
      </c>
      <c r="S564" s="9">
        <f t="shared" si="51"/>
        <v>42692.389062500006</v>
      </c>
      <c r="T564" s="9">
        <f t="shared" si="52"/>
        <v>42722.389062500006</v>
      </c>
    </row>
    <row r="565" spans="1:20" ht="43.5" x14ac:dyDescent="0.35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3">
        <f t="shared" si="53"/>
        <v>1</v>
      </c>
      <c r="P565" s="4">
        <f t="shared" si="48"/>
        <v>34</v>
      </c>
      <c r="Q565" t="str">
        <f t="shared" si="49"/>
        <v>technology</v>
      </c>
      <c r="R565" t="str">
        <f t="shared" si="50"/>
        <v>web</v>
      </c>
      <c r="S565" s="9">
        <f t="shared" si="51"/>
        <v>42022.069988425923</v>
      </c>
      <c r="T565" s="9">
        <f t="shared" si="52"/>
        <v>42052.069988425923</v>
      </c>
    </row>
    <row r="566" spans="1:20" ht="43.5" x14ac:dyDescent="0.35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3">
        <f t="shared" si="53"/>
        <v>1</v>
      </c>
      <c r="P566" s="4">
        <f t="shared" si="48"/>
        <v>1</v>
      </c>
      <c r="Q566" t="str">
        <f t="shared" si="49"/>
        <v>technology</v>
      </c>
      <c r="R566" t="str">
        <f t="shared" si="50"/>
        <v>web</v>
      </c>
      <c r="S566" s="9">
        <f t="shared" si="51"/>
        <v>42411.942997685182</v>
      </c>
      <c r="T566" s="9">
        <f t="shared" si="52"/>
        <v>42441.942997685182</v>
      </c>
    </row>
    <row r="567" spans="1:20" ht="43.5" x14ac:dyDescent="0.35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3">
        <f t="shared" si="53"/>
        <v>0</v>
      </c>
      <c r="P567" s="4">
        <f t="shared" si="48"/>
        <v>0</v>
      </c>
      <c r="Q567" t="str">
        <f t="shared" si="49"/>
        <v>technology</v>
      </c>
      <c r="R567" t="str">
        <f t="shared" si="50"/>
        <v>web</v>
      </c>
      <c r="S567" s="9">
        <f t="shared" si="51"/>
        <v>42165.785289351858</v>
      </c>
      <c r="T567" s="9">
        <f t="shared" si="52"/>
        <v>42195.785289351858</v>
      </c>
    </row>
    <row r="568" spans="1:20" ht="43.5" x14ac:dyDescent="0.35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3">
        <f t="shared" si="53"/>
        <v>1</v>
      </c>
      <c r="P568" s="4">
        <f t="shared" si="48"/>
        <v>1</v>
      </c>
      <c r="Q568" t="str">
        <f t="shared" si="49"/>
        <v>technology</v>
      </c>
      <c r="R568" t="str">
        <f t="shared" si="50"/>
        <v>web</v>
      </c>
      <c r="S568" s="9">
        <f t="shared" si="51"/>
        <v>42535.68440972222</v>
      </c>
      <c r="T568" s="9">
        <f t="shared" si="52"/>
        <v>42565.68440972222</v>
      </c>
    </row>
    <row r="569" spans="1:20" ht="43.5" x14ac:dyDescent="0.35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3">
        <f t="shared" si="53"/>
        <v>0</v>
      </c>
      <c r="P569" s="4">
        <f t="shared" si="48"/>
        <v>0</v>
      </c>
      <c r="Q569" t="str">
        <f t="shared" si="49"/>
        <v>technology</v>
      </c>
      <c r="R569" t="str">
        <f t="shared" si="50"/>
        <v>web</v>
      </c>
      <c r="S569" s="9">
        <f t="shared" si="51"/>
        <v>41975.842523148152</v>
      </c>
      <c r="T569" s="9">
        <f t="shared" si="52"/>
        <v>42005.842523148152</v>
      </c>
    </row>
    <row r="570" spans="1:20" ht="58" x14ac:dyDescent="0.35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3">
        <f t="shared" si="53"/>
        <v>1</v>
      </c>
      <c r="P570" s="4">
        <f t="shared" si="48"/>
        <v>49</v>
      </c>
      <c r="Q570" t="str">
        <f t="shared" si="49"/>
        <v>technology</v>
      </c>
      <c r="R570" t="str">
        <f t="shared" si="50"/>
        <v>web</v>
      </c>
      <c r="S570" s="9">
        <f t="shared" si="51"/>
        <v>42348.9215625</v>
      </c>
      <c r="T570" s="9">
        <f t="shared" si="52"/>
        <v>42385.458333333328</v>
      </c>
    </row>
    <row r="571" spans="1:20" ht="43.5" x14ac:dyDescent="0.35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3">
        <f t="shared" si="53"/>
        <v>1</v>
      </c>
      <c r="P571" s="4">
        <f t="shared" si="48"/>
        <v>20</v>
      </c>
      <c r="Q571" t="str">
        <f t="shared" si="49"/>
        <v>technology</v>
      </c>
      <c r="R571" t="str">
        <f t="shared" si="50"/>
        <v>web</v>
      </c>
      <c r="S571" s="9">
        <f t="shared" si="51"/>
        <v>42340.847361111111</v>
      </c>
      <c r="T571" s="9">
        <f t="shared" si="52"/>
        <v>42370.847361111111</v>
      </c>
    </row>
    <row r="572" spans="1:20" ht="29" x14ac:dyDescent="0.35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3">
        <f t="shared" si="53"/>
        <v>1</v>
      </c>
      <c r="P572" s="4">
        <f t="shared" si="48"/>
        <v>142</v>
      </c>
      <c r="Q572" t="str">
        <f t="shared" si="49"/>
        <v>technology</v>
      </c>
      <c r="R572" t="str">
        <f t="shared" si="50"/>
        <v>web</v>
      </c>
      <c r="S572" s="9">
        <f t="shared" si="51"/>
        <v>42388.798252314817</v>
      </c>
      <c r="T572" s="9">
        <f t="shared" si="52"/>
        <v>42418.798252314817</v>
      </c>
    </row>
    <row r="573" spans="1:20" ht="43.5" x14ac:dyDescent="0.35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3">
        <f t="shared" si="53"/>
        <v>1</v>
      </c>
      <c r="P573" s="4">
        <f t="shared" si="48"/>
        <v>53</v>
      </c>
      <c r="Q573" t="str">
        <f t="shared" si="49"/>
        <v>technology</v>
      </c>
      <c r="R573" t="str">
        <f t="shared" si="50"/>
        <v>web</v>
      </c>
      <c r="S573" s="9">
        <f t="shared" si="51"/>
        <v>42192.816238425927</v>
      </c>
      <c r="T573" s="9">
        <f t="shared" si="52"/>
        <v>42212.165972222225</v>
      </c>
    </row>
    <row r="574" spans="1:20" ht="43.5" x14ac:dyDescent="0.35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3">
        <f t="shared" si="53"/>
        <v>0</v>
      </c>
      <c r="P574" s="4">
        <f t="shared" si="48"/>
        <v>0</v>
      </c>
      <c r="Q574" t="str">
        <f t="shared" si="49"/>
        <v>technology</v>
      </c>
      <c r="R574" t="str">
        <f t="shared" si="50"/>
        <v>web</v>
      </c>
      <c r="S574" s="9">
        <f t="shared" si="51"/>
        <v>42282.71629629629</v>
      </c>
      <c r="T574" s="9">
        <f t="shared" si="52"/>
        <v>42312.757962962962</v>
      </c>
    </row>
    <row r="575" spans="1:20" ht="43.5" x14ac:dyDescent="0.35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3">
        <f t="shared" si="53"/>
        <v>1</v>
      </c>
      <c r="P575" s="4">
        <f t="shared" si="48"/>
        <v>38.444444444444443</v>
      </c>
      <c r="Q575" t="str">
        <f t="shared" si="49"/>
        <v>technology</v>
      </c>
      <c r="R575" t="str">
        <f t="shared" si="50"/>
        <v>web</v>
      </c>
      <c r="S575" s="9">
        <f t="shared" si="51"/>
        <v>41963.050127314811</v>
      </c>
      <c r="T575" s="9">
        <f t="shared" si="52"/>
        <v>42022.05</v>
      </c>
    </row>
    <row r="576" spans="1:20" ht="43.5" x14ac:dyDescent="0.35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3">
        <f t="shared" si="53"/>
        <v>1</v>
      </c>
      <c r="P576" s="4">
        <f t="shared" si="48"/>
        <v>20</v>
      </c>
      <c r="Q576" t="str">
        <f t="shared" si="49"/>
        <v>technology</v>
      </c>
      <c r="R576" t="str">
        <f t="shared" si="50"/>
        <v>web</v>
      </c>
      <c r="S576" s="9">
        <f t="shared" si="51"/>
        <v>42632.443368055552</v>
      </c>
      <c r="T576" s="9">
        <f t="shared" si="52"/>
        <v>42662.443368055552</v>
      </c>
    </row>
    <row r="577" spans="1:20" ht="43.5" x14ac:dyDescent="0.35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3">
        <f t="shared" si="53"/>
        <v>1</v>
      </c>
      <c r="P577" s="4">
        <f t="shared" si="48"/>
        <v>64.75</v>
      </c>
      <c r="Q577" t="str">
        <f t="shared" si="49"/>
        <v>technology</v>
      </c>
      <c r="R577" t="str">
        <f t="shared" si="50"/>
        <v>web</v>
      </c>
      <c r="S577" s="9">
        <f t="shared" si="51"/>
        <v>42138.692627314813</v>
      </c>
      <c r="T577" s="9">
        <f t="shared" si="52"/>
        <v>42168.692627314813</v>
      </c>
    </row>
    <row r="578" spans="1:20" ht="43.5" x14ac:dyDescent="0.35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3">
        <f t="shared" si="53"/>
        <v>1</v>
      </c>
      <c r="P578" s="4">
        <f t="shared" si="48"/>
        <v>1</v>
      </c>
      <c r="Q578" t="str">
        <f t="shared" si="49"/>
        <v>technology</v>
      </c>
      <c r="R578" t="str">
        <f t="shared" si="50"/>
        <v>web</v>
      </c>
      <c r="S578" s="9">
        <f t="shared" si="51"/>
        <v>42031.471666666665</v>
      </c>
      <c r="T578" s="9">
        <f t="shared" si="52"/>
        <v>42091.43</v>
      </c>
    </row>
    <row r="579" spans="1:20" ht="43.5" x14ac:dyDescent="0.35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3">
        <f t="shared" si="53"/>
        <v>1</v>
      </c>
      <c r="P579" s="4">
        <f t="shared" ref="P579:P642" si="54">IFERROR(E579/L579,0)</f>
        <v>10</v>
      </c>
      <c r="Q579" t="str">
        <f t="shared" ref="Q579:Q642" si="55">LEFT(N579,SEARCH("/",N579)-1)</f>
        <v>technology</v>
      </c>
      <c r="R579" t="str">
        <f t="shared" ref="R579:R642" si="56">RIGHT(N579,LEN(N579)-SEARCH("/",N579,1))</f>
        <v>web</v>
      </c>
      <c r="S579" s="9">
        <f t="shared" ref="S579:S642" si="57">(((J579/60)/60)/24)+DATE(1970,1,1)</f>
        <v>42450.589143518519</v>
      </c>
      <c r="T579" s="9">
        <f t="shared" ref="T579:T642" si="58">(((I579/60)/60)/24)+DATE(1970,1,1)</f>
        <v>42510.589143518519</v>
      </c>
    </row>
    <row r="580" spans="1:20" ht="29" x14ac:dyDescent="0.35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3">
        <f t="shared" ref="O580:O643" si="59">ROUNDUP((E580/D580)*100,0)</f>
        <v>1</v>
      </c>
      <c r="P580" s="4">
        <f t="shared" si="54"/>
        <v>2</v>
      </c>
      <c r="Q580" t="str">
        <f t="shared" si="55"/>
        <v>technology</v>
      </c>
      <c r="R580" t="str">
        <f t="shared" si="56"/>
        <v>web</v>
      </c>
      <c r="S580" s="9">
        <f t="shared" si="57"/>
        <v>42230.578622685185</v>
      </c>
      <c r="T580" s="9">
        <f t="shared" si="58"/>
        <v>42254.578622685185</v>
      </c>
    </row>
    <row r="581" spans="1:20" ht="29" x14ac:dyDescent="0.35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3">
        <f t="shared" si="59"/>
        <v>2</v>
      </c>
      <c r="P581" s="4">
        <f t="shared" si="54"/>
        <v>35</v>
      </c>
      <c r="Q581" t="str">
        <f t="shared" si="55"/>
        <v>technology</v>
      </c>
      <c r="R581" t="str">
        <f t="shared" si="56"/>
        <v>web</v>
      </c>
      <c r="S581" s="9">
        <f t="shared" si="57"/>
        <v>41968.852118055554</v>
      </c>
      <c r="T581" s="9">
        <f t="shared" si="58"/>
        <v>41998.852118055554</v>
      </c>
    </row>
    <row r="582" spans="1:20" ht="43.5" x14ac:dyDescent="0.35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3">
        <f t="shared" si="59"/>
        <v>1</v>
      </c>
      <c r="P582" s="4">
        <f t="shared" si="54"/>
        <v>1</v>
      </c>
      <c r="Q582" t="str">
        <f t="shared" si="55"/>
        <v>technology</v>
      </c>
      <c r="R582" t="str">
        <f t="shared" si="56"/>
        <v>web</v>
      </c>
      <c r="S582" s="9">
        <f t="shared" si="57"/>
        <v>42605.908182870371</v>
      </c>
      <c r="T582" s="9">
        <f t="shared" si="58"/>
        <v>42635.908182870371</v>
      </c>
    </row>
    <row r="583" spans="1:20" ht="43.5" x14ac:dyDescent="0.35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3">
        <f t="shared" si="59"/>
        <v>0</v>
      </c>
      <c r="P583" s="4">
        <f t="shared" si="54"/>
        <v>0</v>
      </c>
      <c r="Q583" t="str">
        <f t="shared" si="55"/>
        <v>technology</v>
      </c>
      <c r="R583" t="str">
        <f t="shared" si="56"/>
        <v>web</v>
      </c>
      <c r="S583" s="9">
        <f t="shared" si="57"/>
        <v>42188.012777777782</v>
      </c>
      <c r="T583" s="9">
        <f t="shared" si="58"/>
        <v>42218.012777777782</v>
      </c>
    </row>
    <row r="584" spans="1:20" ht="43.5" x14ac:dyDescent="0.35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3">
        <f t="shared" si="59"/>
        <v>0</v>
      </c>
      <c r="P584" s="4">
        <f t="shared" si="54"/>
        <v>0</v>
      </c>
      <c r="Q584" t="str">
        <f t="shared" si="55"/>
        <v>technology</v>
      </c>
      <c r="R584" t="str">
        <f t="shared" si="56"/>
        <v>web</v>
      </c>
      <c r="S584" s="9">
        <f t="shared" si="57"/>
        <v>42055.739803240736</v>
      </c>
      <c r="T584" s="9">
        <f t="shared" si="58"/>
        <v>42078.75</v>
      </c>
    </row>
    <row r="585" spans="1:20" ht="29" x14ac:dyDescent="0.35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3">
        <f t="shared" si="59"/>
        <v>1</v>
      </c>
      <c r="P585" s="4">
        <f t="shared" si="54"/>
        <v>1</v>
      </c>
      <c r="Q585" t="str">
        <f t="shared" si="55"/>
        <v>technology</v>
      </c>
      <c r="R585" t="str">
        <f t="shared" si="56"/>
        <v>web</v>
      </c>
      <c r="S585" s="9">
        <f t="shared" si="57"/>
        <v>42052.93850694444</v>
      </c>
      <c r="T585" s="9">
        <f t="shared" si="58"/>
        <v>42082.896840277783</v>
      </c>
    </row>
    <row r="586" spans="1:20" ht="29" x14ac:dyDescent="0.35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3">
        <f t="shared" si="59"/>
        <v>1</v>
      </c>
      <c r="P586" s="4">
        <f t="shared" si="54"/>
        <v>5</v>
      </c>
      <c r="Q586" t="str">
        <f t="shared" si="55"/>
        <v>technology</v>
      </c>
      <c r="R586" t="str">
        <f t="shared" si="56"/>
        <v>web</v>
      </c>
      <c r="S586" s="9">
        <f t="shared" si="57"/>
        <v>42049.716620370367</v>
      </c>
      <c r="T586" s="9">
        <f t="shared" si="58"/>
        <v>42079.674953703703</v>
      </c>
    </row>
    <row r="587" spans="1:20" ht="43.5" x14ac:dyDescent="0.35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3">
        <f t="shared" si="59"/>
        <v>0</v>
      </c>
      <c r="P587" s="4">
        <f t="shared" si="54"/>
        <v>0</v>
      </c>
      <c r="Q587" t="str">
        <f t="shared" si="55"/>
        <v>technology</v>
      </c>
      <c r="R587" t="str">
        <f t="shared" si="56"/>
        <v>web</v>
      </c>
      <c r="S587" s="9">
        <f t="shared" si="57"/>
        <v>42283.3909375</v>
      </c>
      <c r="T587" s="9">
        <f t="shared" si="58"/>
        <v>42339</v>
      </c>
    </row>
    <row r="588" spans="1:20" ht="29" x14ac:dyDescent="0.35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3">
        <f t="shared" si="59"/>
        <v>1</v>
      </c>
      <c r="P588" s="4">
        <f t="shared" si="54"/>
        <v>14</v>
      </c>
      <c r="Q588" t="str">
        <f t="shared" si="55"/>
        <v>technology</v>
      </c>
      <c r="R588" t="str">
        <f t="shared" si="56"/>
        <v>web</v>
      </c>
      <c r="S588" s="9">
        <f t="shared" si="57"/>
        <v>42020.854247685187</v>
      </c>
      <c r="T588" s="9">
        <f t="shared" si="58"/>
        <v>42050.854247685187</v>
      </c>
    </row>
    <row r="589" spans="1:20" ht="72.5" x14ac:dyDescent="0.35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3">
        <f t="shared" si="59"/>
        <v>10</v>
      </c>
      <c r="P589" s="4">
        <f t="shared" si="54"/>
        <v>389.28571428571428</v>
      </c>
      <c r="Q589" t="str">
        <f t="shared" si="55"/>
        <v>technology</v>
      </c>
      <c r="R589" t="str">
        <f t="shared" si="56"/>
        <v>web</v>
      </c>
      <c r="S589" s="9">
        <f t="shared" si="57"/>
        <v>42080.757326388892</v>
      </c>
      <c r="T589" s="9">
        <f t="shared" si="58"/>
        <v>42110.757326388892</v>
      </c>
    </row>
    <row r="590" spans="1:20" ht="43.5" x14ac:dyDescent="0.35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3">
        <f t="shared" si="59"/>
        <v>4</v>
      </c>
      <c r="P590" s="4">
        <f t="shared" si="54"/>
        <v>150.5</v>
      </c>
      <c r="Q590" t="str">
        <f t="shared" si="55"/>
        <v>technology</v>
      </c>
      <c r="R590" t="str">
        <f t="shared" si="56"/>
        <v>web</v>
      </c>
      <c r="S590" s="9">
        <f t="shared" si="57"/>
        <v>42631.769513888896</v>
      </c>
      <c r="T590" s="9">
        <f t="shared" si="58"/>
        <v>42691.811180555553</v>
      </c>
    </row>
    <row r="591" spans="1:20" x14ac:dyDescent="0.35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3">
        <f t="shared" si="59"/>
        <v>1</v>
      </c>
      <c r="P591" s="4">
        <f t="shared" si="54"/>
        <v>1</v>
      </c>
      <c r="Q591" t="str">
        <f t="shared" si="55"/>
        <v>technology</v>
      </c>
      <c r="R591" t="str">
        <f t="shared" si="56"/>
        <v>web</v>
      </c>
      <c r="S591" s="9">
        <f t="shared" si="57"/>
        <v>42178.614571759259</v>
      </c>
      <c r="T591" s="9">
        <f t="shared" si="58"/>
        <v>42193.614571759259</v>
      </c>
    </row>
    <row r="592" spans="1:20" ht="43.5" x14ac:dyDescent="0.35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3">
        <f t="shared" si="59"/>
        <v>5</v>
      </c>
      <c r="P592" s="4">
        <f t="shared" si="54"/>
        <v>24.777777777777779</v>
      </c>
      <c r="Q592" t="str">
        <f t="shared" si="55"/>
        <v>technology</v>
      </c>
      <c r="R592" t="str">
        <f t="shared" si="56"/>
        <v>web</v>
      </c>
      <c r="S592" s="9">
        <f t="shared" si="57"/>
        <v>42377.554756944446</v>
      </c>
      <c r="T592" s="9">
        <f t="shared" si="58"/>
        <v>42408.542361111111</v>
      </c>
    </row>
    <row r="593" spans="1:20" ht="43.5" x14ac:dyDescent="0.35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3">
        <f t="shared" si="59"/>
        <v>1</v>
      </c>
      <c r="P593" s="4">
        <f t="shared" si="54"/>
        <v>30.5</v>
      </c>
      <c r="Q593" t="str">
        <f t="shared" si="55"/>
        <v>technology</v>
      </c>
      <c r="R593" t="str">
        <f t="shared" si="56"/>
        <v>web</v>
      </c>
      <c r="S593" s="9">
        <f t="shared" si="57"/>
        <v>42177.543171296296</v>
      </c>
      <c r="T593" s="9">
        <f t="shared" si="58"/>
        <v>42207.543171296296</v>
      </c>
    </row>
    <row r="594" spans="1:20" ht="43.5" x14ac:dyDescent="0.35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3">
        <f t="shared" si="59"/>
        <v>4</v>
      </c>
      <c r="P594" s="4">
        <f t="shared" si="54"/>
        <v>250</v>
      </c>
      <c r="Q594" t="str">
        <f t="shared" si="55"/>
        <v>technology</v>
      </c>
      <c r="R594" t="str">
        <f t="shared" si="56"/>
        <v>web</v>
      </c>
      <c r="S594" s="9">
        <f t="shared" si="57"/>
        <v>41946.232175925928</v>
      </c>
      <c r="T594" s="9">
        <f t="shared" si="58"/>
        <v>41976.232175925921</v>
      </c>
    </row>
    <row r="595" spans="1:20" ht="43.5" x14ac:dyDescent="0.35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3">
        <f t="shared" si="59"/>
        <v>23</v>
      </c>
      <c r="P595" s="4">
        <f t="shared" si="54"/>
        <v>16.428571428571427</v>
      </c>
      <c r="Q595" t="str">
        <f t="shared" si="55"/>
        <v>technology</v>
      </c>
      <c r="R595" t="str">
        <f t="shared" si="56"/>
        <v>web</v>
      </c>
      <c r="S595" s="9">
        <f t="shared" si="57"/>
        <v>42070.677604166667</v>
      </c>
      <c r="T595" s="9">
        <f t="shared" si="58"/>
        <v>42100.635937500003</v>
      </c>
    </row>
    <row r="596" spans="1:20" ht="29" x14ac:dyDescent="0.35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3">
        <f t="shared" si="59"/>
        <v>1</v>
      </c>
      <c r="P596" s="4">
        <f t="shared" si="54"/>
        <v>13</v>
      </c>
      <c r="Q596" t="str">
        <f t="shared" si="55"/>
        <v>technology</v>
      </c>
      <c r="R596" t="str">
        <f t="shared" si="56"/>
        <v>web</v>
      </c>
      <c r="S596" s="9">
        <f t="shared" si="57"/>
        <v>42446.780162037037</v>
      </c>
      <c r="T596" s="9">
        <f t="shared" si="58"/>
        <v>42476.780162037037</v>
      </c>
    </row>
    <row r="597" spans="1:20" ht="43.5" x14ac:dyDescent="0.35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3">
        <f t="shared" si="59"/>
        <v>1</v>
      </c>
      <c r="P597" s="4">
        <f t="shared" si="54"/>
        <v>53.25</v>
      </c>
      <c r="Q597" t="str">
        <f t="shared" si="55"/>
        <v>technology</v>
      </c>
      <c r="R597" t="str">
        <f t="shared" si="56"/>
        <v>web</v>
      </c>
      <c r="S597" s="9">
        <f t="shared" si="57"/>
        <v>42083.069884259254</v>
      </c>
      <c r="T597" s="9">
        <f t="shared" si="58"/>
        <v>42128.069884259254</v>
      </c>
    </row>
    <row r="598" spans="1:20" ht="29" x14ac:dyDescent="0.35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3">
        <f t="shared" si="59"/>
        <v>1</v>
      </c>
      <c r="P598" s="4">
        <f t="shared" si="54"/>
        <v>3</v>
      </c>
      <c r="Q598" t="str">
        <f t="shared" si="55"/>
        <v>technology</v>
      </c>
      <c r="R598" t="str">
        <f t="shared" si="56"/>
        <v>web</v>
      </c>
      <c r="S598" s="9">
        <f t="shared" si="57"/>
        <v>42646.896898148145</v>
      </c>
      <c r="T598" s="9">
        <f t="shared" si="58"/>
        <v>42676.896898148145</v>
      </c>
    </row>
    <row r="599" spans="1:20" ht="43.5" x14ac:dyDescent="0.35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3">
        <f t="shared" si="59"/>
        <v>1</v>
      </c>
      <c r="P599" s="4">
        <f t="shared" si="54"/>
        <v>10</v>
      </c>
      <c r="Q599" t="str">
        <f t="shared" si="55"/>
        <v>technology</v>
      </c>
      <c r="R599" t="str">
        <f t="shared" si="56"/>
        <v>web</v>
      </c>
      <c r="S599" s="9">
        <f t="shared" si="57"/>
        <v>42545.705266203702</v>
      </c>
      <c r="T599" s="9">
        <f t="shared" si="58"/>
        <v>42582.666666666672</v>
      </c>
    </row>
    <row r="600" spans="1:20" ht="29" x14ac:dyDescent="0.35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3">
        <f t="shared" si="59"/>
        <v>34</v>
      </c>
      <c r="P600" s="4">
        <f t="shared" si="54"/>
        <v>121.42857142857143</v>
      </c>
      <c r="Q600" t="str">
        <f t="shared" si="55"/>
        <v>technology</v>
      </c>
      <c r="R600" t="str">
        <f t="shared" si="56"/>
        <v>web</v>
      </c>
      <c r="S600" s="9">
        <f t="shared" si="57"/>
        <v>41948.00209490741</v>
      </c>
      <c r="T600" s="9">
        <f t="shared" si="58"/>
        <v>41978.00209490741</v>
      </c>
    </row>
    <row r="601" spans="1:20" ht="43.5" x14ac:dyDescent="0.35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3">
        <f t="shared" si="59"/>
        <v>1</v>
      </c>
      <c r="P601" s="4">
        <f t="shared" si="54"/>
        <v>15.5</v>
      </c>
      <c r="Q601" t="str">
        <f t="shared" si="55"/>
        <v>technology</v>
      </c>
      <c r="R601" t="str">
        <f t="shared" si="56"/>
        <v>web</v>
      </c>
      <c r="S601" s="9">
        <f t="shared" si="57"/>
        <v>42047.812523148154</v>
      </c>
      <c r="T601" s="9">
        <f t="shared" si="58"/>
        <v>42071.636111111111</v>
      </c>
    </row>
    <row r="602" spans="1:20" ht="29" x14ac:dyDescent="0.35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3">
        <f t="shared" si="59"/>
        <v>2</v>
      </c>
      <c r="P602" s="4">
        <f t="shared" si="54"/>
        <v>100</v>
      </c>
      <c r="Q602" t="str">
        <f t="shared" si="55"/>
        <v>technology</v>
      </c>
      <c r="R602" t="str">
        <f t="shared" si="56"/>
        <v>web</v>
      </c>
      <c r="S602" s="9">
        <f t="shared" si="57"/>
        <v>42073.798171296294</v>
      </c>
      <c r="T602" s="9">
        <f t="shared" si="58"/>
        <v>42133.798171296294</v>
      </c>
    </row>
    <row r="603" spans="1:20" ht="43.5" x14ac:dyDescent="0.35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3">
        <f t="shared" si="59"/>
        <v>2</v>
      </c>
      <c r="P603" s="4">
        <f t="shared" si="54"/>
        <v>23.333333333333332</v>
      </c>
      <c r="Q603" t="str">
        <f t="shared" si="55"/>
        <v>technology</v>
      </c>
      <c r="R603" t="str">
        <f t="shared" si="56"/>
        <v>web</v>
      </c>
      <c r="S603" s="9">
        <f t="shared" si="57"/>
        <v>41969.858090277776</v>
      </c>
      <c r="T603" s="9">
        <f t="shared" si="58"/>
        <v>41999.858090277776</v>
      </c>
    </row>
    <row r="604" spans="1:20" ht="43.5" x14ac:dyDescent="0.35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3">
        <f t="shared" si="59"/>
        <v>0</v>
      </c>
      <c r="P604" s="4">
        <f t="shared" si="54"/>
        <v>0</v>
      </c>
      <c r="Q604" t="str">
        <f t="shared" si="55"/>
        <v>technology</v>
      </c>
      <c r="R604" t="str">
        <f t="shared" si="56"/>
        <v>web</v>
      </c>
      <c r="S604" s="9">
        <f t="shared" si="57"/>
        <v>42143.79415509259</v>
      </c>
      <c r="T604" s="9">
        <f t="shared" si="58"/>
        <v>42173.79415509259</v>
      </c>
    </row>
    <row r="605" spans="1:20" ht="43.5" x14ac:dyDescent="0.35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3">
        <f t="shared" si="59"/>
        <v>4</v>
      </c>
      <c r="P605" s="4">
        <f t="shared" si="54"/>
        <v>45.386153846153846</v>
      </c>
      <c r="Q605" t="str">
        <f t="shared" si="55"/>
        <v>technology</v>
      </c>
      <c r="R605" t="str">
        <f t="shared" si="56"/>
        <v>web</v>
      </c>
      <c r="S605" s="9">
        <f t="shared" si="57"/>
        <v>41835.639155092591</v>
      </c>
      <c r="T605" s="9">
        <f t="shared" si="58"/>
        <v>41865.639155092591</v>
      </c>
    </row>
    <row r="606" spans="1:20" ht="43.5" x14ac:dyDescent="0.35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3">
        <f t="shared" si="59"/>
        <v>0</v>
      </c>
      <c r="P606" s="4">
        <f t="shared" si="54"/>
        <v>0</v>
      </c>
      <c r="Q606" t="str">
        <f t="shared" si="55"/>
        <v>technology</v>
      </c>
      <c r="R606" t="str">
        <f t="shared" si="56"/>
        <v>web</v>
      </c>
      <c r="S606" s="9">
        <f t="shared" si="57"/>
        <v>41849.035370370373</v>
      </c>
      <c r="T606" s="9">
        <f t="shared" si="58"/>
        <v>41879.035370370373</v>
      </c>
    </row>
    <row r="607" spans="1:20" ht="29" x14ac:dyDescent="0.35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3">
        <f t="shared" si="59"/>
        <v>3</v>
      </c>
      <c r="P607" s="4">
        <f t="shared" si="54"/>
        <v>16.375</v>
      </c>
      <c r="Q607" t="str">
        <f t="shared" si="55"/>
        <v>technology</v>
      </c>
      <c r="R607" t="str">
        <f t="shared" si="56"/>
        <v>web</v>
      </c>
      <c r="S607" s="9">
        <f t="shared" si="57"/>
        <v>42194.357731481476</v>
      </c>
      <c r="T607" s="9">
        <f t="shared" si="58"/>
        <v>42239.357731481476</v>
      </c>
    </row>
    <row r="608" spans="1:20" ht="43.5" x14ac:dyDescent="0.35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3">
        <f t="shared" si="59"/>
        <v>1</v>
      </c>
      <c r="P608" s="4">
        <f t="shared" si="54"/>
        <v>10</v>
      </c>
      <c r="Q608" t="str">
        <f t="shared" si="55"/>
        <v>technology</v>
      </c>
      <c r="R608" t="str">
        <f t="shared" si="56"/>
        <v>web</v>
      </c>
      <c r="S608" s="9">
        <f t="shared" si="57"/>
        <v>42102.650567129633</v>
      </c>
      <c r="T608" s="9">
        <f t="shared" si="58"/>
        <v>42148.625</v>
      </c>
    </row>
    <row r="609" spans="1:20" ht="43.5" x14ac:dyDescent="0.35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3">
        <f t="shared" si="59"/>
        <v>0</v>
      </c>
      <c r="P609" s="4">
        <f t="shared" si="54"/>
        <v>0</v>
      </c>
      <c r="Q609" t="str">
        <f t="shared" si="55"/>
        <v>technology</v>
      </c>
      <c r="R609" t="str">
        <f t="shared" si="56"/>
        <v>web</v>
      </c>
      <c r="S609" s="9">
        <f t="shared" si="57"/>
        <v>42300.825648148151</v>
      </c>
      <c r="T609" s="9">
        <f t="shared" si="58"/>
        <v>42330.867314814815</v>
      </c>
    </row>
    <row r="610" spans="1:20" ht="43.5" x14ac:dyDescent="0.35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3">
        <f t="shared" si="59"/>
        <v>1</v>
      </c>
      <c r="P610" s="4">
        <f t="shared" si="54"/>
        <v>292.2</v>
      </c>
      <c r="Q610" t="str">
        <f t="shared" si="55"/>
        <v>technology</v>
      </c>
      <c r="R610" t="str">
        <f t="shared" si="56"/>
        <v>web</v>
      </c>
      <c r="S610" s="9">
        <f t="shared" si="57"/>
        <v>42140.921064814815</v>
      </c>
      <c r="T610" s="9">
        <f t="shared" si="58"/>
        <v>42170.921064814815</v>
      </c>
    </row>
    <row r="611" spans="1:20" ht="43.5" x14ac:dyDescent="0.35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3">
        <f t="shared" si="59"/>
        <v>1</v>
      </c>
      <c r="P611" s="4">
        <f t="shared" si="54"/>
        <v>5</v>
      </c>
      <c r="Q611" t="str">
        <f t="shared" si="55"/>
        <v>technology</v>
      </c>
      <c r="R611" t="str">
        <f t="shared" si="56"/>
        <v>web</v>
      </c>
      <c r="S611" s="9">
        <f t="shared" si="57"/>
        <v>42307.034074074079</v>
      </c>
      <c r="T611" s="9">
        <f t="shared" si="58"/>
        <v>42337.075740740736</v>
      </c>
    </row>
    <row r="612" spans="1:20" ht="43.5" x14ac:dyDescent="0.35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3">
        <f t="shared" si="59"/>
        <v>0</v>
      </c>
      <c r="P612" s="4">
        <f t="shared" si="54"/>
        <v>0</v>
      </c>
      <c r="Q612" t="str">
        <f t="shared" si="55"/>
        <v>technology</v>
      </c>
      <c r="R612" t="str">
        <f t="shared" si="56"/>
        <v>web</v>
      </c>
      <c r="S612" s="9">
        <f t="shared" si="57"/>
        <v>42086.83085648148</v>
      </c>
      <c r="T612" s="9">
        <f t="shared" si="58"/>
        <v>42116.83085648148</v>
      </c>
    </row>
    <row r="613" spans="1:20" ht="43.5" x14ac:dyDescent="0.35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3">
        <f t="shared" si="59"/>
        <v>0</v>
      </c>
      <c r="P613" s="4">
        <f t="shared" si="54"/>
        <v>0</v>
      </c>
      <c r="Q613" t="str">
        <f t="shared" si="55"/>
        <v>technology</v>
      </c>
      <c r="R613" t="str">
        <f t="shared" si="56"/>
        <v>web</v>
      </c>
      <c r="S613" s="9">
        <f t="shared" si="57"/>
        <v>42328.560613425929</v>
      </c>
      <c r="T613" s="9">
        <f t="shared" si="58"/>
        <v>42388.560613425929</v>
      </c>
    </row>
    <row r="614" spans="1:20" ht="29" x14ac:dyDescent="0.35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3">
        <f t="shared" si="59"/>
        <v>0</v>
      </c>
      <c r="P614" s="4">
        <f t="shared" si="54"/>
        <v>0</v>
      </c>
      <c r="Q614" t="str">
        <f t="shared" si="55"/>
        <v>technology</v>
      </c>
      <c r="R614" t="str">
        <f t="shared" si="56"/>
        <v>web</v>
      </c>
      <c r="S614" s="9">
        <f t="shared" si="57"/>
        <v>42585.031782407401</v>
      </c>
      <c r="T614" s="9">
        <f t="shared" si="58"/>
        <v>42615.031782407401</v>
      </c>
    </row>
    <row r="615" spans="1:20" ht="43.5" x14ac:dyDescent="0.35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3">
        <f t="shared" si="59"/>
        <v>22</v>
      </c>
      <c r="P615" s="4">
        <f t="shared" si="54"/>
        <v>105.93388429752066</v>
      </c>
      <c r="Q615" t="str">
        <f t="shared" si="55"/>
        <v>technology</v>
      </c>
      <c r="R615" t="str">
        <f t="shared" si="56"/>
        <v>web</v>
      </c>
      <c r="S615" s="9">
        <f t="shared" si="57"/>
        <v>42247.496759259258</v>
      </c>
      <c r="T615" s="9">
        <f t="shared" si="58"/>
        <v>42278.207638888889</v>
      </c>
    </row>
    <row r="616" spans="1:20" ht="43.5" x14ac:dyDescent="0.35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3">
        <f t="shared" si="59"/>
        <v>0</v>
      </c>
      <c r="P616" s="4">
        <f t="shared" si="54"/>
        <v>0</v>
      </c>
      <c r="Q616" t="str">
        <f t="shared" si="55"/>
        <v>technology</v>
      </c>
      <c r="R616" t="str">
        <f t="shared" si="56"/>
        <v>web</v>
      </c>
      <c r="S616" s="9">
        <f t="shared" si="57"/>
        <v>42515.061805555553</v>
      </c>
      <c r="T616" s="9">
        <f t="shared" si="58"/>
        <v>42545.061805555553</v>
      </c>
    </row>
    <row r="617" spans="1:20" ht="43.5" x14ac:dyDescent="0.35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3">
        <f t="shared" si="59"/>
        <v>0</v>
      </c>
      <c r="P617" s="4">
        <f t="shared" si="54"/>
        <v>0</v>
      </c>
      <c r="Q617" t="str">
        <f t="shared" si="55"/>
        <v>technology</v>
      </c>
      <c r="R617" t="str">
        <f t="shared" si="56"/>
        <v>web</v>
      </c>
      <c r="S617" s="9">
        <f t="shared" si="57"/>
        <v>42242.122210648144</v>
      </c>
      <c r="T617" s="9">
        <f t="shared" si="58"/>
        <v>42272.122210648144</v>
      </c>
    </row>
    <row r="618" spans="1:20" ht="43.5" x14ac:dyDescent="0.35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3">
        <f t="shared" si="59"/>
        <v>0</v>
      </c>
      <c r="P618" s="4">
        <f t="shared" si="54"/>
        <v>0</v>
      </c>
      <c r="Q618" t="str">
        <f t="shared" si="55"/>
        <v>technology</v>
      </c>
      <c r="R618" t="str">
        <f t="shared" si="56"/>
        <v>web</v>
      </c>
      <c r="S618" s="9">
        <f t="shared" si="57"/>
        <v>42761.376238425932</v>
      </c>
      <c r="T618" s="9">
        <f t="shared" si="58"/>
        <v>42791.376238425932</v>
      </c>
    </row>
    <row r="619" spans="1:20" ht="43.5" x14ac:dyDescent="0.35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3">
        <f t="shared" si="59"/>
        <v>3</v>
      </c>
      <c r="P619" s="4">
        <f t="shared" si="54"/>
        <v>20</v>
      </c>
      <c r="Q619" t="str">
        <f t="shared" si="55"/>
        <v>technology</v>
      </c>
      <c r="R619" t="str">
        <f t="shared" si="56"/>
        <v>web</v>
      </c>
      <c r="S619" s="9">
        <f t="shared" si="57"/>
        <v>42087.343090277776</v>
      </c>
      <c r="T619" s="9">
        <f t="shared" si="58"/>
        <v>42132.343090277776</v>
      </c>
    </row>
    <row r="620" spans="1:20" ht="43.5" x14ac:dyDescent="0.35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3">
        <f t="shared" si="59"/>
        <v>0</v>
      </c>
      <c r="P620" s="4">
        <f t="shared" si="54"/>
        <v>0</v>
      </c>
      <c r="Q620" t="str">
        <f t="shared" si="55"/>
        <v>technology</v>
      </c>
      <c r="R620" t="str">
        <f t="shared" si="56"/>
        <v>web</v>
      </c>
      <c r="S620" s="9">
        <f t="shared" si="57"/>
        <v>42317.810219907406</v>
      </c>
      <c r="T620" s="9">
        <f t="shared" si="58"/>
        <v>42347.810219907406</v>
      </c>
    </row>
    <row r="621" spans="1:20" ht="29" x14ac:dyDescent="0.35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3">
        <f t="shared" si="59"/>
        <v>1</v>
      </c>
      <c r="P621" s="4">
        <f t="shared" si="54"/>
        <v>1</v>
      </c>
      <c r="Q621" t="str">
        <f t="shared" si="55"/>
        <v>technology</v>
      </c>
      <c r="R621" t="str">
        <f t="shared" si="56"/>
        <v>web</v>
      </c>
      <c r="S621" s="9">
        <f t="shared" si="57"/>
        <v>41908.650347222225</v>
      </c>
      <c r="T621" s="9">
        <f t="shared" si="58"/>
        <v>41968.692013888889</v>
      </c>
    </row>
    <row r="622" spans="1:20" ht="43.5" x14ac:dyDescent="0.35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3">
        <f t="shared" si="59"/>
        <v>1</v>
      </c>
      <c r="P622" s="4">
        <f t="shared" si="54"/>
        <v>300</v>
      </c>
      <c r="Q622" t="str">
        <f t="shared" si="55"/>
        <v>technology</v>
      </c>
      <c r="R622" t="str">
        <f t="shared" si="56"/>
        <v>web</v>
      </c>
      <c r="S622" s="9">
        <f t="shared" si="57"/>
        <v>41831.716874999998</v>
      </c>
      <c r="T622" s="9">
        <f t="shared" si="58"/>
        <v>41876.716874999998</v>
      </c>
    </row>
    <row r="623" spans="1:20" ht="43.5" x14ac:dyDescent="0.35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3">
        <f t="shared" si="59"/>
        <v>2</v>
      </c>
      <c r="P623" s="4">
        <f t="shared" si="54"/>
        <v>87</v>
      </c>
      <c r="Q623" t="str">
        <f t="shared" si="55"/>
        <v>technology</v>
      </c>
      <c r="R623" t="str">
        <f t="shared" si="56"/>
        <v>web</v>
      </c>
      <c r="S623" s="9">
        <f t="shared" si="57"/>
        <v>42528.987696759257</v>
      </c>
      <c r="T623" s="9">
        <f t="shared" si="58"/>
        <v>42558.987696759257</v>
      </c>
    </row>
    <row r="624" spans="1:20" ht="43.5" x14ac:dyDescent="0.35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3">
        <f t="shared" si="59"/>
        <v>6</v>
      </c>
      <c r="P624" s="4">
        <f t="shared" si="54"/>
        <v>37.888888888888886</v>
      </c>
      <c r="Q624" t="str">
        <f t="shared" si="55"/>
        <v>technology</v>
      </c>
      <c r="R624" t="str">
        <f t="shared" si="56"/>
        <v>web</v>
      </c>
      <c r="S624" s="9">
        <f t="shared" si="57"/>
        <v>42532.774745370371</v>
      </c>
      <c r="T624" s="9">
        <f t="shared" si="58"/>
        <v>42552.774745370371</v>
      </c>
    </row>
    <row r="625" spans="1:20" ht="43.5" x14ac:dyDescent="0.35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3">
        <f t="shared" si="59"/>
        <v>0</v>
      </c>
      <c r="P625" s="4">
        <f t="shared" si="54"/>
        <v>0</v>
      </c>
      <c r="Q625" t="str">
        <f t="shared" si="55"/>
        <v>technology</v>
      </c>
      <c r="R625" t="str">
        <f t="shared" si="56"/>
        <v>web</v>
      </c>
      <c r="S625" s="9">
        <f t="shared" si="57"/>
        <v>42122.009224537032</v>
      </c>
      <c r="T625" s="9">
        <f t="shared" si="58"/>
        <v>42152.009224537032</v>
      </c>
    </row>
    <row r="626" spans="1:20" ht="43.5" x14ac:dyDescent="0.35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3">
        <f t="shared" si="59"/>
        <v>0</v>
      </c>
      <c r="P626" s="4">
        <f t="shared" si="54"/>
        <v>0</v>
      </c>
      <c r="Q626" t="str">
        <f t="shared" si="55"/>
        <v>technology</v>
      </c>
      <c r="R626" t="str">
        <f t="shared" si="56"/>
        <v>web</v>
      </c>
      <c r="S626" s="9">
        <f t="shared" si="57"/>
        <v>42108.988900462966</v>
      </c>
      <c r="T626" s="9">
        <f t="shared" si="58"/>
        <v>42138.988900462966</v>
      </c>
    </row>
    <row r="627" spans="1:20" ht="43.5" x14ac:dyDescent="0.35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3">
        <f t="shared" si="59"/>
        <v>0</v>
      </c>
      <c r="P627" s="4">
        <f t="shared" si="54"/>
        <v>0</v>
      </c>
      <c r="Q627" t="str">
        <f t="shared" si="55"/>
        <v>technology</v>
      </c>
      <c r="R627" t="str">
        <f t="shared" si="56"/>
        <v>web</v>
      </c>
      <c r="S627" s="9">
        <f t="shared" si="57"/>
        <v>42790.895567129628</v>
      </c>
      <c r="T627" s="9">
        <f t="shared" si="58"/>
        <v>42820.853900462964</v>
      </c>
    </row>
    <row r="628" spans="1:20" ht="43.5" x14ac:dyDescent="0.35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3">
        <f t="shared" si="59"/>
        <v>18</v>
      </c>
      <c r="P628" s="4">
        <f t="shared" si="54"/>
        <v>111.41025641025641</v>
      </c>
      <c r="Q628" t="str">
        <f t="shared" si="55"/>
        <v>technology</v>
      </c>
      <c r="R628" t="str">
        <f t="shared" si="56"/>
        <v>web</v>
      </c>
      <c r="S628" s="9">
        <f t="shared" si="57"/>
        <v>42198.559479166666</v>
      </c>
      <c r="T628" s="9">
        <f t="shared" si="58"/>
        <v>42231.556944444441</v>
      </c>
    </row>
    <row r="629" spans="1:20" ht="43.5" x14ac:dyDescent="0.35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3">
        <f t="shared" si="59"/>
        <v>1</v>
      </c>
      <c r="P629" s="4">
        <f t="shared" si="54"/>
        <v>90</v>
      </c>
      <c r="Q629" t="str">
        <f t="shared" si="55"/>
        <v>technology</v>
      </c>
      <c r="R629" t="str">
        <f t="shared" si="56"/>
        <v>web</v>
      </c>
      <c r="S629" s="9">
        <f t="shared" si="57"/>
        <v>42384.306840277779</v>
      </c>
      <c r="T629" s="9">
        <f t="shared" si="58"/>
        <v>42443.958333333328</v>
      </c>
    </row>
    <row r="630" spans="1:20" ht="43.5" x14ac:dyDescent="0.35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3">
        <f t="shared" si="59"/>
        <v>0</v>
      </c>
      <c r="P630" s="4">
        <f t="shared" si="54"/>
        <v>0</v>
      </c>
      <c r="Q630" t="str">
        <f t="shared" si="55"/>
        <v>technology</v>
      </c>
      <c r="R630" t="str">
        <f t="shared" si="56"/>
        <v>web</v>
      </c>
      <c r="S630" s="9">
        <f t="shared" si="57"/>
        <v>41803.692789351851</v>
      </c>
      <c r="T630" s="9">
        <f t="shared" si="58"/>
        <v>41833.692789351851</v>
      </c>
    </row>
    <row r="631" spans="1:20" ht="43.5" x14ac:dyDescent="0.35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3">
        <f t="shared" si="59"/>
        <v>1</v>
      </c>
      <c r="P631" s="4">
        <f t="shared" si="54"/>
        <v>116.66666666666667</v>
      </c>
      <c r="Q631" t="str">
        <f t="shared" si="55"/>
        <v>technology</v>
      </c>
      <c r="R631" t="str">
        <f t="shared" si="56"/>
        <v>web</v>
      </c>
      <c r="S631" s="9">
        <f t="shared" si="57"/>
        <v>42474.637824074074</v>
      </c>
      <c r="T631" s="9">
        <f t="shared" si="58"/>
        <v>42504.637824074074</v>
      </c>
    </row>
    <row r="632" spans="1:20" ht="43.5" x14ac:dyDescent="0.35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3">
        <f t="shared" si="59"/>
        <v>1</v>
      </c>
      <c r="P632" s="4">
        <f t="shared" si="54"/>
        <v>10</v>
      </c>
      <c r="Q632" t="str">
        <f t="shared" si="55"/>
        <v>technology</v>
      </c>
      <c r="R632" t="str">
        <f t="shared" si="56"/>
        <v>web</v>
      </c>
      <c r="S632" s="9">
        <f t="shared" si="57"/>
        <v>42223.619456018518</v>
      </c>
      <c r="T632" s="9">
        <f t="shared" si="58"/>
        <v>42253.215277777781</v>
      </c>
    </row>
    <row r="633" spans="1:20" ht="29" x14ac:dyDescent="0.35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3">
        <f t="shared" si="59"/>
        <v>2</v>
      </c>
      <c r="P633" s="4">
        <f t="shared" si="54"/>
        <v>76.666666666666671</v>
      </c>
      <c r="Q633" t="str">
        <f t="shared" si="55"/>
        <v>technology</v>
      </c>
      <c r="R633" t="str">
        <f t="shared" si="56"/>
        <v>web</v>
      </c>
      <c r="S633" s="9">
        <f t="shared" si="57"/>
        <v>42489.772326388891</v>
      </c>
      <c r="T633" s="9">
        <f t="shared" si="58"/>
        <v>42518.772326388891</v>
      </c>
    </row>
    <row r="634" spans="1:20" ht="29" x14ac:dyDescent="0.35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3">
        <f t="shared" si="59"/>
        <v>0</v>
      </c>
      <c r="P634" s="4">
        <f t="shared" si="54"/>
        <v>0</v>
      </c>
      <c r="Q634" t="str">
        <f t="shared" si="55"/>
        <v>technology</v>
      </c>
      <c r="R634" t="str">
        <f t="shared" si="56"/>
        <v>web</v>
      </c>
      <c r="S634" s="9">
        <f t="shared" si="57"/>
        <v>42303.659317129626</v>
      </c>
      <c r="T634" s="9">
        <f t="shared" si="58"/>
        <v>42333.700983796298</v>
      </c>
    </row>
    <row r="635" spans="1:20" ht="43.5" x14ac:dyDescent="0.35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3">
        <f t="shared" si="59"/>
        <v>13</v>
      </c>
      <c r="P635" s="4">
        <f t="shared" si="54"/>
        <v>49.8</v>
      </c>
      <c r="Q635" t="str">
        <f t="shared" si="55"/>
        <v>technology</v>
      </c>
      <c r="R635" t="str">
        <f t="shared" si="56"/>
        <v>web</v>
      </c>
      <c r="S635" s="9">
        <f t="shared" si="57"/>
        <v>42507.29932870371</v>
      </c>
      <c r="T635" s="9">
        <f t="shared" si="58"/>
        <v>42538.958333333328</v>
      </c>
    </row>
    <row r="636" spans="1:20" ht="29" x14ac:dyDescent="0.35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3">
        <f t="shared" si="59"/>
        <v>1</v>
      </c>
      <c r="P636" s="4">
        <f t="shared" si="54"/>
        <v>1</v>
      </c>
      <c r="Q636" t="str">
        <f t="shared" si="55"/>
        <v>technology</v>
      </c>
      <c r="R636" t="str">
        <f t="shared" si="56"/>
        <v>web</v>
      </c>
      <c r="S636" s="9">
        <f t="shared" si="57"/>
        <v>42031.928576388891</v>
      </c>
      <c r="T636" s="9">
        <f t="shared" si="58"/>
        <v>42061.928576388891</v>
      </c>
    </row>
    <row r="637" spans="1:20" ht="29" x14ac:dyDescent="0.35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3">
        <f t="shared" si="59"/>
        <v>1</v>
      </c>
      <c r="P637" s="4">
        <f t="shared" si="54"/>
        <v>2</v>
      </c>
      <c r="Q637" t="str">
        <f t="shared" si="55"/>
        <v>technology</v>
      </c>
      <c r="R637" t="str">
        <f t="shared" si="56"/>
        <v>web</v>
      </c>
      <c r="S637" s="9">
        <f t="shared" si="57"/>
        <v>42076.092152777783</v>
      </c>
      <c r="T637" s="9">
        <f t="shared" si="58"/>
        <v>42106.092152777783</v>
      </c>
    </row>
    <row r="638" spans="1:20" ht="29" x14ac:dyDescent="0.35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3">
        <f t="shared" si="59"/>
        <v>1</v>
      </c>
      <c r="P638" s="4">
        <f t="shared" si="54"/>
        <v>4</v>
      </c>
      <c r="Q638" t="str">
        <f t="shared" si="55"/>
        <v>technology</v>
      </c>
      <c r="R638" t="str">
        <f t="shared" si="56"/>
        <v>web</v>
      </c>
      <c r="S638" s="9">
        <f t="shared" si="57"/>
        <v>42131.455439814818</v>
      </c>
      <c r="T638" s="9">
        <f t="shared" si="58"/>
        <v>42161.44930555555</v>
      </c>
    </row>
    <row r="639" spans="1:20" ht="43.5" x14ac:dyDescent="0.35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3">
        <f t="shared" si="59"/>
        <v>0</v>
      </c>
      <c r="P639" s="4">
        <f t="shared" si="54"/>
        <v>0</v>
      </c>
      <c r="Q639" t="str">
        <f t="shared" si="55"/>
        <v>technology</v>
      </c>
      <c r="R639" t="str">
        <f t="shared" si="56"/>
        <v>web</v>
      </c>
      <c r="S639" s="9">
        <f t="shared" si="57"/>
        <v>42762.962013888886</v>
      </c>
      <c r="T639" s="9">
        <f t="shared" si="58"/>
        <v>42791.961111111115</v>
      </c>
    </row>
    <row r="640" spans="1:20" x14ac:dyDescent="0.35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3">
        <f t="shared" si="59"/>
        <v>1</v>
      </c>
      <c r="P640" s="4">
        <f t="shared" si="54"/>
        <v>3</v>
      </c>
      <c r="Q640" t="str">
        <f t="shared" si="55"/>
        <v>technology</v>
      </c>
      <c r="R640" t="str">
        <f t="shared" si="56"/>
        <v>web</v>
      </c>
      <c r="S640" s="9">
        <f t="shared" si="57"/>
        <v>42759.593310185184</v>
      </c>
      <c r="T640" s="9">
        <f t="shared" si="58"/>
        <v>42819.55164351852</v>
      </c>
    </row>
    <row r="641" spans="1:20" ht="29" x14ac:dyDescent="0.35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3">
        <f t="shared" si="59"/>
        <v>1</v>
      </c>
      <c r="P641" s="4">
        <f t="shared" si="54"/>
        <v>1</v>
      </c>
      <c r="Q641" t="str">
        <f t="shared" si="55"/>
        <v>technology</v>
      </c>
      <c r="R641" t="str">
        <f t="shared" si="56"/>
        <v>web</v>
      </c>
      <c r="S641" s="9">
        <f t="shared" si="57"/>
        <v>41865.583275462966</v>
      </c>
      <c r="T641" s="9">
        <f t="shared" si="58"/>
        <v>41925.583275462966</v>
      </c>
    </row>
    <row r="642" spans="1:20" ht="43.5" x14ac:dyDescent="0.35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3">
        <f t="shared" si="59"/>
        <v>145</v>
      </c>
      <c r="P642" s="4">
        <f t="shared" si="54"/>
        <v>50.5</v>
      </c>
      <c r="Q642" t="str">
        <f t="shared" si="55"/>
        <v>technology</v>
      </c>
      <c r="R642" t="str">
        <f t="shared" si="56"/>
        <v>wearables</v>
      </c>
      <c r="S642" s="9">
        <f t="shared" si="57"/>
        <v>42683.420312500006</v>
      </c>
      <c r="T642" s="9">
        <f t="shared" si="58"/>
        <v>42698.958333333328</v>
      </c>
    </row>
    <row r="643" spans="1:20" ht="43.5" x14ac:dyDescent="0.35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3">
        <f t="shared" si="59"/>
        <v>120</v>
      </c>
      <c r="P643" s="4">
        <f t="shared" ref="P643:P706" si="60">IFERROR(E643/L643,0)</f>
        <v>151.31746031746033</v>
      </c>
      <c r="Q643" t="str">
        <f t="shared" ref="Q643:Q706" si="61">LEFT(N643,SEARCH("/",N643)-1)</f>
        <v>technology</v>
      </c>
      <c r="R643" t="str">
        <f t="shared" ref="R643:R706" si="62">RIGHT(N643,LEN(N643)-SEARCH("/",N643,1))</f>
        <v>wearables</v>
      </c>
      <c r="S643" s="9">
        <f t="shared" ref="S643:S706" si="63">(((J643/60)/60)/24)+DATE(1970,1,1)</f>
        <v>42199.57</v>
      </c>
      <c r="T643" s="9">
        <f t="shared" ref="T643:T706" si="64">(((I643/60)/60)/24)+DATE(1970,1,1)</f>
        <v>42229.57</v>
      </c>
    </row>
    <row r="644" spans="1:20" ht="43.5" x14ac:dyDescent="0.35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3">
        <f t="shared" ref="O644:O707" si="65">ROUNDUP((E644/D644)*100,0)</f>
        <v>1461</v>
      </c>
      <c r="P644" s="4">
        <f t="shared" si="60"/>
        <v>134.3592456301748</v>
      </c>
      <c r="Q644" t="str">
        <f t="shared" si="61"/>
        <v>technology</v>
      </c>
      <c r="R644" t="str">
        <f t="shared" si="62"/>
        <v>wearables</v>
      </c>
      <c r="S644" s="9">
        <f t="shared" si="63"/>
        <v>42199.651319444441</v>
      </c>
      <c r="T644" s="9">
        <f t="shared" si="64"/>
        <v>42235.651319444441</v>
      </c>
    </row>
    <row r="645" spans="1:20" ht="29" x14ac:dyDescent="0.35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3">
        <f t="shared" si="65"/>
        <v>106</v>
      </c>
      <c r="P645" s="4">
        <f t="shared" si="60"/>
        <v>174.02631578947367</v>
      </c>
      <c r="Q645" t="str">
        <f t="shared" si="61"/>
        <v>technology</v>
      </c>
      <c r="R645" t="str">
        <f t="shared" si="62"/>
        <v>wearables</v>
      </c>
      <c r="S645" s="9">
        <f t="shared" si="63"/>
        <v>42100.642071759255</v>
      </c>
      <c r="T645" s="9">
        <f t="shared" si="64"/>
        <v>42155.642071759255</v>
      </c>
    </row>
    <row r="646" spans="1:20" ht="43.5" x14ac:dyDescent="0.35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3">
        <f t="shared" si="65"/>
        <v>301</v>
      </c>
      <c r="P646" s="4">
        <f t="shared" si="60"/>
        <v>73.486268364348675</v>
      </c>
      <c r="Q646" t="str">
        <f t="shared" si="61"/>
        <v>technology</v>
      </c>
      <c r="R646" t="str">
        <f t="shared" si="62"/>
        <v>wearables</v>
      </c>
      <c r="S646" s="9">
        <f t="shared" si="63"/>
        <v>41898.665960648148</v>
      </c>
      <c r="T646" s="9">
        <f t="shared" si="64"/>
        <v>41941.041666666664</v>
      </c>
    </row>
    <row r="647" spans="1:20" ht="29" x14ac:dyDescent="0.35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3">
        <f t="shared" si="65"/>
        <v>279</v>
      </c>
      <c r="P647" s="4">
        <f t="shared" si="60"/>
        <v>23.518987341772153</v>
      </c>
      <c r="Q647" t="str">
        <f t="shared" si="61"/>
        <v>technology</v>
      </c>
      <c r="R647" t="str">
        <f t="shared" si="62"/>
        <v>wearables</v>
      </c>
      <c r="S647" s="9">
        <f t="shared" si="63"/>
        <v>42564.026319444441</v>
      </c>
      <c r="T647" s="9">
        <f t="shared" si="64"/>
        <v>42594.026319444441</v>
      </c>
    </row>
    <row r="648" spans="1:20" ht="43.5" x14ac:dyDescent="0.35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3">
        <f t="shared" si="65"/>
        <v>132</v>
      </c>
      <c r="P648" s="4">
        <f t="shared" si="60"/>
        <v>39.074444444444445</v>
      </c>
      <c r="Q648" t="str">
        <f t="shared" si="61"/>
        <v>technology</v>
      </c>
      <c r="R648" t="str">
        <f t="shared" si="62"/>
        <v>wearables</v>
      </c>
      <c r="S648" s="9">
        <f t="shared" si="63"/>
        <v>41832.852627314816</v>
      </c>
      <c r="T648" s="9">
        <f t="shared" si="64"/>
        <v>41862.852627314816</v>
      </c>
    </row>
    <row r="649" spans="1:20" ht="43.5" x14ac:dyDescent="0.35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3">
        <f t="shared" si="65"/>
        <v>108</v>
      </c>
      <c r="P649" s="4">
        <f t="shared" si="60"/>
        <v>125.94117647058823</v>
      </c>
      <c r="Q649" t="str">
        <f t="shared" si="61"/>
        <v>technology</v>
      </c>
      <c r="R649" t="str">
        <f t="shared" si="62"/>
        <v>wearables</v>
      </c>
      <c r="S649" s="9">
        <f t="shared" si="63"/>
        <v>42416.767928240741</v>
      </c>
      <c r="T649" s="9">
        <f t="shared" si="64"/>
        <v>42446.726261574076</v>
      </c>
    </row>
    <row r="650" spans="1:20" ht="29" x14ac:dyDescent="0.35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3">
        <f t="shared" si="65"/>
        <v>127</v>
      </c>
      <c r="P650" s="4">
        <f t="shared" si="60"/>
        <v>1644</v>
      </c>
      <c r="Q650" t="str">
        <f t="shared" si="61"/>
        <v>technology</v>
      </c>
      <c r="R650" t="str">
        <f t="shared" si="62"/>
        <v>wearables</v>
      </c>
      <c r="S650" s="9">
        <f t="shared" si="63"/>
        <v>41891.693379629629</v>
      </c>
      <c r="T650" s="9">
        <f t="shared" si="64"/>
        <v>41926.693379629629</v>
      </c>
    </row>
    <row r="651" spans="1:20" ht="43.5" x14ac:dyDescent="0.35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3">
        <f t="shared" si="65"/>
        <v>140</v>
      </c>
      <c r="P651" s="4">
        <f t="shared" si="60"/>
        <v>42.670731707317074</v>
      </c>
      <c r="Q651" t="str">
        <f t="shared" si="61"/>
        <v>technology</v>
      </c>
      <c r="R651" t="str">
        <f t="shared" si="62"/>
        <v>wearables</v>
      </c>
      <c r="S651" s="9">
        <f t="shared" si="63"/>
        <v>41877.912187499998</v>
      </c>
      <c r="T651" s="9">
        <f t="shared" si="64"/>
        <v>41898.912187499998</v>
      </c>
    </row>
    <row r="652" spans="1:20" ht="43.5" x14ac:dyDescent="0.35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3">
        <f t="shared" si="65"/>
        <v>113</v>
      </c>
      <c r="P652" s="4">
        <f t="shared" si="60"/>
        <v>35.125</v>
      </c>
      <c r="Q652" t="str">
        <f t="shared" si="61"/>
        <v>technology</v>
      </c>
      <c r="R652" t="str">
        <f t="shared" si="62"/>
        <v>wearables</v>
      </c>
      <c r="S652" s="9">
        <f t="shared" si="63"/>
        <v>41932.036851851852</v>
      </c>
      <c r="T652" s="9">
        <f t="shared" si="64"/>
        <v>41992.078518518523</v>
      </c>
    </row>
    <row r="653" spans="1:20" ht="43.5" x14ac:dyDescent="0.35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3">
        <f t="shared" si="65"/>
        <v>101</v>
      </c>
      <c r="P653" s="4">
        <f t="shared" si="60"/>
        <v>239.35238095238094</v>
      </c>
      <c r="Q653" t="str">
        <f t="shared" si="61"/>
        <v>technology</v>
      </c>
      <c r="R653" t="str">
        <f t="shared" si="62"/>
        <v>wearables</v>
      </c>
      <c r="S653" s="9">
        <f t="shared" si="63"/>
        <v>41956.017488425925</v>
      </c>
      <c r="T653" s="9">
        <f t="shared" si="64"/>
        <v>41986.017488425925</v>
      </c>
    </row>
    <row r="654" spans="1:20" ht="43.5" x14ac:dyDescent="0.35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3">
        <f t="shared" si="65"/>
        <v>101</v>
      </c>
      <c r="P654" s="4">
        <f t="shared" si="60"/>
        <v>107.64285714285714</v>
      </c>
      <c r="Q654" t="str">
        <f t="shared" si="61"/>
        <v>technology</v>
      </c>
      <c r="R654" t="str">
        <f t="shared" si="62"/>
        <v>wearables</v>
      </c>
      <c r="S654" s="9">
        <f t="shared" si="63"/>
        <v>42675.690393518518</v>
      </c>
      <c r="T654" s="9">
        <f t="shared" si="64"/>
        <v>42705.732060185182</v>
      </c>
    </row>
    <row r="655" spans="1:20" ht="43.5" x14ac:dyDescent="0.35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3">
        <f t="shared" si="65"/>
        <v>142</v>
      </c>
      <c r="P655" s="4">
        <f t="shared" si="60"/>
        <v>95.830623306233065</v>
      </c>
      <c r="Q655" t="str">
        <f t="shared" si="61"/>
        <v>technology</v>
      </c>
      <c r="R655" t="str">
        <f t="shared" si="62"/>
        <v>wearables</v>
      </c>
      <c r="S655" s="9">
        <f t="shared" si="63"/>
        <v>42199.618518518517</v>
      </c>
      <c r="T655" s="9">
        <f t="shared" si="64"/>
        <v>42236.618518518517</v>
      </c>
    </row>
    <row r="656" spans="1:20" ht="43.5" x14ac:dyDescent="0.35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3">
        <f t="shared" si="65"/>
        <v>268</v>
      </c>
      <c r="P656" s="4">
        <f t="shared" si="60"/>
        <v>31.663376110562684</v>
      </c>
      <c r="Q656" t="str">
        <f t="shared" si="61"/>
        <v>technology</v>
      </c>
      <c r="R656" t="str">
        <f t="shared" si="62"/>
        <v>wearables</v>
      </c>
      <c r="S656" s="9">
        <f t="shared" si="63"/>
        <v>42163.957326388889</v>
      </c>
      <c r="T656" s="9">
        <f t="shared" si="64"/>
        <v>42193.957326388889</v>
      </c>
    </row>
    <row r="657" spans="1:20" ht="43.5" x14ac:dyDescent="0.35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3">
        <f t="shared" si="65"/>
        <v>147</v>
      </c>
      <c r="P657" s="4">
        <f t="shared" si="60"/>
        <v>42.886861313868614</v>
      </c>
      <c r="Q657" t="str">
        <f t="shared" si="61"/>
        <v>technology</v>
      </c>
      <c r="R657" t="str">
        <f t="shared" si="62"/>
        <v>wearables</v>
      </c>
      <c r="S657" s="9">
        <f t="shared" si="63"/>
        <v>42045.957314814819</v>
      </c>
      <c r="T657" s="9">
        <f t="shared" si="64"/>
        <v>42075.915648148148</v>
      </c>
    </row>
    <row r="658" spans="1:20" ht="43.5" x14ac:dyDescent="0.35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3">
        <f t="shared" si="65"/>
        <v>214</v>
      </c>
      <c r="P658" s="4">
        <f t="shared" si="60"/>
        <v>122.73563218390805</v>
      </c>
      <c r="Q658" t="str">
        <f t="shared" si="61"/>
        <v>technology</v>
      </c>
      <c r="R658" t="str">
        <f t="shared" si="62"/>
        <v>wearables</v>
      </c>
      <c r="S658" s="9">
        <f t="shared" si="63"/>
        <v>42417.804618055554</v>
      </c>
      <c r="T658" s="9">
        <f t="shared" si="64"/>
        <v>42477.762951388882</v>
      </c>
    </row>
    <row r="659" spans="1:20" ht="43.5" x14ac:dyDescent="0.35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3">
        <f t="shared" si="65"/>
        <v>126</v>
      </c>
      <c r="P659" s="4">
        <f t="shared" si="60"/>
        <v>190.45454545454547</v>
      </c>
      <c r="Q659" t="str">
        <f t="shared" si="61"/>
        <v>technology</v>
      </c>
      <c r="R659" t="str">
        <f t="shared" si="62"/>
        <v>wearables</v>
      </c>
      <c r="S659" s="9">
        <f t="shared" si="63"/>
        <v>42331.84574074074</v>
      </c>
      <c r="T659" s="9">
        <f t="shared" si="64"/>
        <v>42361.84574074074</v>
      </c>
    </row>
    <row r="660" spans="1:20" ht="43.5" x14ac:dyDescent="0.35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3">
        <f t="shared" si="65"/>
        <v>105</v>
      </c>
      <c r="P660" s="4">
        <f t="shared" si="60"/>
        <v>109.33695652173913</v>
      </c>
      <c r="Q660" t="str">
        <f t="shared" si="61"/>
        <v>technology</v>
      </c>
      <c r="R660" t="str">
        <f t="shared" si="62"/>
        <v>wearables</v>
      </c>
      <c r="S660" s="9">
        <f t="shared" si="63"/>
        <v>42179.160752314812</v>
      </c>
      <c r="T660" s="9">
        <f t="shared" si="64"/>
        <v>42211.75</v>
      </c>
    </row>
    <row r="661" spans="1:20" x14ac:dyDescent="0.35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3">
        <f t="shared" si="65"/>
        <v>101</v>
      </c>
      <c r="P661" s="4">
        <f t="shared" si="60"/>
        <v>143.66666666666666</v>
      </c>
      <c r="Q661" t="str">
        <f t="shared" si="61"/>
        <v>technology</v>
      </c>
      <c r="R661" t="str">
        <f t="shared" si="62"/>
        <v>wearables</v>
      </c>
      <c r="S661" s="9">
        <f t="shared" si="63"/>
        <v>42209.593692129631</v>
      </c>
      <c r="T661" s="9">
        <f t="shared" si="64"/>
        <v>42239.593692129631</v>
      </c>
    </row>
    <row r="662" spans="1:20" ht="43.5" x14ac:dyDescent="0.35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3">
        <f t="shared" si="65"/>
        <v>4</v>
      </c>
      <c r="P662" s="4">
        <f t="shared" si="60"/>
        <v>84.944444444444443</v>
      </c>
      <c r="Q662" t="str">
        <f t="shared" si="61"/>
        <v>technology</v>
      </c>
      <c r="R662" t="str">
        <f t="shared" si="62"/>
        <v>wearables</v>
      </c>
      <c r="S662" s="9">
        <f t="shared" si="63"/>
        <v>41922.741655092592</v>
      </c>
      <c r="T662" s="9">
        <f t="shared" si="64"/>
        <v>41952.783321759263</v>
      </c>
    </row>
    <row r="663" spans="1:20" ht="43.5" x14ac:dyDescent="0.35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3">
        <f t="shared" si="65"/>
        <v>1</v>
      </c>
      <c r="P663" s="4">
        <f t="shared" si="60"/>
        <v>10.555555555555555</v>
      </c>
      <c r="Q663" t="str">
        <f t="shared" si="61"/>
        <v>technology</v>
      </c>
      <c r="R663" t="str">
        <f t="shared" si="62"/>
        <v>wearables</v>
      </c>
      <c r="S663" s="9">
        <f t="shared" si="63"/>
        <v>42636.645358796297</v>
      </c>
      <c r="T663" s="9">
        <f t="shared" si="64"/>
        <v>42666.645358796297</v>
      </c>
    </row>
    <row r="664" spans="1:20" ht="29" x14ac:dyDescent="0.35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3">
        <f t="shared" si="65"/>
        <v>1</v>
      </c>
      <c r="P664" s="4">
        <f t="shared" si="60"/>
        <v>39</v>
      </c>
      <c r="Q664" t="str">
        <f t="shared" si="61"/>
        <v>technology</v>
      </c>
      <c r="R664" t="str">
        <f t="shared" si="62"/>
        <v>wearables</v>
      </c>
      <c r="S664" s="9">
        <f t="shared" si="63"/>
        <v>41990.438043981485</v>
      </c>
      <c r="T664" s="9">
        <f t="shared" si="64"/>
        <v>42020.438043981485</v>
      </c>
    </row>
    <row r="665" spans="1:20" ht="43.5" x14ac:dyDescent="0.35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3">
        <f t="shared" si="65"/>
        <v>1</v>
      </c>
      <c r="P665" s="4">
        <f t="shared" si="60"/>
        <v>100</v>
      </c>
      <c r="Q665" t="str">
        <f t="shared" si="61"/>
        <v>technology</v>
      </c>
      <c r="R665" t="str">
        <f t="shared" si="62"/>
        <v>wearables</v>
      </c>
      <c r="S665" s="9">
        <f t="shared" si="63"/>
        <v>42173.843240740738</v>
      </c>
      <c r="T665" s="9">
        <f t="shared" si="64"/>
        <v>42203.843240740738</v>
      </c>
    </row>
    <row r="666" spans="1:20" ht="43.5" x14ac:dyDescent="0.35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3">
        <f t="shared" si="65"/>
        <v>8</v>
      </c>
      <c r="P666" s="4">
        <f t="shared" si="60"/>
        <v>31.172413793103448</v>
      </c>
      <c r="Q666" t="str">
        <f t="shared" si="61"/>
        <v>technology</v>
      </c>
      <c r="R666" t="str">
        <f t="shared" si="62"/>
        <v>wearables</v>
      </c>
      <c r="S666" s="9">
        <f t="shared" si="63"/>
        <v>42077.666377314818</v>
      </c>
      <c r="T666" s="9">
        <f t="shared" si="64"/>
        <v>42107.666377314818</v>
      </c>
    </row>
    <row r="667" spans="1:20" ht="43.5" x14ac:dyDescent="0.35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3">
        <f t="shared" si="65"/>
        <v>19</v>
      </c>
      <c r="P667" s="4">
        <f t="shared" si="60"/>
        <v>155.33333333333334</v>
      </c>
      <c r="Q667" t="str">
        <f t="shared" si="61"/>
        <v>technology</v>
      </c>
      <c r="R667" t="str">
        <f t="shared" si="62"/>
        <v>wearables</v>
      </c>
      <c r="S667" s="9">
        <f t="shared" si="63"/>
        <v>42688.711354166662</v>
      </c>
      <c r="T667" s="9">
        <f t="shared" si="64"/>
        <v>42748.711354166662</v>
      </c>
    </row>
    <row r="668" spans="1:20" ht="43.5" x14ac:dyDescent="0.35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3">
        <f t="shared" si="65"/>
        <v>1</v>
      </c>
      <c r="P668" s="4">
        <f t="shared" si="60"/>
        <v>2</v>
      </c>
      <c r="Q668" t="str">
        <f t="shared" si="61"/>
        <v>technology</v>
      </c>
      <c r="R668" t="str">
        <f t="shared" si="62"/>
        <v>wearables</v>
      </c>
      <c r="S668" s="9">
        <f t="shared" si="63"/>
        <v>41838.832152777781</v>
      </c>
      <c r="T668" s="9">
        <f t="shared" si="64"/>
        <v>41868.832152777781</v>
      </c>
    </row>
    <row r="669" spans="1:20" ht="43.5" x14ac:dyDescent="0.35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3">
        <f t="shared" si="65"/>
        <v>11</v>
      </c>
      <c r="P669" s="4">
        <f t="shared" si="60"/>
        <v>178.92857142857142</v>
      </c>
      <c r="Q669" t="str">
        <f t="shared" si="61"/>
        <v>technology</v>
      </c>
      <c r="R669" t="str">
        <f t="shared" si="62"/>
        <v>wearables</v>
      </c>
      <c r="S669" s="9">
        <f t="shared" si="63"/>
        <v>42632.373414351852</v>
      </c>
      <c r="T669" s="9">
        <f t="shared" si="64"/>
        <v>42672.373414351852</v>
      </c>
    </row>
    <row r="670" spans="1:20" ht="43.5" x14ac:dyDescent="0.35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3">
        <f t="shared" si="65"/>
        <v>5</v>
      </c>
      <c r="P670" s="4">
        <f t="shared" si="60"/>
        <v>27.36</v>
      </c>
      <c r="Q670" t="str">
        <f t="shared" si="61"/>
        <v>technology</v>
      </c>
      <c r="R670" t="str">
        <f t="shared" si="62"/>
        <v>wearables</v>
      </c>
      <c r="S670" s="9">
        <f t="shared" si="63"/>
        <v>42090.831273148149</v>
      </c>
      <c r="T670" s="9">
        <f t="shared" si="64"/>
        <v>42135.831273148149</v>
      </c>
    </row>
    <row r="671" spans="1:20" ht="58" x14ac:dyDescent="0.35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3">
        <f t="shared" si="65"/>
        <v>22</v>
      </c>
      <c r="P671" s="4">
        <f t="shared" si="60"/>
        <v>1536.25</v>
      </c>
      <c r="Q671" t="str">
        <f t="shared" si="61"/>
        <v>technology</v>
      </c>
      <c r="R671" t="str">
        <f t="shared" si="62"/>
        <v>wearables</v>
      </c>
      <c r="S671" s="9">
        <f t="shared" si="63"/>
        <v>42527.625671296293</v>
      </c>
      <c r="T671" s="9">
        <f t="shared" si="64"/>
        <v>42557.625671296293</v>
      </c>
    </row>
    <row r="672" spans="1:20" ht="43.5" x14ac:dyDescent="0.35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3">
        <f t="shared" si="65"/>
        <v>30</v>
      </c>
      <c r="P672" s="4">
        <f t="shared" si="60"/>
        <v>84.99677419354839</v>
      </c>
      <c r="Q672" t="str">
        <f t="shared" si="61"/>
        <v>technology</v>
      </c>
      <c r="R672" t="str">
        <f t="shared" si="62"/>
        <v>wearables</v>
      </c>
      <c r="S672" s="9">
        <f t="shared" si="63"/>
        <v>42506.709722222222</v>
      </c>
      <c r="T672" s="9">
        <f t="shared" si="64"/>
        <v>42540.340277777781</v>
      </c>
    </row>
    <row r="673" spans="1:20" ht="43.5" x14ac:dyDescent="0.35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3">
        <f t="shared" si="65"/>
        <v>40</v>
      </c>
      <c r="P673" s="4">
        <f t="shared" si="60"/>
        <v>788.5333333333333</v>
      </c>
      <c r="Q673" t="str">
        <f t="shared" si="61"/>
        <v>technology</v>
      </c>
      <c r="R673" t="str">
        <f t="shared" si="62"/>
        <v>wearables</v>
      </c>
      <c r="S673" s="9">
        <f t="shared" si="63"/>
        <v>41984.692731481482</v>
      </c>
      <c r="T673" s="9">
        <f t="shared" si="64"/>
        <v>42018.166666666672</v>
      </c>
    </row>
    <row r="674" spans="1:20" ht="43.5" x14ac:dyDescent="0.35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3">
        <f t="shared" si="65"/>
        <v>22</v>
      </c>
      <c r="P674" s="4">
        <f t="shared" si="60"/>
        <v>50.29767441860465</v>
      </c>
      <c r="Q674" t="str">
        <f t="shared" si="61"/>
        <v>technology</v>
      </c>
      <c r="R674" t="str">
        <f t="shared" si="62"/>
        <v>wearables</v>
      </c>
      <c r="S674" s="9">
        <f t="shared" si="63"/>
        <v>41974.219490740739</v>
      </c>
      <c r="T674" s="9">
        <f t="shared" si="64"/>
        <v>42005.207638888889</v>
      </c>
    </row>
    <row r="675" spans="1:20" ht="43.5" x14ac:dyDescent="0.35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3">
        <f t="shared" si="65"/>
        <v>1</v>
      </c>
      <c r="P675" s="4">
        <f t="shared" si="60"/>
        <v>68.333333333333329</v>
      </c>
      <c r="Q675" t="str">
        <f t="shared" si="61"/>
        <v>technology</v>
      </c>
      <c r="R675" t="str">
        <f t="shared" si="62"/>
        <v>wearables</v>
      </c>
      <c r="S675" s="9">
        <f t="shared" si="63"/>
        <v>41838.840474537035</v>
      </c>
      <c r="T675" s="9">
        <f t="shared" si="64"/>
        <v>41883.840474537035</v>
      </c>
    </row>
    <row r="676" spans="1:20" ht="29" x14ac:dyDescent="0.35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3">
        <f t="shared" si="65"/>
        <v>1</v>
      </c>
      <c r="P676" s="4">
        <f t="shared" si="60"/>
        <v>7.5</v>
      </c>
      <c r="Q676" t="str">
        <f t="shared" si="61"/>
        <v>technology</v>
      </c>
      <c r="R676" t="str">
        <f t="shared" si="62"/>
        <v>wearables</v>
      </c>
      <c r="S676" s="9">
        <f t="shared" si="63"/>
        <v>41803.116053240738</v>
      </c>
      <c r="T676" s="9">
        <f t="shared" si="64"/>
        <v>41863.116053240738</v>
      </c>
    </row>
    <row r="677" spans="1:20" ht="43.5" x14ac:dyDescent="0.35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3">
        <f t="shared" si="65"/>
        <v>15</v>
      </c>
      <c r="P677" s="4">
        <f t="shared" si="60"/>
        <v>34.269230769230766</v>
      </c>
      <c r="Q677" t="str">
        <f t="shared" si="61"/>
        <v>technology</v>
      </c>
      <c r="R677" t="str">
        <f t="shared" si="62"/>
        <v>wearables</v>
      </c>
      <c r="S677" s="9">
        <f t="shared" si="63"/>
        <v>41975.930601851855</v>
      </c>
      <c r="T677" s="9">
        <f t="shared" si="64"/>
        <v>42005.290972222225</v>
      </c>
    </row>
    <row r="678" spans="1:20" ht="58" x14ac:dyDescent="0.35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3">
        <f t="shared" si="65"/>
        <v>2</v>
      </c>
      <c r="P678" s="4">
        <f t="shared" si="60"/>
        <v>61.291666666666664</v>
      </c>
      <c r="Q678" t="str">
        <f t="shared" si="61"/>
        <v>technology</v>
      </c>
      <c r="R678" t="str">
        <f t="shared" si="62"/>
        <v>wearables</v>
      </c>
      <c r="S678" s="9">
        <f t="shared" si="63"/>
        <v>42012.768298611118</v>
      </c>
      <c r="T678" s="9">
        <f t="shared" si="64"/>
        <v>42042.768298611118</v>
      </c>
    </row>
    <row r="679" spans="1:20" ht="43.5" x14ac:dyDescent="0.35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3">
        <f t="shared" si="65"/>
        <v>26</v>
      </c>
      <c r="P679" s="4">
        <f t="shared" si="60"/>
        <v>133.25</v>
      </c>
      <c r="Q679" t="str">
        <f t="shared" si="61"/>
        <v>technology</v>
      </c>
      <c r="R679" t="str">
        <f t="shared" si="62"/>
        <v>wearables</v>
      </c>
      <c r="S679" s="9">
        <f t="shared" si="63"/>
        <v>42504.403877314813</v>
      </c>
      <c r="T679" s="9">
        <f t="shared" si="64"/>
        <v>42549.403877314813</v>
      </c>
    </row>
    <row r="680" spans="1:20" ht="43.5" x14ac:dyDescent="0.35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3">
        <f t="shared" si="65"/>
        <v>4</v>
      </c>
      <c r="P680" s="4">
        <f t="shared" si="60"/>
        <v>65.17647058823529</v>
      </c>
      <c r="Q680" t="str">
        <f t="shared" si="61"/>
        <v>technology</v>
      </c>
      <c r="R680" t="str">
        <f t="shared" si="62"/>
        <v>wearables</v>
      </c>
      <c r="S680" s="9">
        <f t="shared" si="63"/>
        <v>42481.376597222217</v>
      </c>
      <c r="T680" s="9">
        <f t="shared" si="64"/>
        <v>42511.376597222217</v>
      </c>
    </row>
    <row r="681" spans="1:20" ht="43.5" x14ac:dyDescent="0.35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3">
        <f t="shared" si="65"/>
        <v>16</v>
      </c>
      <c r="P681" s="4">
        <f t="shared" si="60"/>
        <v>93.90425531914893</v>
      </c>
      <c r="Q681" t="str">
        <f t="shared" si="61"/>
        <v>technology</v>
      </c>
      <c r="R681" t="str">
        <f t="shared" si="62"/>
        <v>wearables</v>
      </c>
      <c r="S681" s="9">
        <f t="shared" si="63"/>
        <v>42556.695706018523</v>
      </c>
      <c r="T681" s="9">
        <f t="shared" si="64"/>
        <v>42616.695706018523</v>
      </c>
    </row>
    <row r="682" spans="1:20" ht="43.5" x14ac:dyDescent="0.35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3">
        <f t="shared" si="65"/>
        <v>26</v>
      </c>
      <c r="P682" s="4">
        <f t="shared" si="60"/>
        <v>150.65116279069767</v>
      </c>
      <c r="Q682" t="str">
        <f t="shared" si="61"/>
        <v>technology</v>
      </c>
      <c r="R682" t="str">
        <f t="shared" si="62"/>
        <v>wearables</v>
      </c>
      <c r="S682" s="9">
        <f t="shared" si="63"/>
        <v>41864.501516203702</v>
      </c>
      <c r="T682" s="9">
        <f t="shared" si="64"/>
        <v>41899.501516203702</v>
      </c>
    </row>
    <row r="683" spans="1:20" ht="43.5" x14ac:dyDescent="0.35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3">
        <f t="shared" si="65"/>
        <v>1</v>
      </c>
      <c r="P683" s="4">
        <f t="shared" si="60"/>
        <v>1</v>
      </c>
      <c r="Q683" t="str">
        <f t="shared" si="61"/>
        <v>technology</v>
      </c>
      <c r="R683" t="str">
        <f t="shared" si="62"/>
        <v>wearables</v>
      </c>
      <c r="S683" s="9">
        <f t="shared" si="63"/>
        <v>42639.805601851855</v>
      </c>
      <c r="T683" s="9">
        <f t="shared" si="64"/>
        <v>42669.805601851855</v>
      </c>
    </row>
    <row r="684" spans="1:20" ht="43.5" x14ac:dyDescent="0.35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3">
        <f t="shared" si="65"/>
        <v>1</v>
      </c>
      <c r="P684" s="4">
        <f t="shared" si="60"/>
        <v>13.25</v>
      </c>
      <c r="Q684" t="str">
        <f t="shared" si="61"/>
        <v>technology</v>
      </c>
      <c r="R684" t="str">
        <f t="shared" si="62"/>
        <v>wearables</v>
      </c>
      <c r="S684" s="9">
        <f t="shared" si="63"/>
        <v>42778.765300925923</v>
      </c>
      <c r="T684" s="9">
        <f t="shared" si="64"/>
        <v>42808.723634259266</v>
      </c>
    </row>
    <row r="685" spans="1:20" ht="43.5" x14ac:dyDescent="0.35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3">
        <f t="shared" si="65"/>
        <v>1</v>
      </c>
      <c r="P685" s="4">
        <f t="shared" si="60"/>
        <v>99.333333333333329</v>
      </c>
      <c r="Q685" t="str">
        <f t="shared" si="61"/>
        <v>technology</v>
      </c>
      <c r="R685" t="str">
        <f t="shared" si="62"/>
        <v>wearables</v>
      </c>
      <c r="S685" s="9">
        <f t="shared" si="63"/>
        <v>42634.900046296301</v>
      </c>
      <c r="T685" s="9">
        <f t="shared" si="64"/>
        <v>42674.900046296301</v>
      </c>
    </row>
    <row r="686" spans="1:20" ht="29" x14ac:dyDescent="0.35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3">
        <f t="shared" si="65"/>
        <v>8</v>
      </c>
      <c r="P686" s="4">
        <f t="shared" si="60"/>
        <v>177.39259259259259</v>
      </c>
      <c r="Q686" t="str">
        <f t="shared" si="61"/>
        <v>technology</v>
      </c>
      <c r="R686" t="str">
        <f t="shared" si="62"/>
        <v>wearables</v>
      </c>
      <c r="S686" s="9">
        <f t="shared" si="63"/>
        <v>41809.473275462966</v>
      </c>
      <c r="T686" s="9">
        <f t="shared" si="64"/>
        <v>41845.125</v>
      </c>
    </row>
    <row r="687" spans="1:20" ht="43.5" x14ac:dyDescent="0.35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3">
        <f t="shared" si="65"/>
        <v>28</v>
      </c>
      <c r="P687" s="4">
        <f t="shared" si="60"/>
        <v>55.3</v>
      </c>
      <c r="Q687" t="str">
        <f t="shared" si="61"/>
        <v>technology</v>
      </c>
      <c r="R687" t="str">
        <f t="shared" si="62"/>
        <v>wearables</v>
      </c>
      <c r="S687" s="9">
        <f t="shared" si="63"/>
        <v>41971.866574074069</v>
      </c>
      <c r="T687" s="9">
        <f t="shared" si="64"/>
        <v>42016.866574074069</v>
      </c>
    </row>
    <row r="688" spans="1:20" ht="58" x14ac:dyDescent="0.35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3">
        <f t="shared" si="65"/>
        <v>0</v>
      </c>
      <c r="P688" s="4">
        <f t="shared" si="60"/>
        <v>0</v>
      </c>
      <c r="Q688" t="str">
        <f t="shared" si="61"/>
        <v>technology</v>
      </c>
      <c r="R688" t="str">
        <f t="shared" si="62"/>
        <v>wearables</v>
      </c>
      <c r="S688" s="9">
        <f t="shared" si="63"/>
        <v>42189.673263888893</v>
      </c>
      <c r="T688" s="9">
        <f t="shared" si="64"/>
        <v>42219.673263888893</v>
      </c>
    </row>
    <row r="689" spans="1:20" ht="43.5" x14ac:dyDescent="0.35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3">
        <f t="shared" si="65"/>
        <v>4</v>
      </c>
      <c r="P689" s="4">
        <f t="shared" si="60"/>
        <v>591.66666666666663</v>
      </c>
      <c r="Q689" t="str">
        <f t="shared" si="61"/>
        <v>technology</v>
      </c>
      <c r="R689" t="str">
        <f t="shared" si="62"/>
        <v>wearables</v>
      </c>
      <c r="S689" s="9">
        <f t="shared" si="63"/>
        <v>42711.750613425931</v>
      </c>
      <c r="T689" s="9">
        <f t="shared" si="64"/>
        <v>42771.750613425931</v>
      </c>
    </row>
    <row r="690" spans="1:20" ht="43.5" x14ac:dyDescent="0.35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3">
        <f t="shared" si="65"/>
        <v>73</v>
      </c>
      <c r="P690" s="4">
        <f t="shared" si="60"/>
        <v>405.5</v>
      </c>
      <c r="Q690" t="str">
        <f t="shared" si="61"/>
        <v>technology</v>
      </c>
      <c r="R690" t="str">
        <f t="shared" si="62"/>
        <v>wearables</v>
      </c>
      <c r="S690" s="9">
        <f t="shared" si="63"/>
        <v>42262.104780092588</v>
      </c>
      <c r="T690" s="9">
        <f t="shared" si="64"/>
        <v>42292.104780092588</v>
      </c>
    </row>
    <row r="691" spans="1:20" ht="43.5" x14ac:dyDescent="0.35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3">
        <f t="shared" si="65"/>
        <v>58</v>
      </c>
      <c r="P691" s="4">
        <f t="shared" si="60"/>
        <v>343.14732142857144</v>
      </c>
      <c r="Q691" t="str">
        <f t="shared" si="61"/>
        <v>technology</v>
      </c>
      <c r="R691" t="str">
        <f t="shared" si="62"/>
        <v>wearables</v>
      </c>
      <c r="S691" s="9">
        <f t="shared" si="63"/>
        <v>42675.66778935185</v>
      </c>
      <c r="T691" s="9">
        <f t="shared" si="64"/>
        <v>42712.207638888889</v>
      </c>
    </row>
    <row r="692" spans="1:20" ht="29" x14ac:dyDescent="0.35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3">
        <f t="shared" si="65"/>
        <v>13</v>
      </c>
      <c r="P692" s="4">
        <f t="shared" si="60"/>
        <v>72.588235294117652</v>
      </c>
      <c r="Q692" t="str">
        <f t="shared" si="61"/>
        <v>technology</v>
      </c>
      <c r="R692" t="str">
        <f t="shared" si="62"/>
        <v>wearables</v>
      </c>
      <c r="S692" s="9">
        <f t="shared" si="63"/>
        <v>42579.634733796294</v>
      </c>
      <c r="T692" s="9">
        <f t="shared" si="64"/>
        <v>42622.25</v>
      </c>
    </row>
    <row r="693" spans="1:20" ht="43.5" x14ac:dyDescent="0.35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3">
        <f t="shared" si="65"/>
        <v>1</v>
      </c>
      <c r="P693" s="4">
        <f t="shared" si="60"/>
        <v>26</v>
      </c>
      <c r="Q693" t="str">
        <f t="shared" si="61"/>
        <v>technology</v>
      </c>
      <c r="R693" t="str">
        <f t="shared" si="62"/>
        <v>wearables</v>
      </c>
      <c r="S693" s="9">
        <f t="shared" si="63"/>
        <v>42158.028310185182</v>
      </c>
      <c r="T693" s="9">
        <f t="shared" si="64"/>
        <v>42186.028310185182</v>
      </c>
    </row>
    <row r="694" spans="1:20" ht="43.5" x14ac:dyDescent="0.35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3">
        <f t="shared" si="65"/>
        <v>7</v>
      </c>
      <c r="P694" s="4">
        <f t="shared" si="60"/>
        <v>6.4975124378109452</v>
      </c>
      <c r="Q694" t="str">
        <f t="shared" si="61"/>
        <v>technology</v>
      </c>
      <c r="R694" t="str">
        <f t="shared" si="62"/>
        <v>wearables</v>
      </c>
      <c r="S694" s="9">
        <f t="shared" si="63"/>
        <v>42696.37572916667</v>
      </c>
      <c r="T694" s="9">
        <f t="shared" si="64"/>
        <v>42726.37572916667</v>
      </c>
    </row>
    <row r="695" spans="1:20" ht="29" x14ac:dyDescent="0.35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3">
        <f t="shared" si="65"/>
        <v>36</v>
      </c>
      <c r="P695" s="4">
        <f t="shared" si="60"/>
        <v>119.38513513513513</v>
      </c>
      <c r="Q695" t="str">
        <f t="shared" si="61"/>
        <v>technology</v>
      </c>
      <c r="R695" t="str">
        <f t="shared" si="62"/>
        <v>wearables</v>
      </c>
      <c r="S695" s="9">
        <f t="shared" si="63"/>
        <v>42094.808182870373</v>
      </c>
      <c r="T695" s="9">
        <f t="shared" si="64"/>
        <v>42124.808182870373</v>
      </c>
    </row>
    <row r="696" spans="1:20" ht="43.5" x14ac:dyDescent="0.35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3">
        <f t="shared" si="65"/>
        <v>1</v>
      </c>
      <c r="P696" s="4">
        <f t="shared" si="60"/>
        <v>84.285714285714292</v>
      </c>
      <c r="Q696" t="str">
        <f t="shared" si="61"/>
        <v>technology</v>
      </c>
      <c r="R696" t="str">
        <f t="shared" si="62"/>
        <v>wearables</v>
      </c>
      <c r="S696" s="9">
        <f t="shared" si="63"/>
        <v>42737.663877314815</v>
      </c>
      <c r="T696" s="9">
        <f t="shared" si="64"/>
        <v>42767.663877314815</v>
      </c>
    </row>
    <row r="697" spans="1:20" ht="43.5" x14ac:dyDescent="0.35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3">
        <f t="shared" si="65"/>
        <v>2</v>
      </c>
      <c r="P697" s="4">
        <f t="shared" si="60"/>
        <v>90.857142857142861</v>
      </c>
      <c r="Q697" t="str">
        <f t="shared" si="61"/>
        <v>technology</v>
      </c>
      <c r="R697" t="str">
        <f t="shared" si="62"/>
        <v>wearables</v>
      </c>
      <c r="S697" s="9">
        <f t="shared" si="63"/>
        <v>41913.521064814813</v>
      </c>
      <c r="T697" s="9">
        <f t="shared" si="64"/>
        <v>41943.521064814813</v>
      </c>
    </row>
    <row r="698" spans="1:20" ht="29" x14ac:dyDescent="0.35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3">
        <f t="shared" si="65"/>
        <v>1</v>
      </c>
      <c r="P698" s="4">
        <f t="shared" si="60"/>
        <v>1</v>
      </c>
      <c r="Q698" t="str">
        <f t="shared" si="61"/>
        <v>technology</v>
      </c>
      <c r="R698" t="str">
        <f t="shared" si="62"/>
        <v>wearables</v>
      </c>
      <c r="S698" s="9">
        <f t="shared" si="63"/>
        <v>41815.927106481482</v>
      </c>
      <c r="T698" s="9">
        <f t="shared" si="64"/>
        <v>41845.927106481482</v>
      </c>
    </row>
    <row r="699" spans="1:20" ht="43.5" x14ac:dyDescent="0.35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3">
        <f t="shared" si="65"/>
        <v>47</v>
      </c>
      <c r="P699" s="4">
        <f t="shared" si="60"/>
        <v>20.342105263157894</v>
      </c>
      <c r="Q699" t="str">
        <f t="shared" si="61"/>
        <v>technology</v>
      </c>
      <c r="R699" t="str">
        <f t="shared" si="62"/>
        <v>wearables</v>
      </c>
      <c r="S699" s="9">
        <f t="shared" si="63"/>
        <v>42388.523020833338</v>
      </c>
      <c r="T699" s="9">
        <f t="shared" si="64"/>
        <v>42403.523020833338</v>
      </c>
    </row>
    <row r="700" spans="1:20" ht="43.5" x14ac:dyDescent="0.35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3">
        <f t="shared" si="65"/>
        <v>16</v>
      </c>
      <c r="P700" s="4">
        <f t="shared" si="60"/>
        <v>530.68965517241384</v>
      </c>
      <c r="Q700" t="str">
        <f t="shared" si="61"/>
        <v>technology</v>
      </c>
      <c r="R700" t="str">
        <f t="shared" si="62"/>
        <v>wearables</v>
      </c>
      <c r="S700" s="9">
        <f t="shared" si="63"/>
        <v>41866.931076388886</v>
      </c>
      <c r="T700" s="9">
        <f t="shared" si="64"/>
        <v>41900.083333333336</v>
      </c>
    </row>
    <row r="701" spans="1:20" ht="43.5" x14ac:dyDescent="0.35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3">
        <f t="shared" si="65"/>
        <v>83</v>
      </c>
      <c r="P701" s="4">
        <f t="shared" si="60"/>
        <v>120.39184269662923</v>
      </c>
      <c r="Q701" t="str">
        <f t="shared" si="61"/>
        <v>technology</v>
      </c>
      <c r="R701" t="str">
        <f t="shared" si="62"/>
        <v>wearables</v>
      </c>
      <c r="S701" s="9">
        <f t="shared" si="63"/>
        <v>41563.485509259262</v>
      </c>
      <c r="T701" s="9">
        <f t="shared" si="64"/>
        <v>41600.666666666664</v>
      </c>
    </row>
    <row r="702" spans="1:20" ht="43.5" x14ac:dyDescent="0.35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3">
        <f t="shared" si="65"/>
        <v>3</v>
      </c>
      <c r="P702" s="4">
        <f t="shared" si="60"/>
        <v>13</v>
      </c>
      <c r="Q702" t="str">
        <f t="shared" si="61"/>
        <v>technology</v>
      </c>
      <c r="R702" t="str">
        <f t="shared" si="62"/>
        <v>wearables</v>
      </c>
      <c r="S702" s="9">
        <f t="shared" si="63"/>
        <v>42715.688437500001</v>
      </c>
      <c r="T702" s="9">
        <f t="shared" si="64"/>
        <v>42745.688437500001</v>
      </c>
    </row>
    <row r="703" spans="1:20" ht="43.5" x14ac:dyDescent="0.35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3">
        <f t="shared" si="65"/>
        <v>27</v>
      </c>
      <c r="P703" s="4">
        <f t="shared" si="60"/>
        <v>291.33333333333331</v>
      </c>
      <c r="Q703" t="str">
        <f t="shared" si="61"/>
        <v>technology</v>
      </c>
      <c r="R703" t="str">
        <f t="shared" si="62"/>
        <v>wearables</v>
      </c>
      <c r="S703" s="9">
        <f t="shared" si="63"/>
        <v>41813.662962962961</v>
      </c>
      <c r="T703" s="9">
        <f t="shared" si="64"/>
        <v>41843.662962962961</v>
      </c>
    </row>
    <row r="704" spans="1:20" ht="43.5" x14ac:dyDescent="0.35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3">
        <f t="shared" si="65"/>
        <v>31</v>
      </c>
      <c r="P704" s="4">
        <f t="shared" si="60"/>
        <v>124.9191891891892</v>
      </c>
      <c r="Q704" t="str">
        <f t="shared" si="61"/>
        <v>technology</v>
      </c>
      <c r="R704" t="str">
        <f t="shared" si="62"/>
        <v>wearables</v>
      </c>
      <c r="S704" s="9">
        <f t="shared" si="63"/>
        <v>42668.726701388892</v>
      </c>
      <c r="T704" s="9">
        <f t="shared" si="64"/>
        <v>42698.768368055549</v>
      </c>
    </row>
    <row r="705" spans="1:20" ht="43.5" x14ac:dyDescent="0.35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3">
        <f t="shared" si="65"/>
        <v>6</v>
      </c>
      <c r="P705" s="4">
        <f t="shared" si="60"/>
        <v>119.57142857142857</v>
      </c>
      <c r="Q705" t="str">
        <f t="shared" si="61"/>
        <v>technology</v>
      </c>
      <c r="R705" t="str">
        <f t="shared" si="62"/>
        <v>wearables</v>
      </c>
      <c r="S705" s="9">
        <f t="shared" si="63"/>
        <v>42711.950798611113</v>
      </c>
      <c r="T705" s="9">
        <f t="shared" si="64"/>
        <v>42766.98055555555</v>
      </c>
    </row>
    <row r="706" spans="1:20" ht="43.5" x14ac:dyDescent="0.35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3">
        <f t="shared" si="65"/>
        <v>1</v>
      </c>
      <c r="P706" s="4">
        <f t="shared" si="60"/>
        <v>120.25</v>
      </c>
      <c r="Q706" t="str">
        <f t="shared" si="61"/>
        <v>technology</v>
      </c>
      <c r="R706" t="str">
        <f t="shared" si="62"/>
        <v>wearables</v>
      </c>
      <c r="S706" s="9">
        <f t="shared" si="63"/>
        <v>42726.192916666667</v>
      </c>
      <c r="T706" s="9">
        <f t="shared" si="64"/>
        <v>42786.192916666667</v>
      </c>
    </row>
    <row r="707" spans="1:20" ht="29" x14ac:dyDescent="0.35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3">
        <f t="shared" si="65"/>
        <v>1</v>
      </c>
      <c r="P707" s="4">
        <f t="shared" ref="P707:P770" si="66">IFERROR(E707/L707,0)</f>
        <v>195.4</v>
      </c>
      <c r="Q707" t="str">
        <f t="shared" ref="Q707:Q770" si="67">LEFT(N707,SEARCH("/",N707)-1)</f>
        <v>technology</v>
      </c>
      <c r="R707" t="str">
        <f t="shared" ref="R707:R770" si="68">RIGHT(N707,LEN(N707)-SEARCH("/",N707,1))</f>
        <v>wearables</v>
      </c>
      <c r="S707" s="9">
        <f t="shared" ref="S707:S770" si="69">(((J707/60)/60)/24)+DATE(1970,1,1)</f>
        <v>42726.491643518515</v>
      </c>
      <c r="T707" s="9">
        <f t="shared" ref="T707:T770" si="70">(((I707/60)/60)/24)+DATE(1970,1,1)</f>
        <v>42756.491643518515</v>
      </c>
    </row>
    <row r="708" spans="1:20" ht="43.5" x14ac:dyDescent="0.35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3">
        <f t="shared" ref="O708:O771" si="71">ROUNDUP((E708/D708)*100,0)</f>
        <v>0</v>
      </c>
      <c r="P708" s="4">
        <f t="shared" si="66"/>
        <v>0</v>
      </c>
      <c r="Q708" t="str">
        <f t="shared" si="67"/>
        <v>technology</v>
      </c>
      <c r="R708" t="str">
        <f t="shared" si="68"/>
        <v>wearables</v>
      </c>
      <c r="S708" s="9">
        <f t="shared" si="69"/>
        <v>42676.995173611111</v>
      </c>
      <c r="T708" s="9">
        <f t="shared" si="70"/>
        <v>42718.777083333334</v>
      </c>
    </row>
    <row r="709" spans="1:20" ht="43.5" x14ac:dyDescent="0.35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3">
        <f t="shared" si="71"/>
        <v>79</v>
      </c>
      <c r="P709" s="4">
        <f t="shared" si="66"/>
        <v>117.69868421052631</v>
      </c>
      <c r="Q709" t="str">
        <f t="shared" si="67"/>
        <v>technology</v>
      </c>
      <c r="R709" t="str">
        <f t="shared" si="68"/>
        <v>wearables</v>
      </c>
      <c r="S709" s="9">
        <f t="shared" si="69"/>
        <v>42696.663506944446</v>
      </c>
      <c r="T709" s="9">
        <f t="shared" si="70"/>
        <v>42736.663506944446</v>
      </c>
    </row>
    <row r="710" spans="1:20" ht="43.5" x14ac:dyDescent="0.35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3">
        <f t="shared" si="71"/>
        <v>23</v>
      </c>
      <c r="P710" s="4">
        <f t="shared" si="66"/>
        <v>23.948509485094849</v>
      </c>
      <c r="Q710" t="str">
        <f t="shared" si="67"/>
        <v>technology</v>
      </c>
      <c r="R710" t="str">
        <f t="shared" si="68"/>
        <v>wearables</v>
      </c>
      <c r="S710" s="9">
        <f t="shared" si="69"/>
        <v>41835.581018518518</v>
      </c>
      <c r="T710" s="9">
        <f t="shared" si="70"/>
        <v>41895.581018518518</v>
      </c>
    </row>
    <row r="711" spans="1:20" ht="29" x14ac:dyDescent="0.35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3">
        <f t="shared" si="71"/>
        <v>1</v>
      </c>
      <c r="P711" s="4">
        <f t="shared" si="66"/>
        <v>30.5</v>
      </c>
      <c r="Q711" t="str">
        <f t="shared" si="67"/>
        <v>technology</v>
      </c>
      <c r="R711" t="str">
        <f t="shared" si="68"/>
        <v>wearables</v>
      </c>
      <c r="S711" s="9">
        <f t="shared" si="69"/>
        <v>41948.041192129633</v>
      </c>
      <c r="T711" s="9">
        <f t="shared" si="70"/>
        <v>41978.041192129633</v>
      </c>
    </row>
    <row r="712" spans="1:20" ht="29" x14ac:dyDescent="0.35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3">
        <f t="shared" si="71"/>
        <v>0</v>
      </c>
      <c r="P712" s="4">
        <f t="shared" si="66"/>
        <v>0</v>
      </c>
      <c r="Q712" t="str">
        <f t="shared" si="67"/>
        <v>technology</v>
      </c>
      <c r="R712" t="str">
        <f t="shared" si="68"/>
        <v>wearables</v>
      </c>
      <c r="S712" s="9">
        <f t="shared" si="69"/>
        <v>41837.984976851854</v>
      </c>
      <c r="T712" s="9">
        <f t="shared" si="70"/>
        <v>41871.030555555553</v>
      </c>
    </row>
    <row r="713" spans="1:20" ht="43.5" x14ac:dyDescent="0.35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3">
        <f t="shared" si="71"/>
        <v>34</v>
      </c>
      <c r="P713" s="4">
        <f t="shared" si="66"/>
        <v>99.973372781065095</v>
      </c>
      <c r="Q713" t="str">
        <f t="shared" si="67"/>
        <v>technology</v>
      </c>
      <c r="R713" t="str">
        <f t="shared" si="68"/>
        <v>wearables</v>
      </c>
      <c r="S713" s="9">
        <f t="shared" si="69"/>
        <v>42678.459120370375</v>
      </c>
      <c r="T713" s="9">
        <f t="shared" si="70"/>
        <v>42718.500787037032</v>
      </c>
    </row>
    <row r="714" spans="1:20" ht="43.5" x14ac:dyDescent="0.35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3">
        <f t="shared" si="71"/>
        <v>1</v>
      </c>
      <c r="P714" s="4">
        <f t="shared" si="66"/>
        <v>26.25</v>
      </c>
      <c r="Q714" t="str">
        <f t="shared" si="67"/>
        <v>technology</v>
      </c>
      <c r="R714" t="str">
        <f t="shared" si="68"/>
        <v>wearables</v>
      </c>
      <c r="S714" s="9">
        <f t="shared" si="69"/>
        <v>42384.680925925932</v>
      </c>
      <c r="T714" s="9">
        <f t="shared" si="70"/>
        <v>42414.680925925932</v>
      </c>
    </row>
    <row r="715" spans="1:20" ht="43.5" x14ac:dyDescent="0.35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3">
        <f t="shared" si="71"/>
        <v>1</v>
      </c>
      <c r="P715" s="4">
        <f t="shared" si="66"/>
        <v>199</v>
      </c>
      <c r="Q715" t="str">
        <f t="shared" si="67"/>
        <v>technology</v>
      </c>
      <c r="R715" t="str">
        <f t="shared" si="68"/>
        <v>wearables</v>
      </c>
      <c r="S715" s="9">
        <f t="shared" si="69"/>
        <v>42496.529305555552</v>
      </c>
      <c r="T715" s="9">
        <f t="shared" si="70"/>
        <v>42526.529305555552</v>
      </c>
    </row>
    <row r="716" spans="1:20" ht="43.5" x14ac:dyDescent="0.35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3">
        <f t="shared" si="71"/>
        <v>15</v>
      </c>
      <c r="P716" s="4">
        <f t="shared" si="66"/>
        <v>80.321428571428569</v>
      </c>
      <c r="Q716" t="str">
        <f t="shared" si="67"/>
        <v>technology</v>
      </c>
      <c r="R716" t="str">
        <f t="shared" si="68"/>
        <v>wearables</v>
      </c>
      <c r="S716" s="9">
        <f t="shared" si="69"/>
        <v>42734.787986111114</v>
      </c>
      <c r="T716" s="9">
        <f t="shared" si="70"/>
        <v>42794.787986111114</v>
      </c>
    </row>
    <row r="717" spans="1:20" ht="43.5" x14ac:dyDescent="0.35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3">
        <f t="shared" si="71"/>
        <v>6</v>
      </c>
      <c r="P717" s="4">
        <f t="shared" si="66"/>
        <v>115.75</v>
      </c>
      <c r="Q717" t="str">
        <f t="shared" si="67"/>
        <v>technology</v>
      </c>
      <c r="R717" t="str">
        <f t="shared" si="68"/>
        <v>wearables</v>
      </c>
      <c r="S717" s="9">
        <f t="shared" si="69"/>
        <v>42273.090740740736</v>
      </c>
      <c r="T717" s="9">
        <f t="shared" si="70"/>
        <v>42313.132407407407</v>
      </c>
    </row>
    <row r="718" spans="1:20" ht="43.5" x14ac:dyDescent="0.35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3">
        <f t="shared" si="71"/>
        <v>11</v>
      </c>
      <c r="P718" s="4">
        <f t="shared" si="66"/>
        <v>44.6875</v>
      </c>
      <c r="Q718" t="str">
        <f t="shared" si="67"/>
        <v>technology</v>
      </c>
      <c r="R718" t="str">
        <f t="shared" si="68"/>
        <v>wearables</v>
      </c>
      <c r="S718" s="9">
        <f t="shared" si="69"/>
        <v>41940.658645833333</v>
      </c>
      <c r="T718" s="9">
        <f t="shared" si="70"/>
        <v>41974</v>
      </c>
    </row>
    <row r="719" spans="1:20" x14ac:dyDescent="0.35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3">
        <f t="shared" si="71"/>
        <v>1</v>
      </c>
      <c r="P719" s="4">
        <f t="shared" si="66"/>
        <v>76.25</v>
      </c>
      <c r="Q719" t="str">
        <f t="shared" si="67"/>
        <v>technology</v>
      </c>
      <c r="R719" t="str">
        <f t="shared" si="68"/>
        <v>wearables</v>
      </c>
      <c r="S719" s="9">
        <f t="shared" si="69"/>
        <v>41857.854189814818</v>
      </c>
      <c r="T719" s="9">
        <f t="shared" si="70"/>
        <v>41887.854189814818</v>
      </c>
    </row>
    <row r="720" spans="1:20" ht="43.5" x14ac:dyDescent="0.35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3">
        <f t="shared" si="71"/>
        <v>1</v>
      </c>
      <c r="P720" s="4">
        <f t="shared" si="66"/>
        <v>22.5</v>
      </c>
      <c r="Q720" t="str">
        <f t="shared" si="67"/>
        <v>technology</v>
      </c>
      <c r="R720" t="str">
        <f t="shared" si="68"/>
        <v>wearables</v>
      </c>
      <c r="S720" s="9">
        <f t="shared" si="69"/>
        <v>42752.845451388886</v>
      </c>
      <c r="T720" s="9">
        <f t="shared" si="70"/>
        <v>42784.249305555553</v>
      </c>
    </row>
    <row r="721" spans="1:20" ht="43.5" x14ac:dyDescent="0.35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3">
        <f t="shared" si="71"/>
        <v>2</v>
      </c>
      <c r="P721" s="4">
        <f t="shared" si="66"/>
        <v>19.399999999999999</v>
      </c>
      <c r="Q721" t="str">
        <f t="shared" si="67"/>
        <v>technology</v>
      </c>
      <c r="R721" t="str">
        <f t="shared" si="68"/>
        <v>wearables</v>
      </c>
      <c r="S721" s="9">
        <f t="shared" si="69"/>
        <v>42409.040231481486</v>
      </c>
      <c r="T721" s="9">
        <f t="shared" si="70"/>
        <v>42423.040231481486</v>
      </c>
    </row>
    <row r="722" spans="1:20" ht="43.5" x14ac:dyDescent="0.35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3">
        <f t="shared" si="71"/>
        <v>144</v>
      </c>
      <c r="P722" s="4">
        <f t="shared" si="66"/>
        <v>66.707317073170728</v>
      </c>
      <c r="Q722" t="str">
        <f t="shared" si="67"/>
        <v>publishing</v>
      </c>
      <c r="R722" t="str">
        <f t="shared" si="68"/>
        <v>nonfiction</v>
      </c>
      <c r="S722" s="9">
        <f t="shared" si="69"/>
        <v>40909.649201388893</v>
      </c>
      <c r="T722" s="9">
        <f t="shared" si="70"/>
        <v>40937.649201388893</v>
      </c>
    </row>
    <row r="723" spans="1:20" ht="43.5" x14ac:dyDescent="0.35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3">
        <f t="shared" si="71"/>
        <v>123</v>
      </c>
      <c r="P723" s="4">
        <f t="shared" si="66"/>
        <v>84.142857142857139</v>
      </c>
      <c r="Q723" t="str">
        <f t="shared" si="67"/>
        <v>publishing</v>
      </c>
      <c r="R723" t="str">
        <f t="shared" si="68"/>
        <v>nonfiction</v>
      </c>
      <c r="S723" s="9">
        <f t="shared" si="69"/>
        <v>41807.571840277778</v>
      </c>
      <c r="T723" s="9">
        <f t="shared" si="70"/>
        <v>41852.571840277778</v>
      </c>
    </row>
    <row r="724" spans="1:20" ht="43.5" x14ac:dyDescent="0.35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3">
        <f t="shared" si="71"/>
        <v>133</v>
      </c>
      <c r="P724" s="4">
        <f t="shared" si="66"/>
        <v>215.72549019607843</v>
      </c>
      <c r="Q724" t="str">
        <f t="shared" si="67"/>
        <v>publishing</v>
      </c>
      <c r="R724" t="str">
        <f t="shared" si="68"/>
        <v>nonfiction</v>
      </c>
      <c r="S724" s="9">
        <f t="shared" si="69"/>
        <v>40977.805300925924</v>
      </c>
      <c r="T724" s="9">
        <f t="shared" si="70"/>
        <v>41007.76363425926</v>
      </c>
    </row>
    <row r="725" spans="1:20" ht="29" x14ac:dyDescent="0.35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3">
        <f t="shared" si="71"/>
        <v>110</v>
      </c>
      <c r="P725" s="4">
        <f t="shared" si="66"/>
        <v>54.69</v>
      </c>
      <c r="Q725" t="str">
        <f t="shared" si="67"/>
        <v>publishing</v>
      </c>
      <c r="R725" t="str">
        <f t="shared" si="68"/>
        <v>nonfiction</v>
      </c>
      <c r="S725" s="9">
        <f t="shared" si="69"/>
        <v>42184.816539351858</v>
      </c>
      <c r="T725" s="9">
        <f t="shared" si="70"/>
        <v>42215.165972222225</v>
      </c>
    </row>
    <row r="726" spans="1:20" ht="43.5" x14ac:dyDescent="0.35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3">
        <f t="shared" si="71"/>
        <v>106</v>
      </c>
      <c r="P726" s="4">
        <f t="shared" si="66"/>
        <v>51.62944055944056</v>
      </c>
      <c r="Q726" t="str">
        <f t="shared" si="67"/>
        <v>publishing</v>
      </c>
      <c r="R726" t="str">
        <f t="shared" si="68"/>
        <v>nonfiction</v>
      </c>
      <c r="S726" s="9">
        <f t="shared" si="69"/>
        <v>40694.638460648144</v>
      </c>
      <c r="T726" s="9">
        <f t="shared" si="70"/>
        <v>40724.638460648144</v>
      </c>
    </row>
    <row r="727" spans="1:20" ht="43.5" x14ac:dyDescent="0.35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3">
        <f t="shared" si="71"/>
        <v>101</v>
      </c>
      <c r="P727" s="4">
        <f t="shared" si="66"/>
        <v>143.35714285714286</v>
      </c>
      <c r="Q727" t="str">
        <f t="shared" si="67"/>
        <v>publishing</v>
      </c>
      <c r="R727" t="str">
        <f t="shared" si="68"/>
        <v>nonfiction</v>
      </c>
      <c r="S727" s="9">
        <f t="shared" si="69"/>
        <v>42321.626296296294</v>
      </c>
      <c r="T727" s="9">
        <f t="shared" si="70"/>
        <v>42351.626296296294</v>
      </c>
    </row>
    <row r="728" spans="1:20" ht="43.5" x14ac:dyDescent="0.35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3">
        <f t="shared" si="71"/>
        <v>102</v>
      </c>
      <c r="P728" s="4">
        <f t="shared" si="66"/>
        <v>72.428571428571431</v>
      </c>
      <c r="Q728" t="str">
        <f t="shared" si="67"/>
        <v>publishing</v>
      </c>
      <c r="R728" t="str">
        <f t="shared" si="68"/>
        <v>nonfiction</v>
      </c>
      <c r="S728" s="9">
        <f t="shared" si="69"/>
        <v>41346.042673611111</v>
      </c>
      <c r="T728" s="9">
        <f t="shared" si="70"/>
        <v>41376.042673611111</v>
      </c>
    </row>
    <row r="729" spans="1:20" ht="43.5" x14ac:dyDescent="0.35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3">
        <f t="shared" si="71"/>
        <v>156</v>
      </c>
      <c r="P729" s="4">
        <f t="shared" si="66"/>
        <v>36.530201342281877</v>
      </c>
      <c r="Q729" t="str">
        <f t="shared" si="67"/>
        <v>publishing</v>
      </c>
      <c r="R729" t="str">
        <f t="shared" si="68"/>
        <v>nonfiction</v>
      </c>
      <c r="S729" s="9">
        <f t="shared" si="69"/>
        <v>41247.020243055551</v>
      </c>
      <c r="T729" s="9">
        <f t="shared" si="70"/>
        <v>41288.888888888891</v>
      </c>
    </row>
    <row r="730" spans="1:20" ht="29" x14ac:dyDescent="0.35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3">
        <f t="shared" si="71"/>
        <v>106</v>
      </c>
      <c r="P730" s="4">
        <f t="shared" si="66"/>
        <v>60.903461538461535</v>
      </c>
      <c r="Q730" t="str">
        <f t="shared" si="67"/>
        <v>publishing</v>
      </c>
      <c r="R730" t="str">
        <f t="shared" si="68"/>
        <v>nonfiction</v>
      </c>
      <c r="S730" s="9">
        <f t="shared" si="69"/>
        <v>40731.837465277778</v>
      </c>
      <c r="T730" s="9">
        <f t="shared" si="70"/>
        <v>40776.837465277778</v>
      </c>
    </row>
    <row r="731" spans="1:20" ht="43.5" x14ac:dyDescent="0.35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3">
        <f t="shared" si="71"/>
        <v>131</v>
      </c>
      <c r="P731" s="4">
        <f t="shared" si="66"/>
        <v>43.55</v>
      </c>
      <c r="Q731" t="str">
        <f t="shared" si="67"/>
        <v>publishing</v>
      </c>
      <c r="R731" t="str">
        <f t="shared" si="68"/>
        <v>nonfiction</v>
      </c>
      <c r="S731" s="9">
        <f t="shared" si="69"/>
        <v>41111.185891203706</v>
      </c>
      <c r="T731" s="9">
        <f t="shared" si="70"/>
        <v>41171.185891203706</v>
      </c>
    </row>
    <row r="732" spans="1:20" ht="29" x14ac:dyDescent="0.35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3">
        <f t="shared" si="71"/>
        <v>133</v>
      </c>
      <c r="P732" s="4">
        <f t="shared" si="66"/>
        <v>99.766037735849054</v>
      </c>
      <c r="Q732" t="str">
        <f t="shared" si="67"/>
        <v>publishing</v>
      </c>
      <c r="R732" t="str">
        <f t="shared" si="68"/>
        <v>nonfiction</v>
      </c>
      <c r="S732" s="9">
        <f t="shared" si="69"/>
        <v>40854.745266203703</v>
      </c>
      <c r="T732" s="9">
        <f t="shared" si="70"/>
        <v>40884.745266203703</v>
      </c>
    </row>
    <row r="733" spans="1:20" ht="43.5" x14ac:dyDescent="0.35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3">
        <f t="shared" si="71"/>
        <v>126</v>
      </c>
      <c r="P733" s="4">
        <f t="shared" si="66"/>
        <v>88.732394366197184</v>
      </c>
      <c r="Q733" t="str">
        <f t="shared" si="67"/>
        <v>publishing</v>
      </c>
      <c r="R733" t="str">
        <f t="shared" si="68"/>
        <v>nonfiction</v>
      </c>
      <c r="S733" s="9">
        <f t="shared" si="69"/>
        <v>40879.795682870368</v>
      </c>
      <c r="T733" s="9">
        <f t="shared" si="70"/>
        <v>40930.25</v>
      </c>
    </row>
    <row r="734" spans="1:20" ht="43.5" x14ac:dyDescent="0.35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3">
        <f t="shared" si="71"/>
        <v>160</v>
      </c>
      <c r="P734" s="4">
        <f t="shared" si="66"/>
        <v>4.9230769230769234</v>
      </c>
      <c r="Q734" t="str">
        <f t="shared" si="67"/>
        <v>publishing</v>
      </c>
      <c r="R734" t="str">
        <f t="shared" si="68"/>
        <v>nonfiction</v>
      </c>
      <c r="S734" s="9">
        <f t="shared" si="69"/>
        <v>41486.424317129626</v>
      </c>
      <c r="T734" s="9">
        <f t="shared" si="70"/>
        <v>41546.424317129626</v>
      </c>
    </row>
    <row r="735" spans="1:20" ht="43.5" x14ac:dyDescent="0.35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3">
        <f t="shared" si="71"/>
        <v>121</v>
      </c>
      <c r="P735" s="4">
        <f t="shared" si="66"/>
        <v>17.822485207100591</v>
      </c>
      <c r="Q735" t="str">
        <f t="shared" si="67"/>
        <v>publishing</v>
      </c>
      <c r="R735" t="str">
        <f t="shared" si="68"/>
        <v>nonfiction</v>
      </c>
      <c r="S735" s="9">
        <f t="shared" si="69"/>
        <v>41598.420046296298</v>
      </c>
      <c r="T735" s="9">
        <f t="shared" si="70"/>
        <v>41628.420046296298</v>
      </c>
    </row>
    <row r="736" spans="1:20" ht="29" x14ac:dyDescent="0.35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3">
        <f t="shared" si="71"/>
        <v>126</v>
      </c>
      <c r="P736" s="4">
        <f t="shared" si="66"/>
        <v>187.19298245614036</v>
      </c>
      <c r="Q736" t="str">
        <f t="shared" si="67"/>
        <v>publishing</v>
      </c>
      <c r="R736" t="str">
        <f t="shared" si="68"/>
        <v>nonfiction</v>
      </c>
      <c r="S736" s="9">
        <f t="shared" si="69"/>
        <v>42102.164583333331</v>
      </c>
      <c r="T736" s="9">
        <f t="shared" si="70"/>
        <v>42133.208333333328</v>
      </c>
    </row>
    <row r="737" spans="1:20" ht="43.5" x14ac:dyDescent="0.35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3">
        <f t="shared" si="71"/>
        <v>115</v>
      </c>
      <c r="P737" s="4">
        <f t="shared" si="66"/>
        <v>234.80786026200875</v>
      </c>
      <c r="Q737" t="str">
        <f t="shared" si="67"/>
        <v>publishing</v>
      </c>
      <c r="R737" t="str">
        <f t="shared" si="68"/>
        <v>nonfiction</v>
      </c>
      <c r="S737" s="9">
        <f t="shared" si="69"/>
        <v>41946.029467592591</v>
      </c>
      <c r="T737" s="9">
        <f t="shared" si="70"/>
        <v>41977.027083333334</v>
      </c>
    </row>
    <row r="738" spans="1:20" ht="43.5" x14ac:dyDescent="0.35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3">
        <f t="shared" si="71"/>
        <v>316</v>
      </c>
      <c r="P738" s="4">
        <f t="shared" si="66"/>
        <v>105.04629629629629</v>
      </c>
      <c r="Q738" t="str">
        <f t="shared" si="67"/>
        <v>publishing</v>
      </c>
      <c r="R738" t="str">
        <f t="shared" si="68"/>
        <v>nonfiction</v>
      </c>
      <c r="S738" s="9">
        <f t="shared" si="69"/>
        <v>41579.734259259261</v>
      </c>
      <c r="T738" s="9">
        <f t="shared" si="70"/>
        <v>41599.207638888889</v>
      </c>
    </row>
    <row r="739" spans="1:20" ht="43.5" x14ac:dyDescent="0.35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3">
        <f t="shared" si="71"/>
        <v>123</v>
      </c>
      <c r="P739" s="4">
        <f t="shared" si="66"/>
        <v>56.666666666666664</v>
      </c>
      <c r="Q739" t="str">
        <f t="shared" si="67"/>
        <v>publishing</v>
      </c>
      <c r="R739" t="str">
        <f t="shared" si="68"/>
        <v>nonfiction</v>
      </c>
      <c r="S739" s="9">
        <f t="shared" si="69"/>
        <v>41667.275312500002</v>
      </c>
      <c r="T739" s="9">
        <f t="shared" si="70"/>
        <v>41684.833333333336</v>
      </c>
    </row>
    <row r="740" spans="1:20" ht="29" x14ac:dyDescent="0.35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3">
        <f t="shared" si="71"/>
        <v>107</v>
      </c>
      <c r="P740" s="4">
        <f t="shared" si="66"/>
        <v>39.048780487804876</v>
      </c>
      <c r="Q740" t="str">
        <f t="shared" si="67"/>
        <v>publishing</v>
      </c>
      <c r="R740" t="str">
        <f t="shared" si="68"/>
        <v>nonfiction</v>
      </c>
      <c r="S740" s="9">
        <f t="shared" si="69"/>
        <v>41943.604097222218</v>
      </c>
      <c r="T740" s="9">
        <f t="shared" si="70"/>
        <v>41974.207638888889</v>
      </c>
    </row>
    <row r="741" spans="1:20" ht="43.5" x14ac:dyDescent="0.35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3">
        <f t="shared" si="71"/>
        <v>159</v>
      </c>
      <c r="P741" s="4">
        <f t="shared" si="66"/>
        <v>68.345323741007192</v>
      </c>
      <c r="Q741" t="str">
        <f t="shared" si="67"/>
        <v>publishing</v>
      </c>
      <c r="R741" t="str">
        <f t="shared" si="68"/>
        <v>nonfiction</v>
      </c>
      <c r="S741" s="9">
        <f t="shared" si="69"/>
        <v>41829.502650462964</v>
      </c>
      <c r="T741" s="9">
        <f t="shared" si="70"/>
        <v>41862.502650462964</v>
      </c>
    </row>
    <row r="742" spans="1:20" ht="43.5" x14ac:dyDescent="0.35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3">
        <f t="shared" si="71"/>
        <v>108</v>
      </c>
      <c r="P742" s="4">
        <f t="shared" si="66"/>
        <v>169.57894736842104</v>
      </c>
      <c r="Q742" t="str">
        <f t="shared" si="67"/>
        <v>publishing</v>
      </c>
      <c r="R742" t="str">
        <f t="shared" si="68"/>
        <v>nonfiction</v>
      </c>
      <c r="S742" s="9">
        <f t="shared" si="69"/>
        <v>42162.146782407406</v>
      </c>
      <c r="T742" s="9">
        <f t="shared" si="70"/>
        <v>42176.146782407406</v>
      </c>
    </row>
    <row r="743" spans="1:20" ht="29" x14ac:dyDescent="0.35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3">
        <f t="shared" si="71"/>
        <v>103</v>
      </c>
      <c r="P743" s="4">
        <f t="shared" si="66"/>
        <v>141.42340425531913</v>
      </c>
      <c r="Q743" t="str">
        <f t="shared" si="67"/>
        <v>publishing</v>
      </c>
      <c r="R743" t="str">
        <f t="shared" si="68"/>
        <v>nonfiction</v>
      </c>
      <c r="S743" s="9">
        <f t="shared" si="69"/>
        <v>41401.648217592592</v>
      </c>
      <c r="T743" s="9">
        <f t="shared" si="70"/>
        <v>41436.648217592592</v>
      </c>
    </row>
    <row r="744" spans="1:20" ht="43.5" x14ac:dyDescent="0.35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3">
        <f t="shared" si="71"/>
        <v>111</v>
      </c>
      <c r="P744" s="4">
        <f t="shared" si="66"/>
        <v>67.391304347826093</v>
      </c>
      <c r="Q744" t="str">
        <f t="shared" si="67"/>
        <v>publishing</v>
      </c>
      <c r="R744" t="str">
        <f t="shared" si="68"/>
        <v>nonfiction</v>
      </c>
      <c r="S744" s="9">
        <f t="shared" si="69"/>
        <v>41689.917962962965</v>
      </c>
      <c r="T744" s="9">
        <f t="shared" si="70"/>
        <v>41719.876296296294</v>
      </c>
    </row>
    <row r="745" spans="1:20" ht="43.5" x14ac:dyDescent="0.35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3">
        <f t="shared" si="71"/>
        <v>148</v>
      </c>
      <c r="P745" s="4">
        <f t="shared" si="66"/>
        <v>54.266666666666666</v>
      </c>
      <c r="Q745" t="str">
        <f t="shared" si="67"/>
        <v>publishing</v>
      </c>
      <c r="R745" t="str">
        <f t="shared" si="68"/>
        <v>nonfiction</v>
      </c>
      <c r="S745" s="9">
        <f t="shared" si="69"/>
        <v>40990.709317129629</v>
      </c>
      <c r="T745" s="9">
        <f t="shared" si="70"/>
        <v>41015.875</v>
      </c>
    </row>
    <row r="746" spans="1:20" ht="29" x14ac:dyDescent="0.35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3">
        <f t="shared" si="71"/>
        <v>103</v>
      </c>
      <c r="P746" s="4">
        <f t="shared" si="66"/>
        <v>82.516129032258064</v>
      </c>
      <c r="Q746" t="str">
        <f t="shared" si="67"/>
        <v>publishing</v>
      </c>
      <c r="R746" t="str">
        <f t="shared" si="68"/>
        <v>nonfiction</v>
      </c>
      <c r="S746" s="9">
        <f t="shared" si="69"/>
        <v>41226.95721064815</v>
      </c>
      <c r="T746" s="9">
        <f t="shared" si="70"/>
        <v>41256.95721064815</v>
      </c>
    </row>
    <row r="747" spans="1:20" ht="43.5" x14ac:dyDescent="0.35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3">
        <f t="shared" si="71"/>
        <v>180</v>
      </c>
      <c r="P747" s="4">
        <f t="shared" si="66"/>
        <v>53.729729729729726</v>
      </c>
      <c r="Q747" t="str">
        <f t="shared" si="67"/>
        <v>publishing</v>
      </c>
      <c r="R747" t="str">
        <f t="shared" si="68"/>
        <v>nonfiction</v>
      </c>
      <c r="S747" s="9">
        <f t="shared" si="69"/>
        <v>41367.572280092594</v>
      </c>
      <c r="T747" s="9">
        <f t="shared" si="70"/>
        <v>41397.572280092594</v>
      </c>
    </row>
    <row r="748" spans="1:20" x14ac:dyDescent="0.35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3">
        <f t="shared" si="71"/>
        <v>112</v>
      </c>
      <c r="P748" s="4">
        <f t="shared" si="66"/>
        <v>34.206185567010309</v>
      </c>
      <c r="Q748" t="str">
        <f t="shared" si="67"/>
        <v>publishing</v>
      </c>
      <c r="R748" t="str">
        <f t="shared" si="68"/>
        <v>nonfiction</v>
      </c>
      <c r="S748" s="9">
        <f t="shared" si="69"/>
        <v>41157.042928240742</v>
      </c>
      <c r="T748" s="9">
        <f t="shared" si="70"/>
        <v>41175.165972222225</v>
      </c>
    </row>
    <row r="749" spans="1:20" ht="43.5" x14ac:dyDescent="0.35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3">
        <f t="shared" si="71"/>
        <v>101</v>
      </c>
      <c r="P749" s="4">
        <f t="shared" si="66"/>
        <v>127.32727272727273</v>
      </c>
      <c r="Q749" t="str">
        <f t="shared" si="67"/>
        <v>publishing</v>
      </c>
      <c r="R749" t="str">
        <f t="shared" si="68"/>
        <v>nonfiction</v>
      </c>
      <c r="S749" s="9">
        <f t="shared" si="69"/>
        <v>41988.548831018517</v>
      </c>
      <c r="T749" s="9">
        <f t="shared" si="70"/>
        <v>42019.454166666663</v>
      </c>
    </row>
    <row r="750" spans="1:20" ht="43.5" x14ac:dyDescent="0.35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3">
        <f t="shared" si="71"/>
        <v>101</v>
      </c>
      <c r="P750" s="4">
        <f t="shared" si="66"/>
        <v>45.56818181818182</v>
      </c>
      <c r="Q750" t="str">
        <f t="shared" si="67"/>
        <v>publishing</v>
      </c>
      <c r="R750" t="str">
        <f t="shared" si="68"/>
        <v>nonfiction</v>
      </c>
      <c r="S750" s="9">
        <f t="shared" si="69"/>
        <v>41831.846828703703</v>
      </c>
      <c r="T750" s="9">
        <f t="shared" si="70"/>
        <v>41861.846828703703</v>
      </c>
    </row>
    <row r="751" spans="1:20" ht="43.5" x14ac:dyDescent="0.35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3">
        <f t="shared" si="71"/>
        <v>106</v>
      </c>
      <c r="P751" s="4">
        <f t="shared" si="66"/>
        <v>95.963636363636368</v>
      </c>
      <c r="Q751" t="str">
        <f t="shared" si="67"/>
        <v>publishing</v>
      </c>
      <c r="R751" t="str">
        <f t="shared" si="68"/>
        <v>nonfiction</v>
      </c>
      <c r="S751" s="9">
        <f t="shared" si="69"/>
        <v>42733.94131944445</v>
      </c>
      <c r="T751" s="9">
        <f t="shared" si="70"/>
        <v>42763.94131944445</v>
      </c>
    </row>
    <row r="752" spans="1:20" ht="43.5" x14ac:dyDescent="0.35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3">
        <f t="shared" si="71"/>
        <v>103</v>
      </c>
      <c r="P752" s="4">
        <f t="shared" si="66"/>
        <v>77.271186440677965</v>
      </c>
      <c r="Q752" t="str">
        <f t="shared" si="67"/>
        <v>publishing</v>
      </c>
      <c r="R752" t="str">
        <f t="shared" si="68"/>
        <v>nonfiction</v>
      </c>
      <c r="S752" s="9">
        <f t="shared" si="69"/>
        <v>41299.878148148149</v>
      </c>
      <c r="T752" s="9">
        <f t="shared" si="70"/>
        <v>41329.878148148149</v>
      </c>
    </row>
    <row r="753" spans="1:20" ht="43.5" x14ac:dyDescent="0.35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3">
        <f t="shared" si="71"/>
        <v>119</v>
      </c>
      <c r="P753" s="4">
        <f t="shared" si="66"/>
        <v>57.338709677419352</v>
      </c>
      <c r="Q753" t="str">
        <f t="shared" si="67"/>
        <v>publishing</v>
      </c>
      <c r="R753" t="str">
        <f t="shared" si="68"/>
        <v>nonfiction</v>
      </c>
      <c r="S753" s="9">
        <f t="shared" si="69"/>
        <v>40713.630497685182</v>
      </c>
      <c r="T753" s="9">
        <f t="shared" si="70"/>
        <v>40759.630497685182</v>
      </c>
    </row>
    <row r="754" spans="1:20" ht="43.5" x14ac:dyDescent="0.35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3">
        <f t="shared" si="71"/>
        <v>112</v>
      </c>
      <c r="P754" s="4">
        <f t="shared" si="66"/>
        <v>53.19047619047619</v>
      </c>
      <c r="Q754" t="str">
        <f t="shared" si="67"/>
        <v>publishing</v>
      </c>
      <c r="R754" t="str">
        <f t="shared" si="68"/>
        <v>nonfiction</v>
      </c>
      <c r="S754" s="9">
        <f t="shared" si="69"/>
        <v>42639.421493055561</v>
      </c>
      <c r="T754" s="9">
        <f t="shared" si="70"/>
        <v>42659.458333333328</v>
      </c>
    </row>
    <row r="755" spans="1:20" ht="43.5" x14ac:dyDescent="0.35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3">
        <f t="shared" si="71"/>
        <v>128</v>
      </c>
      <c r="P755" s="4">
        <f t="shared" si="66"/>
        <v>492.30769230769232</v>
      </c>
      <c r="Q755" t="str">
        <f t="shared" si="67"/>
        <v>publishing</v>
      </c>
      <c r="R755" t="str">
        <f t="shared" si="68"/>
        <v>nonfiction</v>
      </c>
      <c r="S755" s="9">
        <f t="shared" si="69"/>
        <v>42019.590173611112</v>
      </c>
      <c r="T755" s="9">
        <f t="shared" si="70"/>
        <v>42049.590173611112</v>
      </c>
    </row>
    <row r="756" spans="1:20" ht="43.5" x14ac:dyDescent="0.35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3">
        <f t="shared" si="71"/>
        <v>104</v>
      </c>
      <c r="P756" s="4">
        <f t="shared" si="66"/>
        <v>42.346938775510203</v>
      </c>
      <c r="Q756" t="str">
        <f t="shared" si="67"/>
        <v>publishing</v>
      </c>
      <c r="R756" t="str">
        <f t="shared" si="68"/>
        <v>nonfiction</v>
      </c>
      <c r="S756" s="9">
        <f t="shared" si="69"/>
        <v>41249.749085648145</v>
      </c>
      <c r="T756" s="9">
        <f t="shared" si="70"/>
        <v>41279.749085648145</v>
      </c>
    </row>
    <row r="757" spans="1:20" ht="43.5" x14ac:dyDescent="0.35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3">
        <f t="shared" si="71"/>
        <v>102</v>
      </c>
      <c r="P757" s="4">
        <f t="shared" si="66"/>
        <v>37.466029411764708</v>
      </c>
      <c r="Q757" t="str">
        <f t="shared" si="67"/>
        <v>publishing</v>
      </c>
      <c r="R757" t="str">
        <f t="shared" si="68"/>
        <v>nonfiction</v>
      </c>
      <c r="S757" s="9">
        <f t="shared" si="69"/>
        <v>41383.605057870373</v>
      </c>
      <c r="T757" s="9">
        <f t="shared" si="70"/>
        <v>41414.02847222222</v>
      </c>
    </row>
    <row r="758" spans="1:20" ht="43.5" x14ac:dyDescent="0.35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3">
        <f t="shared" si="71"/>
        <v>118</v>
      </c>
      <c r="P758" s="4">
        <f t="shared" si="66"/>
        <v>37.454545454545453</v>
      </c>
      <c r="Q758" t="str">
        <f t="shared" si="67"/>
        <v>publishing</v>
      </c>
      <c r="R758" t="str">
        <f t="shared" si="68"/>
        <v>nonfiction</v>
      </c>
      <c r="S758" s="9">
        <f t="shared" si="69"/>
        <v>40590.766886574071</v>
      </c>
      <c r="T758" s="9">
        <f t="shared" si="70"/>
        <v>40651.725219907406</v>
      </c>
    </row>
    <row r="759" spans="1:20" ht="43.5" x14ac:dyDescent="0.35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3">
        <f t="shared" si="71"/>
        <v>238</v>
      </c>
      <c r="P759" s="4">
        <f t="shared" si="66"/>
        <v>33.055555555555557</v>
      </c>
      <c r="Q759" t="str">
        <f t="shared" si="67"/>
        <v>publishing</v>
      </c>
      <c r="R759" t="str">
        <f t="shared" si="68"/>
        <v>nonfiction</v>
      </c>
      <c r="S759" s="9">
        <f t="shared" si="69"/>
        <v>41235.054560185185</v>
      </c>
      <c r="T759" s="9">
        <f t="shared" si="70"/>
        <v>41249.054560185185</v>
      </c>
    </row>
    <row r="760" spans="1:20" ht="29" x14ac:dyDescent="0.35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3">
        <f t="shared" si="71"/>
        <v>102</v>
      </c>
      <c r="P760" s="4">
        <f t="shared" si="66"/>
        <v>134.21052631578948</v>
      </c>
      <c r="Q760" t="str">
        <f t="shared" si="67"/>
        <v>publishing</v>
      </c>
      <c r="R760" t="str">
        <f t="shared" si="68"/>
        <v>nonfiction</v>
      </c>
      <c r="S760" s="9">
        <f t="shared" si="69"/>
        <v>40429.836435185185</v>
      </c>
      <c r="T760" s="9">
        <f t="shared" si="70"/>
        <v>40459.836435185185</v>
      </c>
    </row>
    <row r="761" spans="1:20" ht="43.5" x14ac:dyDescent="0.35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3">
        <f t="shared" si="71"/>
        <v>102</v>
      </c>
      <c r="P761" s="4">
        <f t="shared" si="66"/>
        <v>51.474747474747474</v>
      </c>
      <c r="Q761" t="str">
        <f t="shared" si="67"/>
        <v>publishing</v>
      </c>
      <c r="R761" t="str">
        <f t="shared" si="68"/>
        <v>nonfiction</v>
      </c>
      <c r="S761" s="9">
        <f t="shared" si="69"/>
        <v>41789.330312500002</v>
      </c>
      <c r="T761" s="9">
        <f t="shared" si="70"/>
        <v>41829.330312500002</v>
      </c>
    </row>
    <row r="762" spans="1:20" ht="43.5" x14ac:dyDescent="0.35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3">
        <f t="shared" si="71"/>
        <v>0</v>
      </c>
      <c r="P762" s="4">
        <f t="shared" si="66"/>
        <v>0</v>
      </c>
      <c r="Q762" t="str">
        <f t="shared" si="67"/>
        <v>publishing</v>
      </c>
      <c r="R762" t="str">
        <f t="shared" si="68"/>
        <v>fiction</v>
      </c>
      <c r="S762" s="9">
        <f t="shared" si="69"/>
        <v>42670.764039351852</v>
      </c>
      <c r="T762" s="9">
        <f t="shared" si="70"/>
        <v>42700.805706018517</v>
      </c>
    </row>
    <row r="763" spans="1:20" ht="43.5" x14ac:dyDescent="0.35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3">
        <f t="shared" si="71"/>
        <v>5</v>
      </c>
      <c r="P763" s="4">
        <f t="shared" si="66"/>
        <v>39.166666666666664</v>
      </c>
      <c r="Q763" t="str">
        <f t="shared" si="67"/>
        <v>publishing</v>
      </c>
      <c r="R763" t="str">
        <f t="shared" si="68"/>
        <v>fiction</v>
      </c>
      <c r="S763" s="9">
        <f t="shared" si="69"/>
        <v>41642.751458333332</v>
      </c>
      <c r="T763" s="9">
        <f t="shared" si="70"/>
        <v>41672.751458333332</v>
      </c>
    </row>
    <row r="764" spans="1:20" ht="43.5" x14ac:dyDescent="0.35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3">
        <f t="shared" si="71"/>
        <v>0</v>
      </c>
      <c r="P764" s="4">
        <f t="shared" si="66"/>
        <v>0</v>
      </c>
      <c r="Q764" t="str">
        <f t="shared" si="67"/>
        <v>publishing</v>
      </c>
      <c r="R764" t="str">
        <f t="shared" si="68"/>
        <v>fiction</v>
      </c>
      <c r="S764" s="9">
        <f t="shared" si="69"/>
        <v>42690.858449074076</v>
      </c>
      <c r="T764" s="9">
        <f t="shared" si="70"/>
        <v>42708.25</v>
      </c>
    </row>
    <row r="765" spans="1:20" ht="43.5" x14ac:dyDescent="0.35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3">
        <f t="shared" si="71"/>
        <v>1</v>
      </c>
      <c r="P765" s="4">
        <f t="shared" si="66"/>
        <v>5</v>
      </c>
      <c r="Q765" t="str">
        <f t="shared" si="67"/>
        <v>publishing</v>
      </c>
      <c r="R765" t="str">
        <f t="shared" si="68"/>
        <v>fiction</v>
      </c>
      <c r="S765" s="9">
        <f t="shared" si="69"/>
        <v>41471.446851851848</v>
      </c>
      <c r="T765" s="9">
        <f t="shared" si="70"/>
        <v>41501.446851851848</v>
      </c>
    </row>
    <row r="766" spans="1:20" ht="43.5" x14ac:dyDescent="0.35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3">
        <f t="shared" si="71"/>
        <v>0</v>
      </c>
      <c r="P766" s="4">
        <f t="shared" si="66"/>
        <v>0</v>
      </c>
      <c r="Q766" t="str">
        <f t="shared" si="67"/>
        <v>publishing</v>
      </c>
      <c r="R766" t="str">
        <f t="shared" si="68"/>
        <v>fiction</v>
      </c>
      <c r="S766" s="9">
        <f t="shared" si="69"/>
        <v>42227.173159722224</v>
      </c>
      <c r="T766" s="9">
        <f t="shared" si="70"/>
        <v>42257.173159722224</v>
      </c>
    </row>
    <row r="767" spans="1:20" ht="43.5" x14ac:dyDescent="0.35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3">
        <f t="shared" si="71"/>
        <v>37</v>
      </c>
      <c r="P767" s="4">
        <f t="shared" si="66"/>
        <v>57.295454545454547</v>
      </c>
      <c r="Q767" t="str">
        <f t="shared" si="67"/>
        <v>publishing</v>
      </c>
      <c r="R767" t="str">
        <f t="shared" si="68"/>
        <v>fiction</v>
      </c>
      <c r="S767" s="9">
        <f t="shared" si="69"/>
        <v>41901.542638888888</v>
      </c>
      <c r="T767" s="9">
        <f t="shared" si="70"/>
        <v>41931.542638888888</v>
      </c>
    </row>
    <row r="768" spans="1:20" ht="43.5" x14ac:dyDescent="0.35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3">
        <f t="shared" si="71"/>
        <v>0</v>
      </c>
      <c r="P768" s="4">
        <f t="shared" si="66"/>
        <v>0</v>
      </c>
      <c r="Q768" t="str">
        <f t="shared" si="67"/>
        <v>publishing</v>
      </c>
      <c r="R768" t="str">
        <f t="shared" si="68"/>
        <v>fiction</v>
      </c>
      <c r="S768" s="9">
        <f t="shared" si="69"/>
        <v>42021.783368055556</v>
      </c>
      <c r="T768" s="9">
        <f t="shared" si="70"/>
        <v>42051.783368055556</v>
      </c>
    </row>
    <row r="769" spans="1:20" ht="58" x14ac:dyDescent="0.35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3">
        <f t="shared" si="71"/>
        <v>4</v>
      </c>
      <c r="P769" s="4">
        <f t="shared" si="66"/>
        <v>59</v>
      </c>
      <c r="Q769" t="str">
        <f t="shared" si="67"/>
        <v>publishing</v>
      </c>
      <c r="R769" t="str">
        <f t="shared" si="68"/>
        <v>fiction</v>
      </c>
      <c r="S769" s="9">
        <f t="shared" si="69"/>
        <v>42115.143634259264</v>
      </c>
      <c r="T769" s="9">
        <f t="shared" si="70"/>
        <v>42145.143634259264</v>
      </c>
    </row>
    <row r="770" spans="1:20" ht="43.5" x14ac:dyDescent="0.35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3">
        <f t="shared" si="71"/>
        <v>0</v>
      </c>
      <c r="P770" s="4">
        <f t="shared" si="66"/>
        <v>0</v>
      </c>
      <c r="Q770" t="str">
        <f t="shared" si="67"/>
        <v>publishing</v>
      </c>
      <c r="R770" t="str">
        <f t="shared" si="68"/>
        <v>fiction</v>
      </c>
      <c r="S770" s="9">
        <f t="shared" si="69"/>
        <v>41594.207060185188</v>
      </c>
      <c r="T770" s="9">
        <f t="shared" si="70"/>
        <v>41624.207060185188</v>
      </c>
    </row>
    <row r="771" spans="1:20" ht="43.5" x14ac:dyDescent="0.35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3">
        <f t="shared" si="71"/>
        <v>42</v>
      </c>
      <c r="P771" s="4">
        <f t="shared" ref="P771:P834" si="72">IFERROR(E771/L771,0)</f>
        <v>31.846153846153847</v>
      </c>
      <c r="Q771" t="str">
        <f t="shared" ref="Q771:Q834" si="73">LEFT(N771,SEARCH("/",N771)-1)</f>
        <v>publishing</v>
      </c>
      <c r="R771" t="str">
        <f t="shared" ref="R771:R834" si="74">RIGHT(N771,LEN(N771)-SEARCH("/",N771,1))</f>
        <v>fiction</v>
      </c>
      <c r="S771" s="9">
        <f t="shared" ref="S771:S834" si="75">(((J771/60)/60)/24)+DATE(1970,1,1)</f>
        <v>41604.996458333335</v>
      </c>
      <c r="T771" s="9">
        <f t="shared" ref="T771:T834" si="76">(((I771/60)/60)/24)+DATE(1970,1,1)</f>
        <v>41634.996458333335</v>
      </c>
    </row>
    <row r="772" spans="1:20" ht="43.5" x14ac:dyDescent="0.35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3">
        <f t="shared" ref="O772:O835" si="77">ROUNDUP((E772/D772)*100,0)</f>
        <v>0</v>
      </c>
      <c r="P772" s="4">
        <f t="shared" si="72"/>
        <v>0</v>
      </c>
      <c r="Q772" t="str">
        <f t="shared" si="73"/>
        <v>publishing</v>
      </c>
      <c r="R772" t="str">
        <f t="shared" si="74"/>
        <v>fiction</v>
      </c>
      <c r="S772" s="9">
        <f t="shared" si="75"/>
        <v>41289.999641203707</v>
      </c>
      <c r="T772" s="9">
        <f t="shared" si="76"/>
        <v>41329.999641203707</v>
      </c>
    </row>
    <row r="773" spans="1:20" ht="43.5" x14ac:dyDescent="0.35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3">
        <f t="shared" si="77"/>
        <v>1</v>
      </c>
      <c r="P773" s="4">
        <f t="shared" si="72"/>
        <v>10</v>
      </c>
      <c r="Q773" t="str">
        <f t="shared" si="73"/>
        <v>publishing</v>
      </c>
      <c r="R773" t="str">
        <f t="shared" si="74"/>
        <v>fiction</v>
      </c>
      <c r="S773" s="9">
        <f t="shared" si="75"/>
        <v>42349.824097222227</v>
      </c>
      <c r="T773" s="9">
        <f t="shared" si="76"/>
        <v>42399.824097222227</v>
      </c>
    </row>
    <row r="774" spans="1:20" ht="58" x14ac:dyDescent="0.35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3">
        <f t="shared" si="77"/>
        <v>4</v>
      </c>
      <c r="P774" s="4">
        <f t="shared" si="72"/>
        <v>50</v>
      </c>
      <c r="Q774" t="str">
        <f t="shared" si="73"/>
        <v>publishing</v>
      </c>
      <c r="R774" t="str">
        <f t="shared" si="74"/>
        <v>fiction</v>
      </c>
      <c r="S774" s="9">
        <f t="shared" si="75"/>
        <v>40068.056932870371</v>
      </c>
      <c r="T774" s="9">
        <f t="shared" si="76"/>
        <v>40118.165972222225</v>
      </c>
    </row>
    <row r="775" spans="1:20" ht="43.5" x14ac:dyDescent="0.35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3">
        <f t="shared" si="77"/>
        <v>1</v>
      </c>
      <c r="P775" s="4">
        <f t="shared" si="72"/>
        <v>16</v>
      </c>
      <c r="Q775" t="str">
        <f t="shared" si="73"/>
        <v>publishing</v>
      </c>
      <c r="R775" t="str">
        <f t="shared" si="74"/>
        <v>fiction</v>
      </c>
      <c r="S775" s="9">
        <f t="shared" si="75"/>
        <v>42100.735937499994</v>
      </c>
      <c r="T775" s="9">
        <f t="shared" si="76"/>
        <v>42134.959027777775</v>
      </c>
    </row>
    <row r="776" spans="1:20" ht="43.5" x14ac:dyDescent="0.35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3">
        <f t="shared" si="77"/>
        <v>71</v>
      </c>
      <c r="P776" s="4">
        <f t="shared" si="72"/>
        <v>39</v>
      </c>
      <c r="Q776" t="str">
        <f t="shared" si="73"/>
        <v>publishing</v>
      </c>
      <c r="R776" t="str">
        <f t="shared" si="74"/>
        <v>fiction</v>
      </c>
      <c r="S776" s="9">
        <f t="shared" si="75"/>
        <v>41663.780300925922</v>
      </c>
      <c r="T776" s="9">
        <f t="shared" si="76"/>
        <v>41693.780300925922</v>
      </c>
    </row>
    <row r="777" spans="1:20" ht="43.5" x14ac:dyDescent="0.35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3">
        <f t="shared" si="77"/>
        <v>2</v>
      </c>
      <c r="P777" s="4">
        <f t="shared" si="72"/>
        <v>34</v>
      </c>
      <c r="Q777" t="str">
        <f t="shared" si="73"/>
        <v>publishing</v>
      </c>
      <c r="R777" t="str">
        <f t="shared" si="74"/>
        <v>fiction</v>
      </c>
      <c r="S777" s="9">
        <f t="shared" si="75"/>
        <v>40863.060127314813</v>
      </c>
      <c r="T777" s="9">
        <f t="shared" si="76"/>
        <v>40893.060127314813</v>
      </c>
    </row>
    <row r="778" spans="1:20" ht="43.5" x14ac:dyDescent="0.35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3">
        <f t="shared" si="77"/>
        <v>52</v>
      </c>
      <c r="P778" s="4">
        <f t="shared" si="72"/>
        <v>63.122807017543863</v>
      </c>
      <c r="Q778" t="str">
        <f t="shared" si="73"/>
        <v>publishing</v>
      </c>
      <c r="R778" t="str">
        <f t="shared" si="74"/>
        <v>fiction</v>
      </c>
      <c r="S778" s="9">
        <f t="shared" si="75"/>
        <v>42250.685706018514</v>
      </c>
      <c r="T778" s="9">
        <f t="shared" si="76"/>
        <v>42288.208333333328</v>
      </c>
    </row>
    <row r="779" spans="1:20" ht="43.5" x14ac:dyDescent="0.35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3">
        <f t="shared" si="77"/>
        <v>1</v>
      </c>
      <c r="P779" s="4">
        <f t="shared" si="72"/>
        <v>7</v>
      </c>
      <c r="Q779" t="str">
        <f t="shared" si="73"/>
        <v>publishing</v>
      </c>
      <c r="R779" t="str">
        <f t="shared" si="74"/>
        <v>fiction</v>
      </c>
      <c r="S779" s="9">
        <f t="shared" si="75"/>
        <v>41456.981215277774</v>
      </c>
      <c r="T779" s="9">
        <f t="shared" si="76"/>
        <v>41486.981215277774</v>
      </c>
    </row>
    <row r="780" spans="1:20" ht="43.5" x14ac:dyDescent="0.35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3">
        <f t="shared" si="77"/>
        <v>1</v>
      </c>
      <c r="P780" s="4">
        <f t="shared" si="72"/>
        <v>2</v>
      </c>
      <c r="Q780" t="str">
        <f t="shared" si="73"/>
        <v>publishing</v>
      </c>
      <c r="R780" t="str">
        <f t="shared" si="74"/>
        <v>fiction</v>
      </c>
      <c r="S780" s="9">
        <f t="shared" si="75"/>
        <v>41729.702314814815</v>
      </c>
      <c r="T780" s="9">
        <f t="shared" si="76"/>
        <v>41759.702314814815</v>
      </c>
    </row>
    <row r="781" spans="1:20" ht="43.5" x14ac:dyDescent="0.35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3">
        <f t="shared" si="77"/>
        <v>3</v>
      </c>
      <c r="P781" s="4">
        <f t="shared" si="72"/>
        <v>66.666666666666671</v>
      </c>
      <c r="Q781" t="str">
        <f t="shared" si="73"/>
        <v>publishing</v>
      </c>
      <c r="R781" t="str">
        <f t="shared" si="74"/>
        <v>fiction</v>
      </c>
      <c r="S781" s="9">
        <f t="shared" si="75"/>
        <v>40436.68408564815</v>
      </c>
      <c r="T781" s="9">
        <f t="shared" si="76"/>
        <v>40466.166666666664</v>
      </c>
    </row>
    <row r="782" spans="1:20" ht="29" x14ac:dyDescent="0.35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3">
        <f t="shared" si="77"/>
        <v>104</v>
      </c>
      <c r="P782" s="4">
        <f t="shared" si="72"/>
        <v>38.518518518518519</v>
      </c>
      <c r="Q782" t="str">
        <f t="shared" si="73"/>
        <v>music</v>
      </c>
      <c r="R782" t="str">
        <f t="shared" si="74"/>
        <v>rock</v>
      </c>
      <c r="S782" s="9">
        <f t="shared" si="75"/>
        <v>40636.673900462964</v>
      </c>
      <c r="T782" s="9">
        <f t="shared" si="76"/>
        <v>40666.673900462964</v>
      </c>
    </row>
    <row r="783" spans="1:20" ht="43.5" x14ac:dyDescent="0.35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3">
        <f t="shared" si="77"/>
        <v>134</v>
      </c>
      <c r="P783" s="4">
        <f t="shared" si="72"/>
        <v>42.609200000000001</v>
      </c>
      <c r="Q783" t="str">
        <f t="shared" si="73"/>
        <v>music</v>
      </c>
      <c r="R783" t="str">
        <f t="shared" si="74"/>
        <v>rock</v>
      </c>
      <c r="S783" s="9">
        <f t="shared" si="75"/>
        <v>41403.000856481485</v>
      </c>
      <c r="T783" s="9">
        <f t="shared" si="76"/>
        <v>41433.000856481485</v>
      </c>
    </row>
    <row r="784" spans="1:20" ht="43.5" x14ac:dyDescent="0.35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3">
        <f t="shared" si="77"/>
        <v>100</v>
      </c>
      <c r="P784" s="4">
        <f t="shared" si="72"/>
        <v>50</v>
      </c>
      <c r="Q784" t="str">
        <f t="shared" si="73"/>
        <v>music</v>
      </c>
      <c r="R784" t="str">
        <f t="shared" si="74"/>
        <v>rock</v>
      </c>
      <c r="S784" s="9">
        <f t="shared" si="75"/>
        <v>41116.758125</v>
      </c>
      <c r="T784" s="9">
        <f t="shared" si="76"/>
        <v>41146.758125</v>
      </c>
    </row>
    <row r="785" spans="1:20" ht="43.5" x14ac:dyDescent="0.35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3">
        <f t="shared" si="77"/>
        <v>149</v>
      </c>
      <c r="P785" s="4">
        <f t="shared" si="72"/>
        <v>63.485714285714288</v>
      </c>
      <c r="Q785" t="str">
        <f t="shared" si="73"/>
        <v>music</v>
      </c>
      <c r="R785" t="str">
        <f t="shared" si="74"/>
        <v>rock</v>
      </c>
      <c r="S785" s="9">
        <f t="shared" si="75"/>
        <v>40987.773715277777</v>
      </c>
      <c r="T785" s="9">
        <f t="shared" si="76"/>
        <v>41026.916666666664</v>
      </c>
    </row>
    <row r="786" spans="1:20" ht="43.5" x14ac:dyDescent="0.35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3">
        <f t="shared" si="77"/>
        <v>103</v>
      </c>
      <c r="P786" s="4">
        <f t="shared" si="72"/>
        <v>102.5</v>
      </c>
      <c r="Q786" t="str">
        <f t="shared" si="73"/>
        <v>music</v>
      </c>
      <c r="R786" t="str">
        <f t="shared" si="74"/>
        <v>rock</v>
      </c>
      <c r="S786" s="9">
        <f t="shared" si="75"/>
        <v>41675.149525462963</v>
      </c>
      <c r="T786" s="9">
        <f t="shared" si="76"/>
        <v>41715.107858796298</v>
      </c>
    </row>
    <row r="787" spans="1:20" ht="43.5" x14ac:dyDescent="0.35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3">
        <f t="shared" si="77"/>
        <v>181</v>
      </c>
      <c r="P787" s="4">
        <f t="shared" si="72"/>
        <v>31.142758620689655</v>
      </c>
      <c r="Q787" t="str">
        <f t="shared" si="73"/>
        <v>music</v>
      </c>
      <c r="R787" t="str">
        <f t="shared" si="74"/>
        <v>rock</v>
      </c>
      <c r="S787" s="9">
        <f t="shared" si="75"/>
        <v>41303.593923611108</v>
      </c>
      <c r="T787" s="9">
        <f t="shared" si="76"/>
        <v>41333.593923611108</v>
      </c>
    </row>
    <row r="788" spans="1:20" ht="43.5" x14ac:dyDescent="0.35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3">
        <f t="shared" si="77"/>
        <v>143</v>
      </c>
      <c r="P788" s="4">
        <f t="shared" si="72"/>
        <v>162.27272727272728</v>
      </c>
      <c r="Q788" t="str">
        <f t="shared" si="73"/>
        <v>music</v>
      </c>
      <c r="R788" t="str">
        <f t="shared" si="74"/>
        <v>rock</v>
      </c>
      <c r="S788" s="9">
        <f t="shared" si="75"/>
        <v>40983.055949074071</v>
      </c>
      <c r="T788" s="9">
        <f t="shared" si="76"/>
        <v>41040.657638888886</v>
      </c>
    </row>
    <row r="789" spans="1:20" ht="43.5" x14ac:dyDescent="0.35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3">
        <f t="shared" si="77"/>
        <v>115</v>
      </c>
      <c r="P789" s="4">
        <f t="shared" si="72"/>
        <v>80.588235294117652</v>
      </c>
      <c r="Q789" t="str">
        <f t="shared" si="73"/>
        <v>music</v>
      </c>
      <c r="R789" t="str">
        <f t="shared" si="74"/>
        <v>rock</v>
      </c>
      <c r="S789" s="9">
        <f t="shared" si="75"/>
        <v>41549.627615740741</v>
      </c>
      <c r="T789" s="9">
        <f t="shared" si="76"/>
        <v>41579.627615740741</v>
      </c>
    </row>
    <row r="790" spans="1:20" ht="43.5" x14ac:dyDescent="0.35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3">
        <f t="shared" si="77"/>
        <v>204</v>
      </c>
      <c r="P790" s="4">
        <f t="shared" si="72"/>
        <v>59.85441176470588</v>
      </c>
      <c r="Q790" t="str">
        <f t="shared" si="73"/>
        <v>music</v>
      </c>
      <c r="R790" t="str">
        <f t="shared" si="74"/>
        <v>rock</v>
      </c>
      <c r="S790" s="9">
        <f t="shared" si="75"/>
        <v>41059.006805555553</v>
      </c>
      <c r="T790" s="9">
        <f t="shared" si="76"/>
        <v>41097.165972222225</v>
      </c>
    </row>
    <row r="791" spans="1:20" ht="43.5" x14ac:dyDescent="0.35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3">
        <f t="shared" si="77"/>
        <v>110</v>
      </c>
      <c r="P791" s="4">
        <f t="shared" si="72"/>
        <v>132.85714285714286</v>
      </c>
      <c r="Q791" t="str">
        <f t="shared" si="73"/>
        <v>music</v>
      </c>
      <c r="R791" t="str">
        <f t="shared" si="74"/>
        <v>rock</v>
      </c>
      <c r="S791" s="9">
        <f t="shared" si="75"/>
        <v>41277.186111111114</v>
      </c>
      <c r="T791" s="9">
        <f t="shared" si="76"/>
        <v>41295.332638888889</v>
      </c>
    </row>
    <row r="792" spans="1:20" ht="43.5" x14ac:dyDescent="0.35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3">
        <f t="shared" si="77"/>
        <v>145</v>
      </c>
      <c r="P792" s="4">
        <f t="shared" si="72"/>
        <v>92.547820512820508</v>
      </c>
      <c r="Q792" t="str">
        <f t="shared" si="73"/>
        <v>music</v>
      </c>
      <c r="R792" t="str">
        <f t="shared" si="74"/>
        <v>rock</v>
      </c>
      <c r="S792" s="9">
        <f t="shared" si="75"/>
        <v>41276.047905092593</v>
      </c>
      <c r="T792" s="9">
        <f t="shared" si="76"/>
        <v>41306.047905092593</v>
      </c>
    </row>
    <row r="793" spans="1:20" ht="43.5" x14ac:dyDescent="0.35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3">
        <f t="shared" si="77"/>
        <v>104</v>
      </c>
      <c r="P793" s="4">
        <f t="shared" si="72"/>
        <v>60.859375</v>
      </c>
      <c r="Q793" t="str">
        <f t="shared" si="73"/>
        <v>music</v>
      </c>
      <c r="R793" t="str">
        <f t="shared" si="74"/>
        <v>rock</v>
      </c>
      <c r="S793" s="9">
        <f t="shared" si="75"/>
        <v>41557.780624999999</v>
      </c>
      <c r="T793" s="9">
        <f t="shared" si="76"/>
        <v>41591.249305555553</v>
      </c>
    </row>
    <row r="794" spans="1:20" ht="29" x14ac:dyDescent="0.35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3">
        <f t="shared" si="77"/>
        <v>101</v>
      </c>
      <c r="P794" s="4">
        <f t="shared" si="72"/>
        <v>41.851833333333339</v>
      </c>
      <c r="Q794" t="str">
        <f t="shared" si="73"/>
        <v>music</v>
      </c>
      <c r="R794" t="str">
        <f t="shared" si="74"/>
        <v>rock</v>
      </c>
      <c r="S794" s="9">
        <f t="shared" si="75"/>
        <v>41555.873645833337</v>
      </c>
      <c r="T794" s="9">
        <f t="shared" si="76"/>
        <v>41585.915312500001</v>
      </c>
    </row>
    <row r="795" spans="1:20" ht="43.5" x14ac:dyDescent="0.35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3">
        <f t="shared" si="77"/>
        <v>103</v>
      </c>
      <c r="P795" s="4">
        <f t="shared" si="72"/>
        <v>88.325937499999995</v>
      </c>
      <c r="Q795" t="str">
        <f t="shared" si="73"/>
        <v>music</v>
      </c>
      <c r="R795" t="str">
        <f t="shared" si="74"/>
        <v>rock</v>
      </c>
      <c r="S795" s="9">
        <f t="shared" si="75"/>
        <v>41442.741249999999</v>
      </c>
      <c r="T795" s="9">
        <f t="shared" si="76"/>
        <v>41458.207638888889</v>
      </c>
    </row>
    <row r="796" spans="1:20" ht="43.5" x14ac:dyDescent="0.35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3">
        <f t="shared" si="77"/>
        <v>106</v>
      </c>
      <c r="P796" s="4">
        <f t="shared" si="72"/>
        <v>158.96226415094338</v>
      </c>
      <c r="Q796" t="str">
        <f t="shared" si="73"/>
        <v>music</v>
      </c>
      <c r="R796" t="str">
        <f t="shared" si="74"/>
        <v>rock</v>
      </c>
      <c r="S796" s="9">
        <f t="shared" si="75"/>
        <v>40736.115011574075</v>
      </c>
      <c r="T796" s="9">
        <f t="shared" si="76"/>
        <v>40791.712500000001</v>
      </c>
    </row>
    <row r="797" spans="1:20" ht="43.5" x14ac:dyDescent="0.35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3">
        <f t="shared" si="77"/>
        <v>112</v>
      </c>
      <c r="P797" s="4">
        <f t="shared" si="72"/>
        <v>85.054347826086953</v>
      </c>
      <c r="Q797" t="str">
        <f t="shared" si="73"/>
        <v>music</v>
      </c>
      <c r="R797" t="str">
        <f t="shared" si="74"/>
        <v>rock</v>
      </c>
      <c r="S797" s="9">
        <f t="shared" si="75"/>
        <v>40963.613032407404</v>
      </c>
      <c r="T797" s="9">
        <f t="shared" si="76"/>
        <v>41006.207638888889</v>
      </c>
    </row>
    <row r="798" spans="1:20" ht="58" x14ac:dyDescent="0.35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3">
        <f t="shared" si="77"/>
        <v>102</v>
      </c>
      <c r="P798" s="4">
        <f t="shared" si="72"/>
        <v>112.61111111111111</v>
      </c>
      <c r="Q798" t="str">
        <f t="shared" si="73"/>
        <v>music</v>
      </c>
      <c r="R798" t="str">
        <f t="shared" si="74"/>
        <v>rock</v>
      </c>
      <c r="S798" s="9">
        <f t="shared" si="75"/>
        <v>41502.882928240739</v>
      </c>
      <c r="T798" s="9">
        <f t="shared" si="76"/>
        <v>41532.881944444445</v>
      </c>
    </row>
    <row r="799" spans="1:20" ht="43.5" x14ac:dyDescent="0.35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3">
        <f t="shared" si="77"/>
        <v>108</v>
      </c>
      <c r="P799" s="4">
        <f t="shared" si="72"/>
        <v>45.436619718309856</v>
      </c>
      <c r="Q799" t="str">
        <f t="shared" si="73"/>
        <v>music</v>
      </c>
      <c r="R799" t="str">
        <f t="shared" si="74"/>
        <v>rock</v>
      </c>
      <c r="S799" s="9">
        <f t="shared" si="75"/>
        <v>40996.994074074071</v>
      </c>
      <c r="T799" s="9">
        <f t="shared" si="76"/>
        <v>41028.166666666664</v>
      </c>
    </row>
    <row r="800" spans="1:20" ht="43.5" x14ac:dyDescent="0.35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3">
        <f t="shared" si="77"/>
        <v>115</v>
      </c>
      <c r="P800" s="4">
        <f t="shared" si="72"/>
        <v>46.218390804597703</v>
      </c>
      <c r="Q800" t="str">
        <f t="shared" si="73"/>
        <v>music</v>
      </c>
      <c r="R800" t="str">
        <f t="shared" si="74"/>
        <v>rock</v>
      </c>
      <c r="S800" s="9">
        <f t="shared" si="75"/>
        <v>41882.590127314819</v>
      </c>
      <c r="T800" s="9">
        <f t="shared" si="76"/>
        <v>41912.590127314819</v>
      </c>
    </row>
    <row r="801" spans="1:20" ht="43.5" x14ac:dyDescent="0.35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3">
        <f t="shared" si="77"/>
        <v>101</v>
      </c>
      <c r="P801" s="4">
        <f t="shared" si="72"/>
        <v>178.60714285714286</v>
      </c>
      <c r="Q801" t="str">
        <f t="shared" si="73"/>
        <v>music</v>
      </c>
      <c r="R801" t="str">
        <f t="shared" si="74"/>
        <v>rock</v>
      </c>
      <c r="S801" s="9">
        <f t="shared" si="75"/>
        <v>40996.667199074072</v>
      </c>
      <c r="T801" s="9">
        <f t="shared" si="76"/>
        <v>41026.667199074072</v>
      </c>
    </row>
    <row r="802" spans="1:20" ht="43.5" x14ac:dyDescent="0.35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3">
        <f t="shared" si="77"/>
        <v>153</v>
      </c>
      <c r="P802" s="4">
        <f t="shared" si="72"/>
        <v>40.75</v>
      </c>
      <c r="Q802" t="str">
        <f t="shared" si="73"/>
        <v>music</v>
      </c>
      <c r="R802" t="str">
        <f t="shared" si="74"/>
        <v>rock</v>
      </c>
      <c r="S802" s="9">
        <f t="shared" si="75"/>
        <v>41863.433495370373</v>
      </c>
      <c r="T802" s="9">
        <f t="shared" si="76"/>
        <v>41893.433495370373</v>
      </c>
    </row>
    <row r="803" spans="1:20" ht="43.5" x14ac:dyDescent="0.35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3">
        <f t="shared" si="77"/>
        <v>112</v>
      </c>
      <c r="P803" s="4">
        <f t="shared" si="72"/>
        <v>43.733921568627444</v>
      </c>
      <c r="Q803" t="str">
        <f t="shared" si="73"/>
        <v>music</v>
      </c>
      <c r="R803" t="str">
        <f t="shared" si="74"/>
        <v>rock</v>
      </c>
      <c r="S803" s="9">
        <f t="shared" si="75"/>
        <v>40695.795370370368</v>
      </c>
      <c r="T803" s="9">
        <f t="shared" si="76"/>
        <v>40725.795370370368</v>
      </c>
    </row>
    <row r="804" spans="1:20" ht="43.5" x14ac:dyDescent="0.35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3">
        <f t="shared" si="77"/>
        <v>102</v>
      </c>
      <c r="P804" s="4">
        <f t="shared" si="72"/>
        <v>81.066666666666663</v>
      </c>
      <c r="Q804" t="str">
        <f t="shared" si="73"/>
        <v>music</v>
      </c>
      <c r="R804" t="str">
        <f t="shared" si="74"/>
        <v>rock</v>
      </c>
      <c r="S804" s="9">
        <f t="shared" si="75"/>
        <v>41123.022268518522</v>
      </c>
      <c r="T804" s="9">
        <f t="shared" si="76"/>
        <v>41169.170138888891</v>
      </c>
    </row>
    <row r="805" spans="1:20" ht="43.5" x14ac:dyDescent="0.35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3">
        <f t="shared" si="77"/>
        <v>124</v>
      </c>
      <c r="P805" s="4">
        <f t="shared" si="72"/>
        <v>74.60526315789474</v>
      </c>
      <c r="Q805" t="str">
        <f t="shared" si="73"/>
        <v>music</v>
      </c>
      <c r="R805" t="str">
        <f t="shared" si="74"/>
        <v>rock</v>
      </c>
      <c r="S805" s="9">
        <f t="shared" si="75"/>
        <v>40665.949976851851</v>
      </c>
      <c r="T805" s="9">
        <f t="shared" si="76"/>
        <v>40692.041666666664</v>
      </c>
    </row>
    <row r="806" spans="1:20" ht="43.5" x14ac:dyDescent="0.35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3">
        <f t="shared" si="77"/>
        <v>100</v>
      </c>
      <c r="P806" s="4">
        <f t="shared" si="72"/>
        <v>305.55555555555554</v>
      </c>
      <c r="Q806" t="str">
        <f t="shared" si="73"/>
        <v>music</v>
      </c>
      <c r="R806" t="str">
        <f t="shared" si="74"/>
        <v>rock</v>
      </c>
      <c r="S806" s="9">
        <f t="shared" si="75"/>
        <v>40730.105625000004</v>
      </c>
      <c r="T806" s="9">
        <f t="shared" si="76"/>
        <v>40747.165972222225</v>
      </c>
    </row>
    <row r="807" spans="1:20" ht="43.5" x14ac:dyDescent="0.35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3">
        <f t="shared" si="77"/>
        <v>105</v>
      </c>
      <c r="P807" s="4">
        <f t="shared" si="72"/>
        <v>58.333333333333336</v>
      </c>
      <c r="Q807" t="str">
        <f t="shared" si="73"/>
        <v>music</v>
      </c>
      <c r="R807" t="str">
        <f t="shared" si="74"/>
        <v>rock</v>
      </c>
      <c r="S807" s="9">
        <f t="shared" si="75"/>
        <v>40690.823055555556</v>
      </c>
      <c r="T807" s="9">
        <f t="shared" si="76"/>
        <v>40740.958333333336</v>
      </c>
    </row>
    <row r="808" spans="1:20" x14ac:dyDescent="0.35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3">
        <f t="shared" si="77"/>
        <v>105</v>
      </c>
      <c r="P808" s="4">
        <f t="shared" si="72"/>
        <v>117.67605633802818</v>
      </c>
      <c r="Q808" t="str">
        <f t="shared" si="73"/>
        <v>music</v>
      </c>
      <c r="R808" t="str">
        <f t="shared" si="74"/>
        <v>rock</v>
      </c>
      <c r="S808" s="9">
        <f t="shared" si="75"/>
        <v>40763.691423611112</v>
      </c>
      <c r="T808" s="9">
        <f t="shared" si="76"/>
        <v>40793.691423611112</v>
      </c>
    </row>
    <row r="809" spans="1:20" ht="29" x14ac:dyDescent="0.35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3">
        <f t="shared" si="77"/>
        <v>106</v>
      </c>
      <c r="P809" s="4">
        <f t="shared" si="72"/>
        <v>73.771929824561397</v>
      </c>
      <c r="Q809" t="str">
        <f t="shared" si="73"/>
        <v>music</v>
      </c>
      <c r="R809" t="str">
        <f t="shared" si="74"/>
        <v>rock</v>
      </c>
      <c r="S809" s="9">
        <f t="shared" si="75"/>
        <v>42759.628599537042</v>
      </c>
      <c r="T809" s="9">
        <f t="shared" si="76"/>
        <v>42795.083333333328</v>
      </c>
    </row>
    <row r="810" spans="1:20" ht="43.5" x14ac:dyDescent="0.35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3">
        <f t="shared" si="77"/>
        <v>100</v>
      </c>
      <c r="P810" s="4">
        <f t="shared" si="72"/>
        <v>104.65116279069767</v>
      </c>
      <c r="Q810" t="str">
        <f t="shared" si="73"/>
        <v>music</v>
      </c>
      <c r="R810" t="str">
        <f t="shared" si="74"/>
        <v>rock</v>
      </c>
      <c r="S810" s="9">
        <f t="shared" si="75"/>
        <v>41962.100532407407</v>
      </c>
      <c r="T810" s="9">
        <f t="shared" si="76"/>
        <v>41995.207638888889</v>
      </c>
    </row>
    <row r="811" spans="1:20" ht="29" x14ac:dyDescent="0.35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3">
        <f t="shared" si="77"/>
        <v>104</v>
      </c>
      <c r="P811" s="4">
        <f t="shared" si="72"/>
        <v>79.82692307692308</v>
      </c>
      <c r="Q811" t="str">
        <f t="shared" si="73"/>
        <v>music</v>
      </c>
      <c r="R811" t="str">
        <f t="shared" si="74"/>
        <v>rock</v>
      </c>
      <c r="S811" s="9">
        <f t="shared" si="75"/>
        <v>41628.833680555559</v>
      </c>
      <c r="T811" s="9">
        <f t="shared" si="76"/>
        <v>41658.833680555559</v>
      </c>
    </row>
    <row r="812" spans="1:20" ht="43.5" x14ac:dyDescent="0.35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3">
        <f t="shared" si="77"/>
        <v>105</v>
      </c>
      <c r="P812" s="4">
        <f t="shared" si="72"/>
        <v>58.333333333333336</v>
      </c>
      <c r="Q812" t="str">
        <f t="shared" si="73"/>
        <v>music</v>
      </c>
      <c r="R812" t="str">
        <f t="shared" si="74"/>
        <v>rock</v>
      </c>
      <c r="S812" s="9">
        <f t="shared" si="75"/>
        <v>41123.056273148148</v>
      </c>
      <c r="T812" s="9">
        <f t="shared" si="76"/>
        <v>41153.056273148148</v>
      </c>
    </row>
    <row r="813" spans="1:20" ht="29" x14ac:dyDescent="0.35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3">
        <f t="shared" si="77"/>
        <v>104</v>
      </c>
      <c r="P813" s="4">
        <f t="shared" si="72"/>
        <v>86.666666666666671</v>
      </c>
      <c r="Q813" t="str">
        <f t="shared" si="73"/>
        <v>music</v>
      </c>
      <c r="R813" t="str">
        <f t="shared" si="74"/>
        <v>rock</v>
      </c>
      <c r="S813" s="9">
        <f t="shared" si="75"/>
        <v>41443.643541666665</v>
      </c>
      <c r="T813" s="9">
        <f t="shared" si="76"/>
        <v>41465.702777777777</v>
      </c>
    </row>
    <row r="814" spans="1:20" ht="43.5" x14ac:dyDescent="0.35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3">
        <f t="shared" si="77"/>
        <v>152</v>
      </c>
      <c r="P814" s="4">
        <f t="shared" si="72"/>
        <v>27.606060606060606</v>
      </c>
      <c r="Q814" t="str">
        <f t="shared" si="73"/>
        <v>music</v>
      </c>
      <c r="R814" t="str">
        <f t="shared" si="74"/>
        <v>rock</v>
      </c>
      <c r="S814" s="9">
        <f t="shared" si="75"/>
        <v>41282.017962962964</v>
      </c>
      <c r="T814" s="9">
        <f t="shared" si="76"/>
        <v>41334.581944444442</v>
      </c>
    </row>
    <row r="815" spans="1:20" ht="29" x14ac:dyDescent="0.35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3">
        <f t="shared" si="77"/>
        <v>160</v>
      </c>
      <c r="P815" s="4">
        <f t="shared" si="72"/>
        <v>24.999375000000001</v>
      </c>
      <c r="Q815" t="str">
        <f t="shared" si="73"/>
        <v>music</v>
      </c>
      <c r="R815" t="str">
        <f t="shared" si="74"/>
        <v>rock</v>
      </c>
      <c r="S815" s="9">
        <f t="shared" si="75"/>
        <v>41080.960243055553</v>
      </c>
      <c r="T815" s="9">
        <f t="shared" si="76"/>
        <v>41110.960243055553</v>
      </c>
    </row>
    <row r="816" spans="1:20" ht="43.5" x14ac:dyDescent="0.35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3">
        <f t="shared" si="77"/>
        <v>128</v>
      </c>
      <c r="P816" s="4">
        <f t="shared" si="72"/>
        <v>45.464285714285715</v>
      </c>
      <c r="Q816" t="str">
        <f t="shared" si="73"/>
        <v>music</v>
      </c>
      <c r="R816" t="str">
        <f t="shared" si="74"/>
        <v>rock</v>
      </c>
      <c r="S816" s="9">
        <f t="shared" si="75"/>
        <v>40679.743067129632</v>
      </c>
      <c r="T816" s="9">
        <f t="shared" si="76"/>
        <v>40694.75277777778</v>
      </c>
    </row>
    <row r="817" spans="1:20" ht="29" x14ac:dyDescent="0.35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3">
        <f t="shared" si="77"/>
        <v>107</v>
      </c>
      <c r="P817" s="4">
        <f t="shared" si="72"/>
        <v>99.534883720930239</v>
      </c>
      <c r="Q817" t="str">
        <f t="shared" si="73"/>
        <v>music</v>
      </c>
      <c r="R817" t="str">
        <f t="shared" si="74"/>
        <v>rock</v>
      </c>
      <c r="S817" s="9">
        <f t="shared" si="75"/>
        <v>41914.917858796296</v>
      </c>
      <c r="T817" s="9">
        <f t="shared" si="76"/>
        <v>41944.917858796296</v>
      </c>
    </row>
    <row r="818" spans="1:20" ht="29" x14ac:dyDescent="0.35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3">
        <f t="shared" si="77"/>
        <v>116</v>
      </c>
      <c r="P818" s="4">
        <f t="shared" si="72"/>
        <v>39.31</v>
      </c>
      <c r="Q818" t="str">
        <f t="shared" si="73"/>
        <v>music</v>
      </c>
      <c r="R818" t="str">
        <f t="shared" si="74"/>
        <v>rock</v>
      </c>
      <c r="S818" s="9">
        <f t="shared" si="75"/>
        <v>41341.870868055557</v>
      </c>
      <c r="T818" s="9">
        <f t="shared" si="76"/>
        <v>41373.270833333336</v>
      </c>
    </row>
    <row r="819" spans="1:20" ht="43.5" x14ac:dyDescent="0.35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3">
        <f t="shared" si="77"/>
        <v>138</v>
      </c>
      <c r="P819" s="4">
        <f t="shared" si="72"/>
        <v>89.419999999999987</v>
      </c>
      <c r="Q819" t="str">
        <f t="shared" si="73"/>
        <v>music</v>
      </c>
      <c r="R819" t="str">
        <f t="shared" si="74"/>
        <v>rock</v>
      </c>
      <c r="S819" s="9">
        <f t="shared" si="75"/>
        <v>40925.599664351852</v>
      </c>
      <c r="T819" s="9">
        <f t="shared" si="76"/>
        <v>40979.207638888889</v>
      </c>
    </row>
    <row r="820" spans="1:20" ht="43.5" x14ac:dyDescent="0.35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3">
        <f t="shared" si="77"/>
        <v>156</v>
      </c>
      <c r="P820" s="4">
        <f t="shared" si="72"/>
        <v>28.684210526315791</v>
      </c>
      <c r="Q820" t="str">
        <f t="shared" si="73"/>
        <v>music</v>
      </c>
      <c r="R820" t="str">
        <f t="shared" si="74"/>
        <v>rock</v>
      </c>
      <c r="S820" s="9">
        <f t="shared" si="75"/>
        <v>41120.882881944446</v>
      </c>
      <c r="T820" s="9">
        <f t="shared" si="76"/>
        <v>41128.709027777775</v>
      </c>
    </row>
    <row r="821" spans="1:20" ht="29" x14ac:dyDescent="0.35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3">
        <f t="shared" si="77"/>
        <v>109</v>
      </c>
      <c r="P821" s="4">
        <f t="shared" si="72"/>
        <v>31.071428571428573</v>
      </c>
      <c r="Q821" t="str">
        <f t="shared" si="73"/>
        <v>music</v>
      </c>
      <c r="R821" t="str">
        <f t="shared" si="74"/>
        <v>rock</v>
      </c>
      <c r="S821" s="9">
        <f t="shared" si="75"/>
        <v>41619.998310185183</v>
      </c>
      <c r="T821" s="9">
        <f t="shared" si="76"/>
        <v>41629.197222222225</v>
      </c>
    </row>
    <row r="822" spans="1:20" ht="43.5" x14ac:dyDescent="0.35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3">
        <f t="shared" si="77"/>
        <v>135</v>
      </c>
      <c r="P822" s="4">
        <f t="shared" si="72"/>
        <v>70.55263157894737</v>
      </c>
      <c r="Q822" t="str">
        <f t="shared" si="73"/>
        <v>music</v>
      </c>
      <c r="R822" t="str">
        <f t="shared" si="74"/>
        <v>rock</v>
      </c>
      <c r="S822" s="9">
        <f t="shared" si="75"/>
        <v>41768.841921296298</v>
      </c>
      <c r="T822" s="9">
        <f t="shared" si="76"/>
        <v>41799.208333333336</v>
      </c>
    </row>
    <row r="823" spans="1:20" ht="43.5" x14ac:dyDescent="0.35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3">
        <f t="shared" si="77"/>
        <v>100</v>
      </c>
      <c r="P823" s="4">
        <f t="shared" si="72"/>
        <v>224.12820512820514</v>
      </c>
      <c r="Q823" t="str">
        <f t="shared" si="73"/>
        <v>music</v>
      </c>
      <c r="R823" t="str">
        <f t="shared" si="74"/>
        <v>rock</v>
      </c>
      <c r="S823" s="9">
        <f t="shared" si="75"/>
        <v>42093.922048611115</v>
      </c>
      <c r="T823" s="9">
        <f t="shared" si="76"/>
        <v>42128.167361111111</v>
      </c>
    </row>
    <row r="824" spans="1:20" ht="29" x14ac:dyDescent="0.35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3">
        <f t="shared" si="77"/>
        <v>120</v>
      </c>
      <c r="P824" s="4">
        <f t="shared" si="72"/>
        <v>51.811594202898547</v>
      </c>
      <c r="Q824" t="str">
        <f t="shared" si="73"/>
        <v>music</v>
      </c>
      <c r="R824" t="str">
        <f t="shared" si="74"/>
        <v>rock</v>
      </c>
      <c r="S824" s="9">
        <f t="shared" si="75"/>
        <v>41157.947337962964</v>
      </c>
      <c r="T824" s="9">
        <f t="shared" si="76"/>
        <v>41187.947337962964</v>
      </c>
    </row>
    <row r="825" spans="1:20" ht="43.5" x14ac:dyDescent="0.35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3">
        <f t="shared" si="77"/>
        <v>180</v>
      </c>
      <c r="P825" s="4">
        <f t="shared" si="72"/>
        <v>43.515151515151516</v>
      </c>
      <c r="Q825" t="str">
        <f t="shared" si="73"/>
        <v>music</v>
      </c>
      <c r="R825" t="str">
        <f t="shared" si="74"/>
        <v>rock</v>
      </c>
      <c r="S825" s="9">
        <f t="shared" si="75"/>
        <v>42055.972824074073</v>
      </c>
      <c r="T825" s="9">
        <f t="shared" si="76"/>
        <v>42085.931157407409</v>
      </c>
    </row>
    <row r="826" spans="1:20" ht="43.5" x14ac:dyDescent="0.35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3">
        <f t="shared" si="77"/>
        <v>135</v>
      </c>
      <c r="P826" s="4">
        <f t="shared" si="72"/>
        <v>39.816666666666663</v>
      </c>
      <c r="Q826" t="str">
        <f t="shared" si="73"/>
        <v>music</v>
      </c>
      <c r="R826" t="str">
        <f t="shared" si="74"/>
        <v>rock</v>
      </c>
      <c r="S826" s="9">
        <f t="shared" si="75"/>
        <v>40250.242106481484</v>
      </c>
      <c r="T826" s="9">
        <f t="shared" si="76"/>
        <v>40286.290972222225</v>
      </c>
    </row>
    <row r="827" spans="1:20" ht="29" x14ac:dyDescent="0.35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3">
        <f t="shared" si="77"/>
        <v>101</v>
      </c>
      <c r="P827" s="4">
        <f t="shared" si="72"/>
        <v>126.8080808080808</v>
      </c>
      <c r="Q827" t="str">
        <f t="shared" si="73"/>
        <v>music</v>
      </c>
      <c r="R827" t="str">
        <f t="shared" si="74"/>
        <v>rock</v>
      </c>
      <c r="S827" s="9">
        <f t="shared" si="75"/>
        <v>41186.306527777779</v>
      </c>
      <c r="T827" s="9">
        <f t="shared" si="76"/>
        <v>41211.306527777779</v>
      </c>
    </row>
    <row r="828" spans="1:20" ht="43.5" x14ac:dyDescent="0.35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3">
        <f t="shared" si="77"/>
        <v>102</v>
      </c>
      <c r="P828" s="4">
        <f t="shared" si="72"/>
        <v>113.87755102040816</v>
      </c>
      <c r="Q828" t="str">
        <f t="shared" si="73"/>
        <v>music</v>
      </c>
      <c r="R828" t="str">
        <f t="shared" si="74"/>
        <v>rock</v>
      </c>
      <c r="S828" s="9">
        <f t="shared" si="75"/>
        <v>40973.038541666669</v>
      </c>
      <c r="T828" s="9">
        <f t="shared" si="76"/>
        <v>40993.996874999997</v>
      </c>
    </row>
    <row r="829" spans="1:20" ht="43.5" x14ac:dyDescent="0.35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3">
        <f t="shared" si="77"/>
        <v>104</v>
      </c>
      <c r="P829" s="4">
        <f t="shared" si="72"/>
        <v>28.181818181818183</v>
      </c>
      <c r="Q829" t="str">
        <f t="shared" si="73"/>
        <v>music</v>
      </c>
      <c r="R829" t="str">
        <f t="shared" si="74"/>
        <v>rock</v>
      </c>
      <c r="S829" s="9">
        <f t="shared" si="75"/>
        <v>40927.473460648151</v>
      </c>
      <c r="T829" s="9">
        <f t="shared" si="76"/>
        <v>40953.825694444444</v>
      </c>
    </row>
    <row r="830" spans="1:20" ht="43.5" x14ac:dyDescent="0.35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3">
        <f t="shared" si="77"/>
        <v>107</v>
      </c>
      <c r="P830" s="4">
        <f t="shared" si="72"/>
        <v>36.60526315789474</v>
      </c>
      <c r="Q830" t="str">
        <f t="shared" si="73"/>
        <v>music</v>
      </c>
      <c r="R830" t="str">
        <f t="shared" si="74"/>
        <v>rock</v>
      </c>
      <c r="S830" s="9">
        <f t="shared" si="75"/>
        <v>41073.050717592596</v>
      </c>
      <c r="T830" s="9">
        <f t="shared" si="76"/>
        <v>41085.683333333334</v>
      </c>
    </row>
    <row r="831" spans="1:20" ht="43.5" x14ac:dyDescent="0.35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3">
        <f t="shared" si="77"/>
        <v>104</v>
      </c>
      <c r="P831" s="4">
        <f t="shared" si="72"/>
        <v>32.5</v>
      </c>
      <c r="Q831" t="str">
        <f t="shared" si="73"/>
        <v>music</v>
      </c>
      <c r="R831" t="str">
        <f t="shared" si="74"/>
        <v>rock</v>
      </c>
      <c r="S831" s="9">
        <f t="shared" si="75"/>
        <v>42504.801388888889</v>
      </c>
      <c r="T831" s="9">
        <f t="shared" si="76"/>
        <v>42564.801388888889</v>
      </c>
    </row>
    <row r="832" spans="1:20" ht="43.5" x14ac:dyDescent="0.35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3">
        <f t="shared" si="77"/>
        <v>108</v>
      </c>
      <c r="P832" s="4">
        <f t="shared" si="72"/>
        <v>60.65625</v>
      </c>
      <c r="Q832" t="str">
        <f t="shared" si="73"/>
        <v>music</v>
      </c>
      <c r="R832" t="str">
        <f t="shared" si="74"/>
        <v>rock</v>
      </c>
      <c r="S832" s="9">
        <f t="shared" si="75"/>
        <v>41325.525752314818</v>
      </c>
      <c r="T832" s="9">
        <f t="shared" si="76"/>
        <v>41355.484085648146</v>
      </c>
    </row>
    <row r="833" spans="1:20" ht="29" x14ac:dyDescent="0.35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3">
        <f t="shared" si="77"/>
        <v>234</v>
      </c>
      <c r="P833" s="4">
        <f t="shared" si="72"/>
        <v>175</v>
      </c>
      <c r="Q833" t="str">
        <f t="shared" si="73"/>
        <v>music</v>
      </c>
      <c r="R833" t="str">
        <f t="shared" si="74"/>
        <v>rock</v>
      </c>
      <c r="S833" s="9">
        <f t="shared" si="75"/>
        <v>40996.646921296298</v>
      </c>
      <c r="T833" s="9">
        <f t="shared" si="76"/>
        <v>41026.646921296298</v>
      </c>
    </row>
    <row r="834" spans="1:20" ht="43.5" x14ac:dyDescent="0.35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3">
        <f t="shared" si="77"/>
        <v>101</v>
      </c>
      <c r="P834" s="4">
        <f t="shared" si="72"/>
        <v>97.993896103896105</v>
      </c>
      <c r="Q834" t="str">
        <f t="shared" si="73"/>
        <v>music</v>
      </c>
      <c r="R834" t="str">
        <f t="shared" si="74"/>
        <v>rock</v>
      </c>
      <c r="S834" s="9">
        <f t="shared" si="75"/>
        <v>40869.675173611111</v>
      </c>
      <c r="T834" s="9">
        <f t="shared" si="76"/>
        <v>40929.342361111114</v>
      </c>
    </row>
    <row r="835" spans="1:20" x14ac:dyDescent="0.35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3">
        <f t="shared" si="77"/>
        <v>102</v>
      </c>
      <c r="P835" s="4">
        <f t="shared" ref="P835:P898" si="78">IFERROR(E835/L835,0)</f>
        <v>148.78048780487805</v>
      </c>
      <c r="Q835" t="str">
        <f t="shared" ref="Q835:Q898" si="79">LEFT(N835,SEARCH("/",N835)-1)</f>
        <v>music</v>
      </c>
      <c r="R835" t="str">
        <f t="shared" ref="R835:R898" si="80">RIGHT(N835,LEN(N835)-SEARCH("/",N835,1))</f>
        <v>rock</v>
      </c>
      <c r="S835" s="9">
        <f t="shared" ref="S835:S898" si="81">(((J835/60)/60)/24)+DATE(1970,1,1)</f>
        <v>41718.878182870372</v>
      </c>
      <c r="T835" s="9">
        <f t="shared" ref="T835:T898" si="82">(((I835/60)/60)/24)+DATE(1970,1,1)</f>
        <v>41748.878182870372</v>
      </c>
    </row>
    <row r="836" spans="1:20" ht="43.5" x14ac:dyDescent="0.35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3">
        <f t="shared" ref="O836:O899" si="83">ROUNDUP((E836/D836)*100,0)</f>
        <v>132</v>
      </c>
      <c r="P836" s="4">
        <f t="shared" si="78"/>
        <v>96.08</v>
      </c>
      <c r="Q836" t="str">
        <f t="shared" si="79"/>
        <v>music</v>
      </c>
      <c r="R836" t="str">
        <f t="shared" si="80"/>
        <v>rock</v>
      </c>
      <c r="S836" s="9">
        <f t="shared" si="81"/>
        <v>41422.822824074072</v>
      </c>
      <c r="T836" s="9">
        <f t="shared" si="82"/>
        <v>41456.165972222225</v>
      </c>
    </row>
    <row r="837" spans="1:20" ht="43.5" x14ac:dyDescent="0.35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3">
        <f t="shared" si="83"/>
        <v>118</v>
      </c>
      <c r="P837" s="4">
        <f t="shared" si="78"/>
        <v>58.625</v>
      </c>
      <c r="Q837" t="str">
        <f t="shared" si="79"/>
        <v>music</v>
      </c>
      <c r="R837" t="str">
        <f t="shared" si="80"/>
        <v>rock</v>
      </c>
      <c r="S837" s="9">
        <f t="shared" si="81"/>
        <v>41005.45784722222</v>
      </c>
      <c r="T837" s="9">
        <f t="shared" si="82"/>
        <v>41048.125</v>
      </c>
    </row>
    <row r="838" spans="1:20" x14ac:dyDescent="0.35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3">
        <f t="shared" si="83"/>
        <v>101</v>
      </c>
      <c r="P838" s="4">
        <f t="shared" si="78"/>
        <v>109.70695652173914</v>
      </c>
      <c r="Q838" t="str">
        <f t="shared" si="79"/>
        <v>music</v>
      </c>
      <c r="R838" t="str">
        <f t="shared" si="80"/>
        <v>rock</v>
      </c>
      <c r="S838" s="9">
        <f t="shared" si="81"/>
        <v>41524.056921296295</v>
      </c>
      <c r="T838" s="9">
        <f t="shared" si="82"/>
        <v>41554.056921296295</v>
      </c>
    </row>
    <row r="839" spans="1:20" ht="29" x14ac:dyDescent="0.35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3">
        <f t="shared" si="83"/>
        <v>122</v>
      </c>
      <c r="P839" s="4">
        <f t="shared" si="78"/>
        <v>49.112903225806448</v>
      </c>
      <c r="Q839" t="str">
        <f t="shared" si="79"/>
        <v>music</v>
      </c>
      <c r="R839" t="str">
        <f t="shared" si="80"/>
        <v>rock</v>
      </c>
      <c r="S839" s="9">
        <f t="shared" si="81"/>
        <v>41730.998402777775</v>
      </c>
      <c r="T839" s="9">
        <f t="shared" si="82"/>
        <v>41760.998402777775</v>
      </c>
    </row>
    <row r="840" spans="1:20" ht="43.5" x14ac:dyDescent="0.35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3">
        <f t="shared" si="83"/>
        <v>146</v>
      </c>
      <c r="P840" s="4">
        <f t="shared" si="78"/>
        <v>47.672131147540981</v>
      </c>
      <c r="Q840" t="str">
        <f t="shared" si="79"/>
        <v>music</v>
      </c>
      <c r="R840" t="str">
        <f t="shared" si="80"/>
        <v>rock</v>
      </c>
      <c r="S840" s="9">
        <f t="shared" si="81"/>
        <v>40895.897974537038</v>
      </c>
      <c r="T840" s="9">
        <f t="shared" si="82"/>
        <v>40925.897974537038</v>
      </c>
    </row>
    <row r="841" spans="1:20" ht="43.5" x14ac:dyDescent="0.35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3">
        <f t="shared" si="83"/>
        <v>117</v>
      </c>
      <c r="P841" s="4">
        <f t="shared" si="78"/>
        <v>60.737812499999997</v>
      </c>
      <c r="Q841" t="str">
        <f t="shared" si="79"/>
        <v>music</v>
      </c>
      <c r="R841" t="str">
        <f t="shared" si="80"/>
        <v>rock</v>
      </c>
      <c r="S841" s="9">
        <f t="shared" si="81"/>
        <v>41144.763379629629</v>
      </c>
      <c r="T841" s="9">
        <f t="shared" si="82"/>
        <v>41174.763379629629</v>
      </c>
    </row>
    <row r="842" spans="1:20" ht="29" x14ac:dyDescent="0.35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3">
        <f t="shared" si="83"/>
        <v>121</v>
      </c>
      <c r="P842" s="4">
        <f t="shared" si="78"/>
        <v>63.37715789473684</v>
      </c>
      <c r="Q842" t="str">
        <f t="shared" si="79"/>
        <v>music</v>
      </c>
      <c r="R842" t="str">
        <f t="shared" si="80"/>
        <v>metal</v>
      </c>
      <c r="S842" s="9">
        <f t="shared" si="81"/>
        <v>42607.226701388892</v>
      </c>
      <c r="T842" s="9">
        <f t="shared" si="82"/>
        <v>42637.226701388892</v>
      </c>
    </row>
    <row r="843" spans="1:20" ht="43.5" x14ac:dyDescent="0.35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3">
        <f t="shared" si="83"/>
        <v>102</v>
      </c>
      <c r="P843" s="4">
        <f t="shared" si="78"/>
        <v>53.893617021276597</v>
      </c>
      <c r="Q843" t="str">
        <f t="shared" si="79"/>
        <v>music</v>
      </c>
      <c r="R843" t="str">
        <f t="shared" si="80"/>
        <v>metal</v>
      </c>
      <c r="S843" s="9">
        <f t="shared" si="81"/>
        <v>41923.838692129626</v>
      </c>
      <c r="T843" s="9">
        <f t="shared" si="82"/>
        <v>41953.88035879629</v>
      </c>
    </row>
    <row r="844" spans="1:20" ht="43.5" x14ac:dyDescent="0.35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3">
        <f t="shared" si="83"/>
        <v>105</v>
      </c>
      <c r="P844" s="4">
        <f t="shared" si="78"/>
        <v>66.871794871794876</v>
      </c>
      <c r="Q844" t="str">
        <f t="shared" si="79"/>
        <v>music</v>
      </c>
      <c r="R844" t="str">
        <f t="shared" si="80"/>
        <v>metal</v>
      </c>
      <c r="S844" s="9">
        <f t="shared" si="81"/>
        <v>41526.592395833337</v>
      </c>
      <c r="T844" s="9">
        <f t="shared" si="82"/>
        <v>41561.165972222225</v>
      </c>
    </row>
    <row r="845" spans="1:20" ht="43.5" x14ac:dyDescent="0.35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3">
        <f t="shared" si="83"/>
        <v>268</v>
      </c>
      <c r="P845" s="4">
        <f t="shared" si="78"/>
        <v>63.102362204724407</v>
      </c>
      <c r="Q845" t="str">
        <f t="shared" si="79"/>
        <v>music</v>
      </c>
      <c r="R845" t="str">
        <f t="shared" si="80"/>
        <v>metal</v>
      </c>
      <c r="S845" s="9">
        <f t="shared" si="81"/>
        <v>42695.257870370369</v>
      </c>
      <c r="T845" s="9">
        <f t="shared" si="82"/>
        <v>42712.333333333328</v>
      </c>
    </row>
    <row r="846" spans="1:20" ht="43.5" x14ac:dyDescent="0.35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3">
        <f t="shared" si="83"/>
        <v>195</v>
      </c>
      <c r="P846" s="4">
        <f t="shared" si="78"/>
        <v>36.628930817610062</v>
      </c>
      <c r="Q846" t="str">
        <f t="shared" si="79"/>
        <v>music</v>
      </c>
      <c r="R846" t="str">
        <f t="shared" si="80"/>
        <v>metal</v>
      </c>
      <c r="S846" s="9">
        <f t="shared" si="81"/>
        <v>41905.684629629628</v>
      </c>
      <c r="T846" s="9">
        <f t="shared" si="82"/>
        <v>41944.207638888889</v>
      </c>
    </row>
    <row r="847" spans="1:20" ht="43.5" x14ac:dyDescent="0.35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3">
        <f t="shared" si="83"/>
        <v>121</v>
      </c>
      <c r="P847" s="4">
        <f t="shared" si="78"/>
        <v>34.005706214689269</v>
      </c>
      <c r="Q847" t="str">
        <f t="shared" si="79"/>
        <v>music</v>
      </c>
      <c r="R847" t="str">
        <f t="shared" si="80"/>
        <v>metal</v>
      </c>
      <c r="S847" s="9">
        <f t="shared" si="81"/>
        <v>42578.205972222218</v>
      </c>
      <c r="T847" s="9">
        <f t="shared" si="82"/>
        <v>42618.165972222225</v>
      </c>
    </row>
    <row r="848" spans="1:20" ht="29" x14ac:dyDescent="0.35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3">
        <f t="shared" si="83"/>
        <v>123</v>
      </c>
      <c r="P848" s="4">
        <f t="shared" si="78"/>
        <v>28.553404255319148</v>
      </c>
      <c r="Q848" t="str">
        <f t="shared" si="79"/>
        <v>music</v>
      </c>
      <c r="R848" t="str">
        <f t="shared" si="80"/>
        <v>metal</v>
      </c>
      <c r="S848" s="9">
        <f t="shared" si="81"/>
        <v>41694.391840277778</v>
      </c>
      <c r="T848" s="9">
        <f t="shared" si="82"/>
        <v>41708.583333333336</v>
      </c>
    </row>
    <row r="849" spans="1:20" x14ac:dyDescent="0.35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3">
        <f t="shared" si="83"/>
        <v>100</v>
      </c>
      <c r="P849" s="4">
        <f t="shared" si="78"/>
        <v>10</v>
      </c>
      <c r="Q849" t="str">
        <f t="shared" si="79"/>
        <v>music</v>
      </c>
      <c r="R849" t="str">
        <f t="shared" si="80"/>
        <v>metal</v>
      </c>
      <c r="S849" s="9">
        <f t="shared" si="81"/>
        <v>42165.79833333334</v>
      </c>
      <c r="T849" s="9">
        <f t="shared" si="82"/>
        <v>42195.79833333334</v>
      </c>
    </row>
    <row r="850" spans="1:20" ht="43.5" x14ac:dyDescent="0.35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3">
        <f t="shared" si="83"/>
        <v>100</v>
      </c>
      <c r="P850" s="4">
        <f t="shared" si="78"/>
        <v>18.75</v>
      </c>
      <c r="Q850" t="str">
        <f t="shared" si="79"/>
        <v>music</v>
      </c>
      <c r="R850" t="str">
        <f t="shared" si="80"/>
        <v>metal</v>
      </c>
      <c r="S850" s="9">
        <f t="shared" si="81"/>
        <v>42078.792048611111</v>
      </c>
      <c r="T850" s="9">
        <f t="shared" si="82"/>
        <v>42108.792048611111</v>
      </c>
    </row>
    <row r="851" spans="1:20" ht="58" x14ac:dyDescent="0.35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3">
        <f t="shared" si="83"/>
        <v>120</v>
      </c>
      <c r="P851" s="4">
        <f t="shared" si="78"/>
        <v>41.704347826086959</v>
      </c>
      <c r="Q851" t="str">
        <f t="shared" si="79"/>
        <v>music</v>
      </c>
      <c r="R851" t="str">
        <f t="shared" si="80"/>
        <v>metal</v>
      </c>
      <c r="S851" s="9">
        <f t="shared" si="81"/>
        <v>42051.148888888885</v>
      </c>
      <c r="T851" s="9">
        <f t="shared" si="82"/>
        <v>42079.107222222221</v>
      </c>
    </row>
    <row r="852" spans="1:20" ht="43.5" x14ac:dyDescent="0.35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3">
        <f t="shared" si="83"/>
        <v>156</v>
      </c>
      <c r="P852" s="4">
        <f t="shared" si="78"/>
        <v>46.669172932330824</v>
      </c>
      <c r="Q852" t="str">
        <f t="shared" si="79"/>
        <v>music</v>
      </c>
      <c r="R852" t="str">
        <f t="shared" si="80"/>
        <v>metal</v>
      </c>
      <c r="S852" s="9">
        <f t="shared" si="81"/>
        <v>42452.827743055561</v>
      </c>
      <c r="T852" s="9">
        <f t="shared" si="82"/>
        <v>42485.207638888889</v>
      </c>
    </row>
    <row r="853" spans="1:20" ht="29" x14ac:dyDescent="0.35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3">
        <f t="shared" si="83"/>
        <v>131</v>
      </c>
      <c r="P853" s="4">
        <f t="shared" si="78"/>
        <v>37.271428571428572</v>
      </c>
      <c r="Q853" t="str">
        <f t="shared" si="79"/>
        <v>music</v>
      </c>
      <c r="R853" t="str">
        <f t="shared" si="80"/>
        <v>metal</v>
      </c>
      <c r="S853" s="9">
        <f t="shared" si="81"/>
        <v>42522.880243055552</v>
      </c>
      <c r="T853" s="9">
        <f t="shared" si="82"/>
        <v>42582.822916666672</v>
      </c>
    </row>
    <row r="854" spans="1:20" ht="29" x14ac:dyDescent="0.35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3">
        <f t="shared" si="83"/>
        <v>105</v>
      </c>
      <c r="P854" s="4">
        <f t="shared" si="78"/>
        <v>59.258064516129032</v>
      </c>
      <c r="Q854" t="str">
        <f t="shared" si="79"/>
        <v>music</v>
      </c>
      <c r="R854" t="str">
        <f t="shared" si="80"/>
        <v>metal</v>
      </c>
      <c r="S854" s="9">
        <f t="shared" si="81"/>
        <v>42656.805497685185</v>
      </c>
      <c r="T854" s="9">
        <f t="shared" si="82"/>
        <v>42667.875</v>
      </c>
    </row>
    <row r="855" spans="1:20" ht="43.5" x14ac:dyDescent="0.35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3">
        <f t="shared" si="83"/>
        <v>100</v>
      </c>
      <c r="P855" s="4">
        <f t="shared" si="78"/>
        <v>30</v>
      </c>
      <c r="Q855" t="str">
        <f t="shared" si="79"/>
        <v>music</v>
      </c>
      <c r="R855" t="str">
        <f t="shared" si="80"/>
        <v>metal</v>
      </c>
      <c r="S855" s="9">
        <f t="shared" si="81"/>
        <v>42021.832280092596</v>
      </c>
      <c r="T855" s="9">
        <f t="shared" si="82"/>
        <v>42051.832280092596</v>
      </c>
    </row>
    <row r="856" spans="1:20" ht="29" x14ac:dyDescent="0.35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3">
        <f t="shared" si="83"/>
        <v>119</v>
      </c>
      <c r="P856" s="4">
        <f t="shared" si="78"/>
        <v>65.8623246492986</v>
      </c>
      <c r="Q856" t="str">
        <f t="shared" si="79"/>
        <v>music</v>
      </c>
      <c r="R856" t="str">
        <f t="shared" si="80"/>
        <v>metal</v>
      </c>
      <c r="S856" s="9">
        <f t="shared" si="81"/>
        <v>42702.212337962963</v>
      </c>
      <c r="T856" s="9">
        <f t="shared" si="82"/>
        <v>42732.212337962963</v>
      </c>
    </row>
    <row r="857" spans="1:20" ht="29" x14ac:dyDescent="0.35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3">
        <f t="shared" si="83"/>
        <v>104</v>
      </c>
      <c r="P857" s="4">
        <f t="shared" si="78"/>
        <v>31.914893617021278</v>
      </c>
      <c r="Q857" t="str">
        <f t="shared" si="79"/>
        <v>music</v>
      </c>
      <c r="R857" t="str">
        <f t="shared" si="80"/>
        <v>metal</v>
      </c>
      <c r="S857" s="9">
        <f t="shared" si="81"/>
        <v>42545.125196759262</v>
      </c>
      <c r="T857" s="9">
        <f t="shared" si="82"/>
        <v>42575.125196759262</v>
      </c>
    </row>
    <row r="858" spans="1:20" ht="43.5" x14ac:dyDescent="0.35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3">
        <f t="shared" si="83"/>
        <v>218</v>
      </c>
      <c r="P858" s="4">
        <f t="shared" si="78"/>
        <v>19.464285714285715</v>
      </c>
      <c r="Q858" t="str">
        <f t="shared" si="79"/>
        <v>music</v>
      </c>
      <c r="R858" t="str">
        <f t="shared" si="80"/>
        <v>metal</v>
      </c>
      <c r="S858" s="9">
        <f t="shared" si="81"/>
        <v>42609.311990740738</v>
      </c>
      <c r="T858" s="9">
        <f t="shared" si="82"/>
        <v>42668.791666666672</v>
      </c>
    </row>
    <row r="859" spans="1:20" ht="29" x14ac:dyDescent="0.35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3">
        <f t="shared" si="83"/>
        <v>100</v>
      </c>
      <c r="P859" s="4">
        <f t="shared" si="78"/>
        <v>50</v>
      </c>
      <c r="Q859" t="str">
        <f t="shared" si="79"/>
        <v>music</v>
      </c>
      <c r="R859" t="str">
        <f t="shared" si="80"/>
        <v>metal</v>
      </c>
      <c r="S859" s="9">
        <f t="shared" si="81"/>
        <v>42291.581377314811</v>
      </c>
      <c r="T859" s="9">
        <f t="shared" si="82"/>
        <v>42333.623043981483</v>
      </c>
    </row>
    <row r="860" spans="1:20" ht="43.5" x14ac:dyDescent="0.35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3">
        <f t="shared" si="83"/>
        <v>145</v>
      </c>
      <c r="P860" s="4">
        <f t="shared" si="78"/>
        <v>22.737763157894737</v>
      </c>
      <c r="Q860" t="str">
        <f t="shared" si="79"/>
        <v>music</v>
      </c>
      <c r="R860" t="str">
        <f t="shared" si="80"/>
        <v>metal</v>
      </c>
      <c r="S860" s="9">
        <f t="shared" si="81"/>
        <v>42079.745578703703</v>
      </c>
      <c r="T860" s="9">
        <f t="shared" si="82"/>
        <v>42109.957638888889</v>
      </c>
    </row>
    <row r="861" spans="1:20" ht="29" x14ac:dyDescent="0.35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3">
        <f t="shared" si="83"/>
        <v>105</v>
      </c>
      <c r="P861" s="4">
        <f t="shared" si="78"/>
        <v>42.724489795918366</v>
      </c>
      <c r="Q861" t="str">
        <f t="shared" si="79"/>
        <v>music</v>
      </c>
      <c r="R861" t="str">
        <f t="shared" si="80"/>
        <v>metal</v>
      </c>
      <c r="S861" s="9">
        <f t="shared" si="81"/>
        <v>42128.820231481484</v>
      </c>
      <c r="T861" s="9">
        <f t="shared" si="82"/>
        <v>42159</v>
      </c>
    </row>
    <row r="862" spans="1:20" ht="43.5" x14ac:dyDescent="0.35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3">
        <f t="shared" si="83"/>
        <v>19</v>
      </c>
      <c r="P862" s="4">
        <f t="shared" si="78"/>
        <v>52.916666666666664</v>
      </c>
      <c r="Q862" t="str">
        <f t="shared" si="79"/>
        <v>music</v>
      </c>
      <c r="R862" t="str">
        <f t="shared" si="80"/>
        <v>jazz</v>
      </c>
      <c r="S862" s="9">
        <f t="shared" si="81"/>
        <v>41570.482789351852</v>
      </c>
      <c r="T862" s="9">
        <f t="shared" si="82"/>
        <v>41600.524456018517</v>
      </c>
    </row>
    <row r="863" spans="1:20" ht="43.5" x14ac:dyDescent="0.35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3">
        <f t="shared" si="83"/>
        <v>3</v>
      </c>
      <c r="P863" s="4">
        <f t="shared" si="78"/>
        <v>50.5</v>
      </c>
      <c r="Q863" t="str">
        <f t="shared" si="79"/>
        <v>music</v>
      </c>
      <c r="R863" t="str">
        <f t="shared" si="80"/>
        <v>jazz</v>
      </c>
      <c r="S863" s="9">
        <f t="shared" si="81"/>
        <v>42599.965324074074</v>
      </c>
      <c r="T863" s="9">
        <f t="shared" si="82"/>
        <v>42629.965324074074</v>
      </c>
    </row>
    <row r="864" spans="1:20" ht="43.5" x14ac:dyDescent="0.35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3">
        <f t="shared" si="83"/>
        <v>1</v>
      </c>
      <c r="P864" s="4">
        <f t="shared" si="78"/>
        <v>42.5</v>
      </c>
      <c r="Q864" t="str">
        <f t="shared" si="79"/>
        <v>music</v>
      </c>
      <c r="R864" t="str">
        <f t="shared" si="80"/>
        <v>jazz</v>
      </c>
      <c r="S864" s="9">
        <f t="shared" si="81"/>
        <v>41559.5549537037</v>
      </c>
      <c r="T864" s="9">
        <f t="shared" si="82"/>
        <v>41589.596620370372</v>
      </c>
    </row>
    <row r="865" spans="1:20" ht="29" x14ac:dyDescent="0.35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3">
        <f t="shared" si="83"/>
        <v>5</v>
      </c>
      <c r="P865" s="4">
        <f t="shared" si="78"/>
        <v>18</v>
      </c>
      <c r="Q865" t="str">
        <f t="shared" si="79"/>
        <v>music</v>
      </c>
      <c r="R865" t="str">
        <f t="shared" si="80"/>
        <v>jazz</v>
      </c>
      <c r="S865" s="9">
        <f t="shared" si="81"/>
        <v>40921.117662037039</v>
      </c>
      <c r="T865" s="9">
        <f t="shared" si="82"/>
        <v>40951.117662037039</v>
      </c>
    </row>
    <row r="866" spans="1:20" ht="43.5" x14ac:dyDescent="0.35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3">
        <f t="shared" si="83"/>
        <v>42</v>
      </c>
      <c r="P866" s="4">
        <f t="shared" si="78"/>
        <v>34.177215189873415</v>
      </c>
      <c r="Q866" t="str">
        <f t="shared" si="79"/>
        <v>music</v>
      </c>
      <c r="R866" t="str">
        <f t="shared" si="80"/>
        <v>jazz</v>
      </c>
      <c r="S866" s="9">
        <f t="shared" si="81"/>
        <v>41541.106921296298</v>
      </c>
      <c r="T866" s="9">
        <f t="shared" si="82"/>
        <v>41563.415972222225</v>
      </c>
    </row>
    <row r="867" spans="1:20" ht="43.5" x14ac:dyDescent="0.35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3">
        <f t="shared" si="83"/>
        <v>3</v>
      </c>
      <c r="P867" s="4">
        <f t="shared" si="78"/>
        <v>22.5</v>
      </c>
      <c r="Q867" t="str">
        <f t="shared" si="79"/>
        <v>music</v>
      </c>
      <c r="R867" t="str">
        <f t="shared" si="80"/>
        <v>jazz</v>
      </c>
      <c r="S867" s="9">
        <f t="shared" si="81"/>
        <v>41230.77311342593</v>
      </c>
      <c r="T867" s="9">
        <f t="shared" si="82"/>
        <v>41290.77311342593</v>
      </c>
    </row>
    <row r="868" spans="1:20" ht="43.5" x14ac:dyDescent="0.35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3">
        <f t="shared" si="83"/>
        <v>19</v>
      </c>
      <c r="P868" s="4">
        <f t="shared" si="78"/>
        <v>58.18181818181818</v>
      </c>
      <c r="Q868" t="str">
        <f t="shared" si="79"/>
        <v>music</v>
      </c>
      <c r="R868" t="str">
        <f t="shared" si="80"/>
        <v>jazz</v>
      </c>
      <c r="S868" s="9">
        <f t="shared" si="81"/>
        <v>42025.637939814813</v>
      </c>
      <c r="T868" s="9">
        <f t="shared" si="82"/>
        <v>42063.631944444445</v>
      </c>
    </row>
    <row r="869" spans="1:20" ht="43.5" x14ac:dyDescent="0.35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3">
        <f t="shared" si="83"/>
        <v>25</v>
      </c>
      <c r="P869" s="4">
        <f t="shared" si="78"/>
        <v>109.18181818181819</v>
      </c>
      <c r="Q869" t="str">
        <f t="shared" si="79"/>
        <v>music</v>
      </c>
      <c r="R869" t="str">
        <f t="shared" si="80"/>
        <v>jazz</v>
      </c>
      <c r="S869" s="9">
        <f t="shared" si="81"/>
        <v>40088.105393518519</v>
      </c>
      <c r="T869" s="9">
        <f t="shared" si="82"/>
        <v>40148.207638888889</v>
      </c>
    </row>
    <row r="870" spans="1:20" ht="43.5" x14ac:dyDescent="0.35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3">
        <f t="shared" si="83"/>
        <v>1</v>
      </c>
      <c r="P870" s="4">
        <f t="shared" si="78"/>
        <v>50</v>
      </c>
      <c r="Q870" t="str">
        <f t="shared" si="79"/>
        <v>music</v>
      </c>
      <c r="R870" t="str">
        <f t="shared" si="80"/>
        <v>jazz</v>
      </c>
      <c r="S870" s="9">
        <f t="shared" si="81"/>
        <v>41616.027754629627</v>
      </c>
      <c r="T870" s="9">
        <f t="shared" si="82"/>
        <v>41646.027754629627</v>
      </c>
    </row>
    <row r="871" spans="1:20" ht="43.5" x14ac:dyDescent="0.35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3">
        <f t="shared" si="83"/>
        <v>12</v>
      </c>
      <c r="P871" s="4">
        <f t="shared" si="78"/>
        <v>346.66666666666669</v>
      </c>
      <c r="Q871" t="str">
        <f t="shared" si="79"/>
        <v>music</v>
      </c>
      <c r="R871" t="str">
        <f t="shared" si="80"/>
        <v>jazz</v>
      </c>
      <c r="S871" s="9">
        <f t="shared" si="81"/>
        <v>41342.845567129632</v>
      </c>
      <c r="T871" s="9">
        <f t="shared" si="82"/>
        <v>41372.803900462961</v>
      </c>
    </row>
    <row r="872" spans="1:20" ht="43.5" x14ac:dyDescent="0.35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3">
        <f t="shared" si="83"/>
        <v>1</v>
      </c>
      <c r="P872" s="4">
        <f t="shared" si="78"/>
        <v>12.4</v>
      </c>
      <c r="Q872" t="str">
        <f t="shared" si="79"/>
        <v>music</v>
      </c>
      <c r="R872" t="str">
        <f t="shared" si="80"/>
        <v>jazz</v>
      </c>
      <c r="S872" s="9">
        <f t="shared" si="81"/>
        <v>41488.022256944445</v>
      </c>
      <c r="T872" s="9">
        <f t="shared" si="82"/>
        <v>41518.022256944445</v>
      </c>
    </row>
    <row r="873" spans="1:20" ht="43.5" x14ac:dyDescent="0.35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3">
        <f t="shared" si="83"/>
        <v>6</v>
      </c>
      <c r="P873" s="4">
        <f t="shared" si="78"/>
        <v>27.083333333333332</v>
      </c>
      <c r="Q873" t="str">
        <f t="shared" si="79"/>
        <v>music</v>
      </c>
      <c r="R873" t="str">
        <f t="shared" si="80"/>
        <v>jazz</v>
      </c>
      <c r="S873" s="9">
        <f t="shared" si="81"/>
        <v>41577.561284722222</v>
      </c>
      <c r="T873" s="9">
        <f t="shared" si="82"/>
        <v>41607.602951388886</v>
      </c>
    </row>
    <row r="874" spans="1:20" ht="43.5" x14ac:dyDescent="0.35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3">
        <f t="shared" si="83"/>
        <v>1</v>
      </c>
      <c r="P874" s="4">
        <f t="shared" si="78"/>
        <v>32.5</v>
      </c>
      <c r="Q874" t="str">
        <f t="shared" si="79"/>
        <v>music</v>
      </c>
      <c r="R874" t="str">
        <f t="shared" si="80"/>
        <v>jazz</v>
      </c>
      <c r="S874" s="9">
        <f t="shared" si="81"/>
        <v>40567.825543981482</v>
      </c>
      <c r="T874" s="9">
        <f t="shared" si="82"/>
        <v>40612.825543981482</v>
      </c>
    </row>
    <row r="875" spans="1:20" ht="29" x14ac:dyDescent="0.35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3">
        <f t="shared" si="83"/>
        <v>2</v>
      </c>
      <c r="P875" s="4">
        <f t="shared" si="78"/>
        <v>9</v>
      </c>
      <c r="Q875" t="str">
        <f t="shared" si="79"/>
        <v>music</v>
      </c>
      <c r="R875" t="str">
        <f t="shared" si="80"/>
        <v>jazz</v>
      </c>
      <c r="S875" s="9">
        <f t="shared" si="81"/>
        <v>41184.167129629634</v>
      </c>
      <c r="T875" s="9">
        <f t="shared" si="82"/>
        <v>41224.208796296298</v>
      </c>
    </row>
    <row r="876" spans="1:20" ht="43.5" x14ac:dyDescent="0.35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3">
        <f t="shared" si="83"/>
        <v>25</v>
      </c>
      <c r="P876" s="4">
        <f t="shared" si="78"/>
        <v>34.761904761904759</v>
      </c>
      <c r="Q876" t="str">
        <f t="shared" si="79"/>
        <v>music</v>
      </c>
      <c r="R876" t="str">
        <f t="shared" si="80"/>
        <v>jazz</v>
      </c>
      <c r="S876" s="9">
        <f t="shared" si="81"/>
        <v>41368.583726851852</v>
      </c>
      <c r="T876" s="9">
        <f t="shared" si="82"/>
        <v>41398.583726851852</v>
      </c>
    </row>
    <row r="877" spans="1:20" ht="43.5" x14ac:dyDescent="0.35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3">
        <f t="shared" si="83"/>
        <v>0</v>
      </c>
      <c r="P877" s="4">
        <f t="shared" si="78"/>
        <v>0</v>
      </c>
      <c r="Q877" t="str">
        <f t="shared" si="79"/>
        <v>music</v>
      </c>
      <c r="R877" t="str">
        <f t="shared" si="80"/>
        <v>jazz</v>
      </c>
      <c r="S877" s="9">
        <f t="shared" si="81"/>
        <v>42248.723738425921</v>
      </c>
      <c r="T877" s="9">
        <f t="shared" si="82"/>
        <v>42268.723738425921</v>
      </c>
    </row>
    <row r="878" spans="1:20" x14ac:dyDescent="0.35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3">
        <f t="shared" si="83"/>
        <v>41</v>
      </c>
      <c r="P878" s="4">
        <f t="shared" si="78"/>
        <v>28.577777777777779</v>
      </c>
      <c r="Q878" t="str">
        <f t="shared" si="79"/>
        <v>music</v>
      </c>
      <c r="R878" t="str">
        <f t="shared" si="80"/>
        <v>jazz</v>
      </c>
      <c r="S878" s="9">
        <f t="shared" si="81"/>
        <v>41276.496840277774</v>
      </c>
      <c r="T878" s="9">
        <f t="shared" si="82"/>
        <v>41309.496840277774</v>
      </c>
    </row>
    <row r="879" spans="1:20" ht="43.5" x14ac:dyDescent="0.35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3">
        <f t="shared" si="83"/>
        <v>68</v>
      </c>
      <c r="P879" s="4">
        <f t="shared" si="78"/>
        <v>46.586206896551722</v>
      </c>
      <c r="Q879" t="str">
        <f t="shared" si="79"/>
        <v>music</v>
      </c>
      <c r="R879" t="str">
        <f t="shared" si="80"/>
        <v>jazz</v>
      </c>
      <c r="S879" s="9">
        <f t="shared" si="81"/>
        <v>41597.788888888892</v>
      </c>
      <c r="T879" s="9">
        <f t="shared" si="82"/>
        <v>41627.788888888892</v>
      </c>
    </row>
    <row r="880" spans="1:20" ht="43.5" x14ac:dyDescent="0.35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3">
        <f t="shared" si="83"/>
        <v>2</v>
      </c>
      <c r="P880" s="4">
        <f t="shared" si="78"/>
        <v>32.5</v>
      </c>
      <c r="Q880" t="str">
        <f t="shared" si="79"/>
        <v>music</v>
      </c>
      <c r="R880" t="str">
        <f t="shared" si="80"/>
        <v>jazz</v>
      </c>
      <c r="S880" s="9">
        <f t="shared" si="81"/>
        <v>40505.232916666668</v>
      </c>
      <c r="T880" s="9">
        <f t="shared" si="82"/>
        <v>40535.232916666668</v>
      </c>
    </row>
    <row r="881" spans="1:20" ht="43.5" x14ac:dyDescent="0.35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3">
        <f t="shared" si="83"/>
        <v>31</v>
      </c>
      <c r="P881" s="4">
        <f t="shared" si="78"/>
        <v>21.466666666666665</v>
      </c>
      <c r="Q881" t="str">
        <f t="shared" si="79"/>
        <v>music</v>
      </c>
      <c r="R881" t="str">
        <f t="shared" si="80"/>
        <v>jazz</v>
      </c>
      <c r="S881" s="9">
        <f t="shared" si="81"/>
        <v>41037.829918981479</v>
      </c>
      <c r="T881" s="9">
        <f t="shared" si="82"/>
        <v>41058.829918981479</v>
      </c>
    </row>
    <row r="882" spans="1:20" ht="43.5" x14ac:dyDescent="0.35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3">
        <f t="shared" si="83"/>
        <v>3</v>
      </c>
      <c r="P882" s="4">
        <f t="shared" si="78"/>
        <v>14.125</v>
      </c>
      <c r="Q882" t="str">
        <f t="shared" si="79"/>
        <v>music</v>
      </c>
      <c r="R882" t="str">
        <f t="shared" si="80"/>
        <v>indie rock</v>
      </c>
      <c r="S882" s="9">
        <f t="shared" si="81"/>
        <v>41179.32104166667</v>
      </c>
      <c r="T882" s="9">
        <f t="shared" si="82"/>
        <v>41212.32104166667</v>
      </c>
    </row>
    <row r="883" spans="1:20" ht="43.5" x14ac:dyDescent="0.35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3">
        <f t="shared" si="83"/>
        <v>1</v>
      </c>
      <c r="P883" s="4">
        <f t="shared" si="78"/>
        <v>30</v>
      </c>
      <c r="Q883" t="str">
        <f t="shared" si="79"/>
        <v>music</v>
      </c>
      <c r="R883" t="str">
        <f t="shared" si="80"/>
        <v>indie rock</v>
      </c>
      <c r="S883" s="9">
        <f t="shared" si="81"/>
        <v>40877.25099537037</v>
      </c>
      <c r="T883" s="9">
        <f t="shared" si="82"/>
        <v>40922.25099537037</v>
      </c>
    </row>
    <row r="884" spans="1:20" ht="43.5" x14ac:dyDescent="0.35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3">
        <f t="shared" si="83"/>
        <v>21</v>
      </c>
      <c r="P884" s="4">
        <f t="shared" si="78"/>
        <v>21.571428571428573</v>
      </c>
      <c r="Q884" t="str">
        <f t="shared" si="79"/>
        <v>music</v>
      </c>
      <c r="R884" t="str">
        <f t="shared" si="80"/>
        <v>indie rock</v>
      </c>
      <c r="S884" s="9">
        <f t="shared" si="81"/>
        <v>40759.860532407409</v>
      </c>
      <c r="T884" s="9">
        <f t="shared" si="82"/>
        <v>40792.860532407409</v>
      </c>
    </row>
    <row r="885" spans="1:20" ht="43.5" x14ac:dyDescent="0.35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3">
        <f t="shared" si="83"/>
        <v>41</v>
      </c>
      <c r="P885" s="4">
        <f t="shared" si="78"/>
        <v>83.375</v>
      </c>
      <c r="Q885" t="str">
        <f t="shared" si="79"/>
        <v>music</v>
      </c>
      <c r="R885" t="str">
        <f t="shared" si="80"/>
        <v>indie rock</v>
      </c>
      <c r="S885" s="9">
        <f t="shared" si="81"/>
        <v>42371.935590277775</v>
      </c>
      <c r="T885" s="9">
        <f t="shared" si="82"/>
        <v>42431.935590277775</v>
      </c>
    </row>
    <row r="886" spans="1:20" ht="43.5" x14ac:dyDescent="0.35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3">
        <f t="shared" si="83"/>
        <v>1</v>
      </c>
      <c r="P886" s="4">
        <f t="shared" si="78"/>
        <v>10</v>
      </c>
      <c r="Q886" t="str">
        <f t="shared" si="79"/>
        <v>music</v>
      </c>
      <c r="R886" t="str">
        <f t="shared" si="80"/>
        <v>indie rock</v>
      </c>
      <c r="S886" s="9">
        <f t="shared" si="81"/>
        <v>40981.802615740737</v>
      </c>
      <c r="T886" s="9">
        <f t="shared" si="82"/>
        <v>41041.104861111111</v>
      </c>
    </row>
    <row r="887" spans="1:20" ht="43.5" x14ac:dyDescent="0.35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3">
        <f t="shared" si="83"/>
        <v>75</v>
      </c>
      <c r="P887" s="4">
        <f t="shared" si="78"/>
        <v>35.714285714285715</v>
      </c>
      <c r="Q887" t="str">
        <f t="shared" si="79"/>
        <v>music</v>
      </c>
      <c r="R887" t="str">
        <f t="shared" si="80"/>
        <v>indie rock</v>
      </c>
      <c r="S887" s="9">
        <f t="shared" si="81"/>
        <v>42713.941099537042</v>
      </c>
      <c r="T887" s="9">
        <f t="shared" si="82"/>
        <v>42734.941099537042</v>
      </c>
    </row>
    <row r="888" spans="1:20" ht="43.5" x14ac:dyDescent="0.35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3">
        <f t="shared" si="83"/>
        <v>41</v>
      </c>
      <c r="P888" s="4">
        <f t="shared" si="78"/>
        <v>29.285714285714285</v>
      </c>
      <c r="Q888" t="str">
        <f t="shared" si="79"/>
        <v>music</v>
      </c>
      <c r="R888" t="str">
        <f t="shared" si="80"/>
        <v>indie rock</v>
      </c>
      <c r="S888" s="9">
        <f t="shared" si="81"/>
        <v>42603.870520833334</v>
      </c>
      <c r="T888" s="9">
        <f t="shared" si="82"/>
        <v>42628.870520833334</v>
      </c>
    </row>
    <row r="889" spans="1:20" ht="43.5" x14ac:dyDescent="0.35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3">
        <f t="shared" si="83"/>
        <v>0</v>
      </c>
      <c r="P889" s="4">
        <f t="shared" si="78"/>
        <v>0</v>
      </c>
      <c r="Q889" t="str">
        <f t="shared" si="79"/>
        <v>music</v>
      </c>
      <c r="R889" t="str">
        <f t="shared" si="80"/>
        <v>indie rock</v>
      </c>
      <c r="S889" s="9">
        <f t="shared" si="81"/>
        <v>41026.958969907406</v>
      </c>
      <c r="T889" s="9">
        <f t="shared" si="82"/>
        <v>41056.958969907406</v>
      </c>
    </row>
    <row r="890" spans="1:20" ht="43.5" x14ac:dyDescent="0.35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3">
        <f t="shared" si="83"/>
        <v>8</v>
      </c>
      <c r="P890" s="4">
        <f t="shared" si="78"/>
        <v>18</v>
      </c>
      <c r="Q890" t="str">
        <f t="shared" si="79"/>
        <v>music</v>
      </c>
      <c r="R890" t="str">
        <f t="shared" si="80"/>
        <v>indie rock</v>
      </c>
      <c r="S890" s="9">
        <f t="shared" si="81"/>
        <v>40751.753298611111</v>
      </c>
      <c r="T890" s="9">
        <f t="shared" si="82"/>
        <v>40787.25</v>
      </c>
    </row>
    <row r="891" spans="1:20" ht="43.5" x14ac:dyDescent="0.35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3">
        <f t="shared" si="83"/>
        <v>10</v>
      </c>
      <c r="P891" s="4">
        <f t="shared" si="78"/>
        <v>73.760000000000005</v>
      </c>
      <c r="Q891" t="str">
        <f t="shared" si="79"/>
        <v>music</v>
      </c>
      <c r="R891" t="str">
        <f t="shared" si="80"/>
        <v>indie rock</v>
      </c>
      <c r="S891" s="9">
        <f t="shared" si="81"/>
        <v>41887.784062500003</v>
      </c>
      <c r="T891" s="9">
        <f t="shared" si="82"/>
        <v>41917.784062500003</v>
      </c>
    </row>
    <row r="892" spans="1:20" ht="43.5" x14ac:dyDescent="0.35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3">
        <f t="shared" si="83"/>
        <v>5</v>
      </c>
      <c r="P892" s="4">
        <f t="shared" si="78"/>
        <v>31.25</v>
      </c>
      <c r="Q892" t="str">
        <f t="shared" si="79"/>
        <v>music</v>
      </c>
      <c r="R892" t="str">
        <f t="shared" si="80"/>
        <v>indie rock</v>
      </c>
      <c r="S892" s="9">
        <f t="shared" si="81"/>
        <v>41569.698831018519</v>
      </c>
      <c r="T892" s="9">
        <f t="shared" si="82"/>
        <v>41599.740497685183</v>
      </c>
    </row>
    <row r="893" spans="1:20" ht="43.5" x14ac:dyDescent="0.35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3">
        <f t="shared" si="83"/>
        <v>4</v>
      </c>
      <c r="P893" s="4">
        <f t="shared" si="78"/>
        <v>28.888888888888889</v>
      </c>
      <c r="Q893" t="str">
        <f t="shared" si="79"/>
        <v>music</v>
      </c>
      <c r="R893" t="str">
        <f t="shared" si="80"/>
        <v>indie rock</v>
      </c>
      <c r="S893" s="9">
        <f t="shared" si="81"/>
        <v>41842.031597222223</v>
      </c>
      <c r="T893" s="9">
        <f t="shared" si="82"/>
        <v>41872.031597222223</v>
      </c>
    </row>
    <row r="894" spans="1:20" ht="43.5" x14ac:dyDescent="0.35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3">
        <f t="shared" si="83"/>
        <v>41</v>
      </c>
      <c r="P894" s="4">
        <f t="shared" si="78"/>
        <v>143.8235294117647</v>
      </c>
      <c r="Q894" t="str">
        <f t="shared" si="79"/>
        <v>music</v>
      </c>
      <c r="R894" t="str">
        <f t="shared" si="80"/>
        <v>indie rock</v>
      </c>
      <c r="S894" s="9">
        <f t="shared" si="81"/>
        <v>40304.20003472222</v>
      </c>
      <c r="T894" s="9">
        <f t="shared" si="82"/>
        <v>40391.166666666664</v>
      </c>
    </row>
    <row r="895" spans="1:20" ht="43.5" x14ac:dyDescent="0.35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3">
        <f t="shared" si="83"/>
        <v>10</v>
      </c>
      <c r="P895" s="4">
        <f t="shared" si="78"/>
        <v>40</v>
      </c>
      <c r="Q895" t="str">
        <f t="shared" si="79"/>
        <v>music</v>
      </c>
      <c r="R895" t="str">
        <f t="shared" si="80"/>
        <v>indie rock</v>
      </c>
      <c r="S895" s="9">
        <f t="shared" si="81"/>
        <v>42065.897719907407</v>
      </c>
      <c r="T895" s="9">
        <f t="shared" si="82"/>
        <v>42095.856053240743</v>
      </c>
    </row>
    <row r="896" spans="1:20" ht="43.5" x14ac:dyDescent="0.35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3">
        <f t="shared" si="83"/>
        <v>40</v>
      </c>
      <c r="P896" s="4">
        <f t="shared" si="78"/>
        <v>147.81132075471697</v>
      </c>
      <c r="Q896" t="str">
        <f t="shared" si="79"/>
        <v>music</v>
      </c>
      <c r="R896" t="str">
        <f t="shared" si="80"/>
        <v>indie rock</v>
      </c>
      <c r="S896" s="9">
        <f t="shared" si="81"/>
        <v>42496.981597222228</v>
      </c>
      <c r="T896" s="9">
        <f t="shared" si="82"/>
        <v>42526.981597222228</v>
      </c>
    </row>
    <row r="897" spans="1:20" ht="43.5" x14ac:dyDescent="0.35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3">
        <f t="shared" si="83"/>
        <v>3</v>
      </c>
      <c r="P897" s="4">
        <f t="shared" si="78"/>
        <v>27.857142857142858</v>
      </c>
      <c r="Q897" t="str">
        <f t="shared" si="79"/>
        <v>music</v>
      </c>
      <c r="R897" t="str">
        <f t="shared" si="80"/>
        <v>indie rock</v>
      </c>
      <c r="S897" s="9">
        <f t="shared" si="81"/>
        <v>40431.127650462964</v>
      </c>
      <c r="T897" s="9">
        <f t="shared" si="82"/>
        <v>40476.127650462964</v>
      </c>
    </row>
    <row r="898" spans="1:20" ht="43.5" x14ac:dyDescent="0.35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3">
        <f t="shared" si="83"/>
        <v>40</v>
      </c>
      <c r="P898" s="4">
        <f t="shared" si="78"/>
        <v>44.444444444444443</v>
      </c>
      <c r="Q898" t="str">
        <f t="shared" si="79"/>
        <v>music</v>
      </c>
      <c r="R898" t="str">
        <f t="shared" si="80"/>
        <v>indie rock</v>
      </c>
      <c r="S898" s="9">
        <f t="shared" si="81"/>
        <v>42218.872986111113</v>
      </c>
      <c r="T898" s="9">
        <f t="shared" si="82"/>
        <v>42244.166666666672</v>
      </c>
    </row>
    <row r="899" spans="1:20" ht="43.5" x14ac:dyDescent="0.35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3">
        <f t="shared" si="83"/>
        <v>0</v>
      </c>
      <c r="P899" s="4">
        <f t="shared" ref="P899:P962" si="84">IFERROR(E899/L899,0)</f>
        <v>0</v>
      </c>
      <c r="Q899" t="str">
        <f t="shared" ref="Q899:Q962" si="85">LEFT(N899,SEARCH("/",N899)-1)</f>
        <v>music</v>
      </c>
      <c r="R899" t="str">
        <f t="shared" ref="R899:R962" si="86">RIGHT(N899,LEN(N899)-SEARCH("/",N899,1))</f>
        <v>indie rock</v>
      </c>
      <c r="S899" s="9">
        <f t="shared" ref="S899:S962" si="87">(((J899/60)/60)/24)+DATE(1970,1,1)</f>
        <v>41211.688750000001</v>
      </c>
      <c r="T899" s="9">
        <f t="shared" ref="T899:T962" si="88">(((I899/60)/60)/24)+DATE(1970,1,1)</f>
        <v>41241.730416666665</v>
      </c>
    </row>
    <row r="900" spans="1:20" ht="43.5" x14ac:dyDescent="0.35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3">
        <f t="shared" ref="O900:O963" si="89">ROUNDUP((E900/D900)*100,0)</f>
        <v>3</v>
      </c>
      <c r="P900" s="4">
        <f t="shared" si="84"/>
        <v>35</v>
      </c>
      <c r="Q900" t="str">
        <f t="shared" si="85"/>
        <v>music</v>
      </c>
      <c r="R900" t="str">
        <f t="shared" si="86"/>
        <v>indie rock</v>
      </c>
      <c r="S900" s="9">
        <f t="shared" si="87"/>
        <v>40878.758217592593</v>
      </c>
      <c r="T900" s="9">
        <f t="shared" si="88"/>
        <v>40923.758217592593</v>
      </c>
    </row>
    <row r="901" spans="1:20" ht="43.5" x14ac:dyDescent="0.35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3">
        <f t="shared" si="89"/>
        <v>38</v>
      </c>
      <c r="P901" s="4">
        <f t="shared" si="84"/>
        <v>35</v>
      </c>
      <c r="Q901" t="str">
        <f t="shared" si="85"/>
        <v>music</v>
      </c>
      <c r="R901" t="str">
        <f t="shared" si="86"/>
        <v>indie rock</v>
      </c>
      <c r="S901" s="9">
        <f t="shared" si="87"/>
        <v>40646.099097222221</v>
      </c>
      <c r="T901" s="9">
        <f t="shared" si="88"/>
        <v>40691.099097222221</v>
      </c>
    </row>
    <row r="902" spans="1:20" ht="29" x14ac:dyDescent="0.35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3">
        <f t="shared" si="89"/>
        <v>1</v>
      </c>
      <c r="P902" s="4">
        <f t="shared" si="84"/>
        <v>10.5</v>
      </c>
      <c r="Q902" t="str">
        <f t="shared" si="85"/>
        <v>music</v>
      </c>
      <c r="R902" t="str">
        <f t="shared" si="86"/>
        <v>jazz</v>
      </c>
      <c r="S902" s="9">
        <f t="shared" si="87"/>
        <v>42429.84956018519</v>
      </c>
      <c r="T902" s="9">
        <f t="shared" si="88"/>
        <v>42459.807893518519</v>
      </c>
    </row>
    <row r="903" spans="1:20" ht="58" x14ac:dyDescent="0.35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3">
        <f t="shared" si="89"/>
        <v>0</v>
      </c>
      <c r="P903" s="4">
        <f t="shared" si="84"/>
        <v>0</v>
      </c>
      <c r="Q903" t="str">
        <f t="shared" si="85"/>
        <v>music</v>
      </c>
      <c r="R903" t="str">
        <f t="shared" si="86"/>
        <v>jazz</v>
      </c>
      <c r="S903" s="9">
        <f t="shared" si="87"/>
        <v>40291.81150462963</v>
      </c>
      <c r="T903" s="9">
        <f t="shared" si="88"/>
        <v>40337.799305555556</v>
      </c>
    </row>
    <row r="904" spans="1:20" ht="43.5" x14ac:dyDescent="0.35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3">
        <f t="shared" si="89"/>
        <v>1</v>
      </c>
      <c r="P904" s="4">
        <f t="shared" si="84"/>
        <v>30</v>
      </c>
      <c r="Q904" t="str">
        <f t="shared" si="85"/>
        <v>music</v>
      </c>
      <c r="R904" t="str">
        <f t="shared" si="86"/>
        <v>jazz</v>
      </c>
      <c r="S904" s="9">
        <f t="shared" si="87"/>
        <v>41829.965532407405</v>
      </c>
      <c r="T904" s="9">
        <f t="shared" si="88"/>
        <v>41881.645833333336</v>
      </c>
    </row>
    <row r="905" spans="1:20" ht="43.5" x14ac:dyDescent="0.35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3">
        <f t="shared" si="89"/>
        <v>4</v>
      </c>
      <c r="P905" s="4">
        <f t="shared" si="84"/>
        <v>40</v>
      </c>
      <c r="Q905" t="str">
        <f t="shared" si="85"/>
        <v>music</v>
      </c>
      <c r="R905" t="str">
        <f t="shared" si="86"/>
        <v>jazz</v>
      </c>
      <c r="S905" s="9">
        <f t="shared" si="87"/>
        <v>41149.796064814815</v>
      </c>
      <c r="T905" s="9">
        <f t="shared" si="88"/>
        <v>41175.100694444445</v>
      </c>
    </row>
    <row r="906" spans="1:20" ht="43.5" x14ac:dyDescent="0.35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3">
        <f t="shared" si="89"/>
        <v>1</v>
      </c>
      <c r="P906" s="4">
        <f t="shared" si="84"/>
        <v>50.333333333333336</v>
      </c>
      <c r="Q906" t="str">
        <f t="shared" si="85"/>
        <v>music</v>
      </c>
      <c r="R906" t="str">
        <f t="shared" si="86"/>
        <v>jazz</v>
      </c>
      <c r="S906" s="9">
        <f t="shared" si="87"/>
        <v>42342.080289351856</v>
      </c>
      <c r="T906" s="9">
        <f t="shared" si="88"/>
        <v>42372.080289351856</v>
      </c>
    </row>
    <row r="907" spans="1:20" ht="43.5" x14ac:dyDescent="0.35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3">
        <f t="shared" si="89"/>
        <v>4</v>
      </c>
      <c r="P907" s="4">
        <f t="shared" si="84"/>
        <v>32.666666666666664</v>
      </c>
      <c r="Q907" t="str">
        <f t="shared" si="85"/>
        <v>music</v>
      </c>
      <c r="R907" t="str">
        <f t="shared" si="86"/>
        <v>jazz</v>
      </c>
      <c r="S907" s="9">
        <f t="shared" si="87"/>
        <v>40507.239884259259</v>
      </c>
      <c r="T907" s="9">
        <f t="shared" si="88"/>
        <v>40567.239884259259</v>
      </c>
    </row>
    <row r="908" spans="1:20" ht="29" x14ac:dyDescent="0.35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3">
        <f t="shared" si="89"/>
        <v>0</v>
      </c>
      <c r="P908" s="4">
        <f t="shared" si="84"/>
        <v>0</v>
      </c>
      <c r="Q908" t="str">
        <f t="shared" si="85"/>
        <v>music</v>
      </c>
      <c r="R908" t="str">
        <f t="shared" si="86"/>
        <v>jazz</v>
      </c>
      <c r="S908" s="9">
        <f t="shared" si="87"/>
        <v>41681.189699074072</v>
      </c>
      <c r="T908" s="9">
        <f t="shared" si="88"/>
        <v>41711.148032407407</v>
      </c>
    </row>
    <row r="909" spans="1:20" ht="29" x14ac:dyDescent="0.35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3">
        <f t="shared" si="89"/>
        <v>0</v>
      </c>
      <c r="P909" s="4">
        <f t="shared" si="84"/>
        <v>0</v>
      </c>
      <c r="Q909" t="str">
        <f t="shared" si="85"/>
        <v>music</v>
      </c>
      <c r="R909" t="str">
        <f t="shared" si="86"/>
        <v>jazz</v>
      </c>
      <c r="S909" s="9">
        <f t="shared" si="87"/>
        <v>40767.192395833335</v>
      </c>
      <c r="T909" s="9">
        <f t="shared" si="88"/>
        <v>40797.192395833335</v>
      </c>
    </row>
    <row r="910" spans="1:20" ht="43.5" x14ac:dyDescent="0.35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3">
        <f t="shared" si="89"/>
        <v>0</v>
      </c>
      <c r="P910" s="4">
        <f t="shared" si="84"/>
        <v>0</v>
      </c>
      <c r="Q910" t="str">
        <f t="shared" si="85"/>
        <v>music</v>
      </c>
      <c r="R910" t="str">
        <f t="shared" si="86"/>
        <v>jazz</v>
      </c>
      <c r="S910" s="9">
        <f t="shared" si="87"/>
        <v>40340.801562499997</v>
      </c>
      <c r="T910" s="9">
        <f t="shared" si="88"/>
        <v>40386.207638888889</v>
      </c>
    </row>
    <row r="911" spans="1:20" ht="43.5" x14ac:dyDescent="0.35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3">
        <f t="shared" si="89"/>
        <v>4</v>
      </c>
      <c r="P911" s="4">
        <f t="shared" si="84"/>
        <v>65</v>
      </c>
      <c r="Q911" t="str">
        <f t="shared" si="85"/>
        <v>music</v>
      </c>
      <c r="R911" t="str">
        <f t="shared" si="86"/>
        <v>jazz</v>
      </c>
      <c r="S911" s="9">
        <f t="shared" si="87"/>
        <v>41081.69027777778</v>
      </c>
      <c r="T911" s="9">
        <f t="shared" si="88"/>
        <v>41113.166666666664</v>
      </c>
    </row>
    <row r="912" spans="1:20" ht="43.5" x14ac:dyDescent="0.35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3">
        <f t="shared" si="89"/>
        <v>23</v>
      </c>
      <c r="P912" s="4">
        <f t="shared" si="84"/>
        <v>24.6</v>
      </c>
      <c r="Q912" t="str">
        <f t="shared" si="85"/>
        <v>music</v>
      </c>
      <c r="R912" t="str">
        <f t="shared" si="86"/>
        <v>jazz</v>
      </c>
      <c r="S912" s="9">
        <f t="shared" si="87"/>
        <v>42737.545358796298</v>
      </c>
      <c r="T912" s="9">
        <f t="shared" si="88"/>
        <v>42797.545358796298</v>
      </c>
    </row>
    <row r="913" spans="1:20" ht="43.5" x14ac:dyDescent="0.35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3">
        <f t="shared" si="89"/>
        <v>0</v>
      </c>
      <c r="P913" s="4">
        <f t="shared" si="84"/>
        <v>0</v>
      </c>
      <c r="Q913" t="str">
        <f t="shared" si="85"/>
        <v>music</v>
      </c>
      <c r="R913" t="str">
        <f t="shared" si="86"/>
        <v>jazz</v>
      </c>
      <c r="S913" s="9">
        <f t="shared" si="87"/>
        <v>41642.005150462966</v>
      </c>
      <c r="T913" s="9">
        <f t="shared" si="88"/>
        <v>41663.005150462966</v>
      </c>
    </row>
    <row r="914" spans="1:20" ht="43.5" x14ac:dyDescent="0.35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3">
        <f t="shared" si="89"/>
        <v>1</v>
      </c>
      <c r="P914" s="4">
        <f t="shared" si="84"/>
        <v>15</v>
      </c>
      <c r="Q914" t="str">
        <f t="shared" si="85"/>
        <v>music</v>
      </c>
      <c r="R914" t="str">
        <f t="shared" si="86"/>
        <v>jazz</v>
      </c>
      <c r="S914" s="9">
        <f t="shared" si="87"/>
        <v>41194.109340277777</v>
      </c>
      <c r="T914" s="9">
        <f t="shared" si="88"/>
        <v>41254.151006944441</v>
      </c>
    </row>
    <row r="915" spans="1:20" ht="43.5" x14ac:dyDescent="0.35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3">
        <f t="shared" si="89"/>
        <v>7</v>
      </c>
      <c r="P915" s="4">
        <f t="shared" si="84"/>
        <v>82.583333333333329</v>
      </c>
      <c r="Q915" t="str">
        <f t="shared" si="85"/>
        <v>music</v>
      </c>
      <c r="R915" t="str">
        <f t="shared" si="86"/>
        <v>jazz</v>
      </c>
      <c r="S915" s="9">
        <f t="shared" si="87"/>
        <v>41004.139108796298</v>
      </c>
      <c r="T915" s="9">
        <f t="shared" si="88"/>
        <v>41034.139108796298</v>
      </c>
    </row>
    <row r="916" spans="1:20" ht="43.5" x14ac:dyDescent="0.35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3">
        <f t="shared" si="89"/>
        <v>0</v>
      </c>
      <c r="P916" s="4">
        <f t="shared" si="84"/>
        <v>0</v>
      </c>
      <c r="Q916" t="str">
        <f t="shared" si="85"/>
        <v>music</v>
      </c>
      <c r="R916" t="str">
        <f t="shared" si="86"/>
        <v>jazz</v>
      </c>
      <c r="S916" s="9">
        <f t="shared" si="87"/>
        <v>41116.763275462967</v>
      </c>
      <c r="T916" s="9">
        <f t="shared" si="88"/>
        <v>41146.763275462967</v>
      </c>
    </row>
    <row r="917" spans="1:20" ht="29" x14ac:dyDescent="0.35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3">
        <f t="shared" si="89"/>
        <v>6</v>
      </c>
      <c r="P917" s="4">
        <f t="shared" si="84"/>
        <v>41.666666666666664</v>
      </c>
      <c r="Q917" t="str">
        <f t="shared" si="85"/>
        <v>music</v>
      </c>
      <c r="R917" t="str">
        <f t="shared" si="86"/>
        <v>jazz</v>
      </c>
      <c r="S917" s="9">
        <f t="shared" si="87"/>
        <v>40937.679560185185</v>
      </c>
      <c r="T917" s="9">
        <f t="shared" si="88"/>
        <v>40969.207638888889</v>
      </c>
    </row>
    <row r="918" spans="1:20" ht="29" x14ac:dyDescent="0.35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3">
        <f t="shared" si="89"/>
        <v>0</v>
      </c>
      <c r="P918" s="4">
        <f t="shared" si="84"/>
        <v>0</v>
      </c>
      <c r="Q918" t="str">
        <f t="shared" si="85"/>
        <v>music</v>
      </c>
      <c r="R918" t="str">
        <f t="shared" si="86"/>
        <v>jazz</v>
      </c>
      <c r="S918" s="9">
        <f t="shared" si="87"/>
        <v>40434.853402777779</v>
      </c>
      <c r="T918" s="9">
        <f t="shared" si="88"/>
        <v>40473.208333333336</v>
      </c>
    </row>
    <row r="919" spans="1:20" ht="43.5" x14ac:dyDescent="0.35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3">
        <f t="shared" si="89"/>
        <v>1</v>
      </c>
      <c r="P919" s="4">
        <f t="shared" si="84"/>
        <v>30</v>
      </c>
      <c r="Q919" t="str">
        <f t="shared" si="85"/>
        <v>music</v>
      </c>
      <c r="R919" t="str">
        <f t="shared" si="86"/>
        <v>jazz</v>
      </c>
      <c r="S919" s="9">
        <f t="shared" si="87"/>
        <v>41802.94363425926</v>
      </c>
      <c r="T919" s="9">
        <f t="shared" si="88"/>
        <v>41834.104166666664</v>
      </c>
    </row>
    <row r="920" spans="1:20" ht="43.5" x14ac:dyDescent="0.35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3">
        <f t="shared" si="89"/>
        <v>6</v>
      </c>
      <c r="P920" s="4">
        <f t="shared" si="84"/>
        <v>19.600000000000001</v>
      </c>
      <c r="Q920" t="str">
        <f t="shared" si="85"/>
        <v>music</v>
      </c>
      <c r="R920" t="str">
        <f t="shared" si="86"/>
        <v>jazz</v>
      </c>
      <c r="S920" s="9">
        <f t="shared" si="87"/>
        <v>41944.916215277779</v>
      </c>
      <c r="T920" s="9">
        <f t="shared" si="88"/>
        <v>41974.957881944443</v>
      </c>
    </row>
    <row r="921" spans="1:20" x14ac:dyDescent="0.35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3">
        <f t="shared" si="89"/>
        <v>1</v>
      </c>
      <c r="P921" s="4">
        <f t="shared" si="84"/>
        <v>100</v>
      </c>
      <c r="Q921" t="str">
        <f t="shared" si="85"/>
        <v>music</v>
      </c>
      <c r="R921" t="str">
        <f t="shared" si="86"/>
        <v>jazz</v>
      </c>
      <c r="S921" s="9">
        <f t="shared" si="87"/>
        <v>41227.641724537039</v>
      </c>
      <c r="T921" s="9">
        <f t="shared" si="88"/>
        <v>41262.641724537039</v>
      </c>
    </row>
    <row r="922" spans="1:20" ht="43.5" x14ac:dyDescent="0.35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3">
        <f t="shared" si="89"/>
        <v>0</v>
      </c>
      <c r="P922" s="4">
        <f t="shared" si="84"/>
        <v>0</v>
      </c>
      <c r="Q922" t="str">
        <f t="shared" si="85"/>
        <v>music</v>
      </c>
      <c r="R922" t="str">
        <f t="shared" si="86"/>
        <v>jazz</v>
      </c>
      <c r="S922" s="9">
        <f t="shared" si="87"/>
        <v>41562.67155092593</v>
      </c>
      <c r="T922" s="9">
        <f t="shared" si="88"/>
        <v>41592.713217592594</v>
      </c>
    </row>
    <row r="923" spans="1:20" ht="43.5" x14ac:dyDescent="0.35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3">
        <f t="shared" si="89"/>
        <v>31</v>
      </c>
      <c r="P923" s="4">
        <f t="shared" si="84"/>
        <v>231.75</v>
      </c>
      <c r="Q923" t="str">
        <f t="shared" si="85"/>
        <v>music</v>
      </c>
      <c r="R923" t="str">
        <f t="shared" si="86"/>
        <v>jazz</v>
      </c>
      <c r="S923" s="9">
        <f t="shared" si="87"/>
        <v>40847.171018518515</v>
      </c>
      <c r="T923" s="9">
        <f t="shared" si="88"/>
        <v>40889.212685185186</v>
      </c>
    </row>
    <row r="924" spans="1:20" ht="43.5" x14ac:dyDescent="0.35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3">
        <f t="shared" si="89"/>
        <v>22</v>
      </c>
      <c r="P924" s="4">
        <f t="shared" si="84"/>
        <v>189.33333333333334</v>
      </c>
      <c r="Q924" t="str">
        <f t="shared" si="85"/>
        <v>music</v>
      </c>
      <c r="R924" t="str">
        <f t="shared" si="86"/>
        <v>jazz</v>
      </c>
      <c r="S924" s="9">
        <f t="shared" si="87"/>
        <v>41878.530011574076</v>
      </c>
      <c r="T924" s="9">
        <f t="shared" si="88"/>
        <v>41913.530011574076</v>
      </c>
    </row>
    <row r="925" spans="1:20" ht="43.5" x14ac:dyDescent="0.35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3">
        <f t="shared" si="89"/>
        <v>3</v>
      </c>
      <c r="P925" s="4">
        <f t="shared" si="84"/>
        <v>55</v>
      </c>
      <c r="Q925" t="str">
        <f t="shared" si="85"/>
        <v>music</v>
      </c>
      <c r="R925" t="str">
        <f t="shared" si="86"/>
        <v>jazz</v>
      </c>
      <c r="S925" s="9">
        <f t="shared" si="87"/>
        <v>41934.959756944445</v>
      </c>
      <c r="T925" s="9">
        <f t="shared" si="88"/>
        <v>41965.001423611116</v>
      </c>
    </row>
    <row r="926" spans="1:20" ht="43.5" x14ac:dyDescent="0.35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3">
        <f t="shared" si="89"/>
        <v>11</v>
      </c>
      <c r="P926" s="4">
        <f t="shared" si="84"/>
        <v>21.8</v>
      </c>
      <c r="Q926" t="str">
        <f t="shared" si="85"/>
        <v>music</v>
      </c>
      <c r="R926" t="str">
        <f t="shared" si="86"/>
        <v>jazz</v>
      </c>
      <c r="S926" s="9">
        <f t="shared" si="87"/>
        <v>41288.942928240744</v>
      </c>
      <c r="T926" s="9">
        <f t="shared" si="88"/>
        <v>41318.942928240744</v>
      </c>
    </row>
    <row r="927" spans="1:20" ht="43.5" x14ac:dyDescent="0.35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3">
        <f t="shared" si="89"/>
        <v>3</v>
      </c>
      <c r="P927" s="4">
        <f t="shared" si="84"/>
        <v>32</v>
      </c>
      <c r="Q927" t="str">
        <f t="shared" si="85"/>
        <v>music</v>
      </c>
      <c r="R927" t="str">
        <f t="shared" si="86"/>
        <v>jazz</v>
      </c>
      <c r="S927" s="9">
        <f t="shared" si="87"/>
        <v>41575.880914351852</v>
      </c>
      <c r="T927" s="9">
        <f t="shared" si="88"/>
        <v>41605.922581018516</v>
      </c>
    </row>
    <row r="928" spans="1:20" ht="43.5" x14ac:dyDescent="0.35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3">
        <f t="shared" si="89"/>
        <v>0</v>
      </c>
      <c r="P928" s="4">
        <f t="shared" si="84"/>
        <v>0</v>
      </c>
      <c r="Q928" t="str">
        <f t="shared" si="85"/>
        <v>music</v>
      </c>
      <c r="R928" t="str">
        <f t="shared" si="86"/>
        <v>jazz</v>
      </c>
      <c r="S928" s="9">
        <f t="shared" si="87"/>
        <v>40338.02002314815</v>
      </c>
      <c r="T928" s="9">
        <f t="shared" si="88"/>
        <v>40367.944444444445</v>
      </c>
    </row>
    <row r="929" spans="1:20" ht="29" x14ac:dyDescent="0.35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3">
        <f t="shared" si="89"/>
        <v>0</v>
      </c>
      <c r="P929" s="4">
        <f t="shared" si="84"/>
        <v>0</v>
      </c>
      <c r="Q929" t="str">
        <f t="shared" si="85"/>
        <v>music</v>
      </c>
      <c r="R929" t="str">
        <f t="shared" si="86"/>
        <v>jazz</v>
      </c>
      <c r="S929" s="9">
        <f t="shared" si="87"/>
        <v>41013.822858796295</v>
      </c>
      <c r="T929" s="9">
        <f t="shared" si="88"/>
        <v>41043.822858796295</v>
      </c>
    </row>
    <row r="930" spans="1:20" ht="43.5" x14ac:dyDescent="0.35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3">
        <f t="shared" si="89"/>
        <v>11</v>
      </c>
      <c r="P930" s="4">
        <f t="shared" si="84"/>
        <v>56.25</v>
      </c>
      <c r="Q930" t="str">
        <f t="shared" si="85"/>
        <v>music</v>
      </c>
      <c r="R930" t="str">
        <f t="shared" si="86"/>
        <v>jazz</v>
      </c>
      <c r="S930" s="9">
        <f t="shared" si="87"/>
        <v>41180.86241898148</v>
      </c>
      <c r="T930" s="9">
        <f t="shared" si="88"/>
        <v>41231</v>
      </c>
    </row>
    <row r="931" spans="1:20" ht="43.5" x14ac:dyDescent="0.35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3">
        <f t="shared" si="89"/>
        <v>0</v>
      </c>
      <c r="P931" s="4">
        <f t="shared" si="84"/>
        <v>0</v>
      </c>
      <c r="Q931" t="str">
        <f t="shared" si="85"/>
        <v>music</v>
      </c>
      <c r="R931" t="str">
        <f t="shared" si="86"/>
        <v>jazz</v>
      </c>
      <c r="S931" s="9">
        <f t="shared" si="87"/>
        <v>40978.238067129627</v>
      </c>
      <c r="T931" s="9">
        <f t="shared" si="88"/>
        <v>41008.196400462963</v>
      </c>
    </row>
    <row r="932" spans="1:20" ht="43.5" x14ac:dyDescent="0.35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3">
        <f t="shared" si="89"/>
        <v>39</v>
      </c>
      <c r="P932" s="4">
        <f t="shared" si="84"/>
        <v>69</v>
      </c>
      <c r="Q932" t="str">
        <f t="shared" si="85"/>
        <v>music</v>
      </c>
      <c r="R932" t="str">
        <f t="shared" si="86"/>
        <v>jazz</v>
      </c>
      <c r="S932" s="9">
        <f t="shared" si="87"/>
        <v>40312.915578703702</v>
      </c>
      <c r="T932" s="9">
        <f t="shared" si="88"/>
        <v>40354.897222222222</v>
      </c>
    </row>
    <row r="933" spans="1:20" ht="43.5" x14ac:dyDescent="0.35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3">
        <f t="shared" si="89"/>
        <v>7</v>
      </c>
      <c r="P933" s="4">
        <f t="shared" si="84"/>
        <v>18.714285714285715</v>
      </c>
      <c r="Q933" t="str">
        <f t="shared" si="85"/>
        <v>music</v>
      </c>
      <c r="R933" t="str">
        <f t="shared" si="86"/>
        <v>jazz</v>
      </c>
      <c r="S933" s="9">
        <f t="shared" si="87"/>
        <v>41680.359976851854</v>
      </c>
      <c r="T933" s="9">
        <f t="shared" si="88"/>
        <v>41714.916666666664</v>
      </c>
    </row>
    <row r="934" spans="1:20" ht="29" x14ac:dyDescent="0.35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3">
        <f t="shared" si="89"/>
        <v>15</v>
      </c>
      <c r="P934" s="4">
        <f t="shared" si="84"/>
        <v>46.033333333333331</v>
      </c>
      <c r="Q934" t="str">
        <f t="shared" si="85"/>
        <v>music</v>
      </c>
      <c r="R934" t="str">
        <f t="shared" si="86"/>
        <v>jazz</v>
      </c>
      <c r="S934" s="9">
        <f t="shared" si="87"/>
        <v>41310.969270833331</v>
      </c>
      <c r="T934" s="9">
        <f t="shared" si="88"/>
        <v>41355.927604166667</v>
      </c>
    </row>
    <row r="935" spans="1:20" ht="43.5" x14ac:dyDescent="0.35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3">
        <f t="shared" si="89"/>
        <v>6</v>
      </c>
      <c r="P935" s="4">
        <f t="shared" si="84"/>
        <v>60</v>
      </c>
      <c r="Q935" t="str">
        <f t="shared" si="85"/>
        <v>music</v>
      </c>
      <c r="R935" t="str">
        <f t="shared" si="86"/>
        <v>jazz</v>
      </c>
      <c r="S935" s="9">
        <f t="shared" si="87"/>
        <v>41711.169085648151</v>
      </c>
      <c r="T935" s="9">
        <f t="shared" si="88"/>
        <v>41771.169085648151</v>
      </c>
    </row>
    <row r="936" spans="1:20" ht="43.5" x14ac:dyDescent="0.35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3">
        <f t="shared" si="89"/>
        <v>31</v>
      </c>
      <c r="P936" s="4">
        <f t="shared" si="84"/>
        <v>50.666666666666664</v>
      </c>
      <c r="Q936" t="str">
        <f t="shared" si="85"/>
        <v>music</v>
      </c>
      <c r="R936" t="str">
        <f t="shared" si="86"/>
        <v>jazz</v>
      </c>
      <c r="S936" s="9">
        <f t="shared" si="87"/>
        <v>41733.737083333333</v>
      </c>
      <c r="T936" s="9">
        <f t="shared" si="88"/>
        <v>41763.25</v>
      </c>
    </row>
    <row r="937" spans="1:20" ht="43.5" x14ac:dyDescent="0.35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3">
        <f t="shared" si="89"/>
        <v>2</v>
      </c>
      <c r="P937" s="4">
        <f t="shared" si="84"/>
        <v>25</v>
      </c>
      <c r="Q937" t="str">
        <f t="shared" si="85"/>
        <v>music</v>
      </c>
      <c r="R937" t="str">
        <f t="shared" si="86"/>
        <v>jazz</v>
      </c>
      <c r="S937" s="9">
        <f t="shared" si="87"/>
        <v>42368.333668981482</v>
      </c>
      <c r="T937" s="9">
        <f t="shared" si="88"/>
        <v>42398.333668981482</v>
      </c>
    </row>
    <row r="938" spans="1:20" ht="43.5" x14ac:dyDescent="0.35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3">
        <f t="shared" si="89"/>
        <v>0</v>
      </c>
      <c r="P938" s="4">
        <f t="shared" si="84"/>
        <v>0</v>
      </c>
      <c r="Q938" t="str">
        <f t="shared" si="85"/>
        <v>music</v>
      </c>
      <c r="R938" t="str">
        <f t="shared" si="86"/>
        <v>jazz</v>
      </c>
      <c r="S938" s="9">
        <f t="shared" si="87"/>
        <v>40883.024178240739</v>
      </c>
      <c r="T938" s="9">
        <f t="shared" si="88"/>
        <v>40926.833333333336</v>
      </c>
    </row>
    <row r="939" spans="1:20" ht="43.5" x14ac:dyDescent="0.35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3">
        <f t="shared" si="89"/>
        <v>2</v>
      </c>
      <c r="P939" s="4">
        <f t="shared" si="84"/>
        <v>20</v>
      </c>
      <c r="Q939" t="str">
        <f t="shared" si="85"/>
        <v>music</v>
      </c>
      <c r="R939" t="str">
        <f t="shared" si="86"/>
        <v>jazz</v>
      </c>
      <c r="S939" s="9">
        <f t="shared" si="87"/>
        <v>41551.798113425924</v>
      </c>
      <c r="T939" s="9">
        <f t="shared" si="88"/>
        <v>41581.839780092596</v>
      </c>
    </row>
    <row r="940" spans="1:20" ht="43.5" x14ac:dyDescent="0.35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3">
        <f t="shared" si="89"/>
        <v>1</v>
      </c>
      <c r="P940" s="4">
        <f t="shared" si="84"/>
        <v>25</v>
      </c>
      <c r="Q940" t="str">
        <f t="shared" si="85"/>
        <v>music</v>
      </c>
      <c r="R940" t="str">
        <f t="shared" si="86"/>
        <v>jazz</v>
      </c>
      <c r="S940" s="9">
        <f t="shared" si="87"/>
        <v>41124.479722222226</v>
      </c>
      <c r="T940" s="9">
        <f t="shared" si="88"/>
        <v>41154.479722222226</v>
      </c>
    </row>
    <row r="941" spans="1:20" ht="43.5" x14ac:dyDescent="0.35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3">
        <f t="shared" si="89"/>
        <v>2</v>
      </c>
      <c r="P941" s="4">
        <f t="shared" si="84"/>
        <v>20</v>
      </c>
      <c r="Q941" t="str">
        <f t="shared" si="85"/>
        <v>music</v>
      </c>
      <c r="R941" t="str">
        <f t="shared" si="86"/>
        <v>jazz</v>
      </c>
      <c r="S941" s="9">
        <f t="shared" si="87"/>
        <v>41416.763171296298</v>
      </c>
      <c r="T941" s="9">
        <f t="shared" si="88"/>
        <v>41455.831944444442</v>
      </c>
    </row>
    <row r="942" spans="1:20" ht="43.5" x14ac:dyDescent="0.35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3">
        <f t="shared" si="89"/>
        <v>18</v>
      </c>
      <c r="P942" s="4">
        <f t="shared" si="84"/>
        <v>110.28571428571429</v>
      </c>
      <c r="Q942" t="str">
        <f t="shared" si="85"/>
        <v>technology</v>
      </c>
      <c r="R942" t="str">
        <f t="shared" si="86"/>
        <v>wearables</v>
      </c>
      <c r="S942" s="9">
        <f t="shared" si="87"/>
        <v>42182.008402777778</v>
      </c>
      <c r="T942" s="9">
        <f t="shared" si="88"/>
        <v>42227.008402777778</v>
      </c>
    </row>
    <row r="943" spans="1:20" ht="43.5" x14ac:dyDescent="0.35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3">
        <f t="shared" si="89"/>
        <v>3</v>
      </c>
      <c r="P943" s="4">
        <f t="shared" si="84"/>
        <v>37.451612903225808</v>
      </c>
      <c r="Q943" t="str">
        <f t="shared" si="85"/>
        <v>technology</v>
      </c>
      <c r="R943" t="str">
        <f t="shared" si="86"/>
        <v>wearables</v>
      </c>
      <c r="S943" s="9">
        <f t="shared" si="87"/>
        <v>42746.096585648149</v>
      </c>
      <c r="T943" s="9">
        <f t="shared" si="88"/>
        <v>42776.096585648149</v>
      </c>
    </row>
    <row r="944" spans="1:20" ht="43.5" x14ac:dyDescent="0.35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3">
        <f t="shared" si="89"/>
        <v>9</v>
      </c>
      <c r="P944" s="4">
        <f t="shared" si="84"/>
        <v>41.75</v>
      </c>
      <c r="Q944" t="str">
        <f t="shared" si="85"/>
        <v>technology</v>
      </c>
      <c r="R944" t="str">
        <f t="shared" si="86"/>
        <v>wearables</v>
      </c>
      <c r="S944" s="9">
        <f t="shared" si="87"/>
        <v>42382.843287037031</v>
      </c>
      <c r="T944" s="9">
        <f t="shared" si="88"/>
        <v>42418.843287037031</v>
      </c>
    </row>
    <row r="945" spans="1:20" ht="29" x14ac:dyDescent="0.35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3">
        <f t="shared" si="89"/>
        <v>10</v>
      </c>
      <c r="P945" s="4">
        <f t="shared" si="84"/>
        <v>24.083333333333332</v>
      </c>
      <c r="Q945" t="str">
        <f t="shared" si="85"/>
        <v>technology</v>
      </c>
      <c r="R945" t="str">
        <f t="shared" si="86"/>
        <v>wearables</v>
      </c>
      <c r="S945" s="9">
        <f t="shared" si="87"/>
        <v>42673.66788194445</v>
      </c>
      <c r="T945" s="9">
        <f t="shared" si="88"/>
        <v>42703.709548611107</v>
      </c>
    </row>
    <row r="946" spans="1:20" ht="43.5" x14ac:dyDescent="0.35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3">
        <f t="shared" si="89"/>
        <v>14</v>
      </c>
      <c r="P946" s="4">
        <f t="shared" si="84"/>
        <v>69.40625</v>
      </c>
      <c r="Q946" t="str">
        <f t="shared" si="85"/>
        <v>technology</v>
      </c>
      <c r="R946" t="str">
        <f t="shared" si="86"/>
        <v>wearables</v>
      </c>
      <c r="S946" s="9">
        <f t="shared" si="87"/>
        <v>42444.583912037036</v>
      </c>
      <c r="T946" s="9">
        <f t="shared" si="88"/>
        <v>42478.583333333328</v>
      </c>
    </row>
    <row r="947" spans="1:20" ht="43.5" x14ac:dyDescent="0.35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3">
        <f t="shared" si="89"/>
        <v>3</v>
      </c>
      <c r="P947" s="4">
        <f t="shared" si="84"/>
        <v>155.25</v>
      </c>
      <c r="Q947" t="str">
        <f t="shared" si="85"/>
        <v>technology</v>
      </c>
      <c r="R947" t="str">
        <f t="shared" si="86"/>
        <v>wearables</v>
      </c>
      <c r="S947" s="9">
        <f t="shared" si="87"/>
        <v>42732.872986111113</v>
      </c>
      <c r="T947" s="9">
        <f t="shared" si="88"/>
        <v>42784.999305555553</v>
      </c>
    </row>
    <row r="948" spans="1:20" ht="29" x14ac:dyDescent="0.35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3">
        <f t="shared" si="89"/>
        <v>2</v>
      </c>
      <c r="P948" s="4">
        <f t="shared" si="84"/>
        <v>57.2</v>
      </c>
      <c r="Q948" t="str">
        <f t="shared" si="85"/>
        <v>technology</v>
      </c>
      <c r="R948" t="str">
        <f t="shared" si="86"/>
        <v>wearables</v>
      </c>
      <c r="S948" s="9">
        <f t="shared" si="87"/>
        <v>42592.750555555554</v>
      </c>
      <c r="T948" s="9">
        <f t="shared" si="88"/>
        <v>42622.750555555554</v>
      </c>
    </row>
    <row r="949" spans="1:20" ht="43.5" x14ac:dyDescent="0.35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3">
        <f t="shared" si="89"/>
        <v>0</v>
      </c>
      <c r="P949" s="4">
        <f t="shared" si="84"/>
        <v>0</v>
      </c>
      <c r="Q949" t="str">
        <f t="shared" si="85"/>
        <v>technology</v>
      </c>
      <c r="R949" t="str">
        <f t="shared" si="86"/>
        <v>wearables</v>
      </c>
      <c r="S949" s="9">
        <f t="shared" si="87"/>
        <v>42491.781319444446</v>
      </c>
      <c r="T949" s="9">
        <f t="shared" si="88"/>
        <v>42551.781319444446</v>
      </c>
    </row>
    <row r="950" spans="1:20" ht="43.5" x14ac:dyDescent="0.35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3">
        <f t="shared" si="89"/>
        <v>12</v>
      </c>
      <c r="P950" s="4">
        <f t="shared" si="84"/>
        <v>60</v>
      </c>
      <c r="Q950" t="str">
        <f t="shared" si="85"/>
        <v>technology</v>
      </c>
      <c r="R950" t="str">
        <f t="shared" si="86"/>
        <v>wearables</v>
      </c>
      <c r="S950" s="9">
        <f t="shared" si="87"/>
        <v>42411.828287037039</v>
      </c>
      <c r="T950" s="9">
        <f t="shared" si="88"/>
        <v>42441.828287037039</v>
      </c>
    </row>
    <row r="951" spans="1:20" ht="43.5" x14ac:dyDescent="0.35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3">
        <f t="shared" si="89"/>
        <v>2</v>
      </c>
      <c r="P951" s="4">
        <f t="shared" si="84"/>
        <v>39</v>
      </c>
      <c r="Q951" t="str">
        <f t="shared" si="85"/>
        <v>technology</v>
      </c>
      <c r="R951" t="str">
        <f t="shared" si="86"/>
        <v>wearables</v>
      </c>
      <c r="S951" s="9">
        <f t="shared" si="87"/>
        <v>42361.043703703705</v>
      </c>
      <c r="T951" s="9">
        <f t="shared" si="88"/>
        <v>42421.043703703705</v>
      </c>
    </row>
    <row r="952" spans="1:20" ht="43.5" x14ac:dyDescent="0.35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3">
        <f t="shared" si="89"/>
        <v>29</v>
      </c>
      <c r="P952" s="4">
        <f t="shared" si="84"/>
        <v>58.416666666666664</v>
      </c>
      <c r="Q952" t="str">
        <f t="shared" si="85"/>
        <v>technology</v>
      </c>
      <c r="R952" t="str">
        <f t="shared" si="86"/>
        <v>wearables</v>
      </c>
      <c r="S952" s="9">
        <f t="shared" si="87"/>
        <v>42356.750706018516</v>
      </c>
      <c r="T952" s="9">
        <f t="shared" si="88"/>
        <v>42386.750706018516</v>
      </c>
    </row>
    <row r="953" spans="1:20" x14ac:dyDescent="0.35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3">
        <f t="shared" si="89"/>
        <v>39</v>
      </c>
      <c r="P953" s="4">
        <f t="shared" si="84"/>
        <v>158.63636363636363</v>
      </c>
      <c r="Q953" t="str">
        <f t="shared" si="85"/>
        <v>technology</v>
      </c>
      <c r="R953" t="str">
        <f t="shared" si="86"/>
        <v>wearables</v>
      </c>
      <c r="S953" s="9">
        <f t="shared" si="87"/>
        <v>42480.653611111105</v>
      </c>
      <c r="T953" s="9">
        <f t="shared" si="88"/>
        <v>42525.653611111105</v>
      </c>
    </row>
    <row r="954" spans="1:20" ht="29" x14ac:dyDescent="0.35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3">
        <f t="shared" si="89"/>
        <v>40</v>
      </c>
      <c r="P954" s="4">
        <f t="shared" si="84"/>
        <v>99.857142857142861</v>
      </c>
      <c r="Q954" t="str">
        <f t="shared" si="85"/>
        <v>technology</v>
      </c>
      <c r="R954" t="str">
        <f t="shared" si="86"/>
        <v>wearables</v>
      </c>
      <c r="S954" s="9">
        <f t="shared" si="87"/>
        <v>42662.613564814819</v>
      </c>
      <c r="T954" s="9">
        <f t="shared" si="88"/>
        <v>42692.655231481483</v>
      </c>
    </row>
    <row r="955" spans="1:20" ht="43.5" x14ac:dyDescent="0.35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3">
        <f t="shared" si="89"/>
        <v>1</v>
      </c>
      <c r="P955" s="4">
        <f t="shared" si="84"/>
        <v>25.2</v>
      </c>
      <c r="Q955" t="str">
        <f t="shared" si="85"/>
        <v>technology</v>
      </c>
      <c r="R955" t="str">
        <f t="shared" si="86"/>
        <v>wearables</v>
      </c>
      <c r="S955" s="9">
        <f t="shared" si="87"/>
        <v>41999.164340277777</v>
      </c>
      <c r="T955" s="9">
        <f t="shared" si="88"/>
        <v>42029.164340277777</v>
      </c>
    </row>
    <row r="956" spans="1:20" ht="43.5" x14ac:dyDescent="0.35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3">
        <f t="shared" si="89"/>
        <v>44</v>
      </c>
      <c r="P956" s="4">
        <f t="shared" si="84"/>
        <v>89.191780821917803</v>
      </c>
      <c r="Q956" t="str">
        <f t="shared" si="85"/>
        <v>technology</v>
      </c>
      <c r="R956" t="str">
        <f t="shared" si="86"/>
        <v>wearables</v>
      </c>
      <c r="S956" s="9">
        <f t="shared" si="87"/>
        <v>42194.833784722221</v>
      </c>
      <c r="T956" s="9">
        <f t="shared" si="88"/>
        <v>42236.833784722221</v>
      </c>
    </row>
    <row r="957" spans="1:20" ht="43.5" x14ac:dyDescent="0.35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3">
        <f t="shared" si="89"/>
        <v>6</v>
      </c>
      <c r="P957" s="4">
        <f t="shared" si="84"/>
        <v>182.6236559139785</v>
      </c>
      <c r="Q957" t="str">
        <f t="shared" si="85"/>
        <v>technology</v>
      </c>
      <c r="R957" t="str">
        <f t="shared" si="86"/>
        <v>wearables</v>
      </c>
      <c r="S957" s="9">
        <f t="shared" si="87"/>
        <v>42586.295138888891</v>
      </c>
      <c r="T957" s="9">
        <f t="shared" si="88"/>
        <v>42626.295138888891</v>
      </c>
    </row>
    <row r="958" spans="1:20" ht="43.5" x14ac:dyDescent="0.35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3">
        <f t="shared" si="89"/>
        <v>2</v>
      </c>
      <c r="P958" s="4">
        <f t="shared" si="84"/>
        <v>50.647058823529413</v>
      </c>
      <c r="Q958" t="str">
        <f t="shared" si="85"/>
        <v>technology</v>
      </c>
      <c r="R958" t="str">
        <f t="shared" si="86"/>
        <v>wearables</v>
      </c>
      <c r="S958" s="9">
        <f t="shared" si="87"/>
        <v>42060.913877314815</v>
      </c>
      <c r="T958" s="9">
        <f t="shared" si="88"/>
        <v>42120.872210648144</v>
      </c>
    </row>
    <row r="959" spans="1:20" ht="29" x14ac:dyDescent="0.35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3">
        <f t="shared" si="89"/>
        <v>2</v>
      </c>
      <c r="P959" s="4">
        <f t="shared" si="84"/>
        <v>33.285714285714285</v>
      </c>
      <c r="Q959" t="str">
        <f t="shared" si="85"/>
        <v>technology</v>
      </c>
      <c r="R959" t="str">
        <f t="shared" si="86"/>
        <v>wearables</v>
      </c>
      <c r="S959" s="9">
        <f t="shared" si="87"/>
        <v>42660.552465277782</v>
      </c>
      <c r="T959" s="9">
        <f t="shared" si="88"/>
        <v>42691.594131944439</v>
      </c>
    </row>
    <row r="960" spans="1:20" ht="43.5" x14ac:dyDescent="0.35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3">
        <f t="shared" si="89"/>
        <v>12</v>
      </c>
      <c r="P960" s="4">
        <f t="shared" si="84"/>
        <v>51.823529411764703</v>
      </c>
      <c r="Q960" t="str">
        <f t="shared" si="85"/>
        <v>technology</v>
      </c>
      <c r="R960" t="str">
        <f t="shared" si="86"/>
        <v>wearables</v>
      </c>
      <c r="S960" s="9">
        <f t="shared" si="87"/>
        <v>42082.802812499998</v>
      </c>
      <c r="T960" s="9">
        <f t="shared" si="88"/>
        <v>42104.207638888889</v>
      </c>
    </row>
    <row r="961" spans="1:20" ht="43.5" x14ac:dyDescent="0.35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3">
        <f t="shared" si="89"/>
        <v>39</v>
      </c>
      <c r="P961" s="4">
        <f t="shared" si="84"/>
        <v>113.62573099415205</v>
      </c>
      <c r="Q961" t="str">
        <f t="shared" si="85"/>
        <v>technology</v>
      </c>
      <c r="R961" t="str">
        <f t="shared" si="86"/>
        <v>wearables</v>
      </c>
      <c r="S961" s="9">
        <f t="shared" si="87"/>
        <v>41993.174363425926</v>
      </c>
      <c r="T961" s="9">
        <f t="shared" si="88"/>
        <v>42023.174363425926</v>
      </c>
    </row>
    <row r="962" spans="1:20" ht="43.5" x14ac:dyDescent="0.35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3">
        <f t="shared" si="89"/>
        <v>47</v>
      </c>
      <c r="P962" s="4">
        <f t="shared" si="84"/>
        <v>136.46276595744681</v>
      </c>
      <c r="Q962" t="str">
        <f t="shared" si="85"/>
        <v>technology</v>
      </c>
      <c r="R962" t="str">
        <f t="shared" si="86"/>
        <v>wearables</v>
      </c>
      <c r="S962" s="9">
        <f t="shared" si="87"/>
        <v>42766.626793981486</v>
      </c>
      <c r="T962" s="9">
        <f t="shared" si="88"/>
        <v>42808.585127314815</v>
      </c>
    </row>
    <row r="963" spans="1:20" ht="29" x14ac:dyDescent="0.35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3">
        <f t="shared" si="89"/>
        <v>43</v>
      </c>
      <c r="P963" s="4">
        <f t="shared" ref="P963:P1026" si="90">IFERROR(E963/L963,0)</f>
        <v>364.35454545454547</v>
      </c>
      <c r="Q963" t="str">
        <f t="shared" ref="Q963:Q1026" si="91">LEFT(N963,SEARCH("/",N963)-1)</f>
        <v>technology</v>
      </c>
      <c r="R963" t="str">
        <f t="shared" ref="R963:R1026" si="92">RIGHT(N963,LEN(N963)-SEARCH("/",N963,1))</f>
        <v>wearables</v>
      </c>
      <c r="S963" s="9">
        <f t="shared" ref="S963:S1026" si="93">(((J963/60)/60)/24)+DATE(1970,1,1)</f>
        <v>42740.693692129629</v>
      </c>
      <c r="T963" s="9">
        <f t="shared" ref="T963:T1026" si="94">(((I963/60)/60)/24)+DATE(1970,1,1)</f>
        <v>42786.791666666672</v>
      </c>
    </row>
    <row r="964" spans="1:20" ht="43.5" x14ac:dyDescent="0.35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3">
        <f t="shared" ref="O964:O1027" si="95">ROUNDUP((E964/D964)*100,0)</f>
        <v>29</v>
      </c>
      <c r="P964" s="4">
        <f t="shared" si="90"/>
        <v>19.243243243243242</v>
      </c>
      <c r="Q964" t="str">
        <f t="shared" si="91"/>
        <v>technology</v>
      </c>
      <c r="R964" t="str">
        <f t="shared" si="92"/>
        <v>wearables</v>
      </c>
      <c r="S964" s="9">
        <f t="shared" si="93"/>
        <v>42373.712418981479</v>
      </c>
      <c r="T964" s="9">
        <f t="shared" si="94"/>
        <v>42411.712418981479</v>
      </c>
    </row>
    <row r="965" spans="1:20" ht="29" x14ac:dyDescent="0.35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3">
        <f t="shared" si="95"/>
        <v>2</v>
      </c>
      <c r="P965" s="4">
        <f t="shared" si="90"/>
        <v>41.888888888888886</v>
      </c>
      <c r="Q965" t="str">
        <f t="shared" si="91"/>
        <v>technology</v>
      </c>
      <c r="R965" t="str">
        <f t="shared" si="92"/>
        <v>wearables</v>
      </c>
      <c r="S965" s="9">
        <f t="shared" si="93"/>
        <v>42625.635636574079</v>
      </c>
      <c r="T965" s="9">
        <f t="shared" si="94"/>
        <v>42660.635636574079</v>
      </c>
    </row>
    <row r="966" spans="1:20" ht="43.5" x14ac:dyDescent="0.35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3">
        <f t="shared" si="95"/>
        <v>1</v>
      </c>
      <c r="P966" s="4">
        <f t="shared" si="90"/>
        <v>30.310344827586206</v>
      </c>
      <c r="Q966" t="str">
        <f t="shared" si="91"/>
        <v>technology</v>
      </c>
      <c r="R966" t="str">
        <f t="shared" si="92"/>
        <v>wearables</v>
      </c>
      <c r="S966" s="9">
        <f t="shared" si="93"/>
        <v>42208.628692129627</v>
      </c>
      <c r="T966" s="9">
        <f t="shared" si="94"/>
        <v>42248.628692129627</v>
      </c>
    </row>
    <row r="967" spans="1:20" ht="43.5" x14ac:dyDescent="0.35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3">
        <f t="shared" si="95"/>
        <v>2</v>
      </c>
      <c r="P967" s="4">
        <f t="shared" si="90"/>
        <v>49.666666666666664</v>
      </c>
      <c r="Q967" t="str">
        <f t="shared" si="91"/>
        <v>technology</v>
      </c>
      <c r="R967" t="str">
        <f t="shared" si="92"/>
        <v>wearables</v>
      </c>
      <c r="S967" s="9">
        <f t="shared" si="93"/>
        <v>42637.016736111109</v>
      </c>
      <c r="T967" s="9">
        <f t="shared" si="94"/>
        <v>42669.165972222225</v>
      </c>
    </row>
    <row r="968" spans="1:20" ht="43.5" x14ac:dyDescent="0.35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3">
        <f t="shared" si="95"/>
        <v>15</v>
      </c>
      <c r="P968" s="4">
        <f t="shared" si="90"/>
        <v>59.2</v>
      </c>
      <c r="Q968" t="str">
        <f t="shared" si="91"/>
        <v>technology</v>
      </c>
      <c r="R968" t="str">
        <f t="shared" si="92"/>
        <v>wearables</v>
      </c>
      <c r="S968" s="9">
        <f t="shared" si="93"/>
        <v>42619.635787037041</v>
      </c>
      <c r="T968" s="9">
        <f t="shared" si="94"/>
        <v>42649.635787037041</v>
      </c>
    </row>
    <row r="969" spans="1:20" ht="29" x14ac:dyDescent="0.35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3">
        <f t="shared" si="95"/>
        <v>18</v>
      </c>
      <c r="P969" s="4">
        <f t="shared" si="90"/>
        <v>43.97530864197531</v>
      </c>
      <c r="Q969" t="str">
        <f t="shared" si="91"/>
        <v>technology</v>
      </c>
      <c r="R969" t="str">
        <f t="shared" si="92"/>
        <v>wearables</v>
      </c>
      <c r="S969" s="9">
        <f t="shared" si="93"/>
        <v>42422.254328703704</v>
      </c>
      <c r="T969" s="9">
        <f t="shared" si="94"/>
        <v>42482.21266203704</v>
      </c>
    </row>
    <row r="970" spans="1:20" ht="43.5" x14ac:dyDescent="0.35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3">
        <f t="shared" si="95"/>
        <v>2</v>
      </c>
      <c r="P970" s="4">
        <f t="shared" si="90"/>
        <v>26.5</v>
      </c>
      <c r="Q970" t="str">
        <f t="shared" si="91"/>
        <v>technology</v>
      </c>
      <c r="R970" t="str">
        <f t="shared" si="92"/>
        <v>wearables</v>
      </c>
      <c r="S970" s="9">
        <f t="shared" si="93"/>
        <v>41836.847615740742</v>
      </c>
      <c r="T970" s="9">
        <f t="shared" si="94"/>
        <v>41866.847615740742</v>
      </c>
    </row>
    <row r="971" spans="1:20" ht="29" x14ac:dyDescent="0.35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3">
        <f t="shared" si="95"/>
        <v>47</v>
      </c>
      <c r="P971" s="4">
        <f t="shared" si="90"/>
        <v>1272.7272727272727</v>
      </c>
      <c r="Q971" t="str">
        <f t="shared" si="91"/>
        <v>technology</v>
      </c>
      <c r="R971" t="str">
        <f t="shared" si="92"/>
        <v>wearables</v>
      </c>
      <c r="S971" s="9">
        <f t="shared" si="93"/>
        <v>42742.30332175926</v>
      </c>
      <c r="T971" s="9">
        <f t="shared" si="94"/>
        <v>42775.30332175926</v>
      </c>
    </row>
    <row r="972" spans="1:20" ht="43.5" x14ac:dyDescent="0.35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3">
        <f t="shared" si="95"/>
        <v>46</v>
      </c>
      <c r="P972" s="4">
        <f t="shared" si="90"/>
        <v>164</v>
      </c>
      <c r="Q972" t="str">
        <f t="shared" si="91"/>
        <v>technology</v>
      </c>
      <c r="R972" t="str">
        <f t="shared" si="92"/>
        <v>wearables</v>
      </c>
      <c r="S972" s="9">
        <f t="shared" si="93"/>
        <v>42721.220520833333</v>
      </c>
      <c r="T972" s="9">
        <f t="shared" si="94"/>
        <v>42758.207638888889</v>
      </c>
    </row>
    <row r="973" spans="1:20" ht="43.5" x14ac:dyDescent="0.35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3">
        <f t="shared" si="95"/>
        <v>1</v>
      </c>
      <c r="P973" s="4">
        <f t="shared" si="90"/>
        <v>45.2</v>
      </c>
      <c r="Q973" t="str">
        <f t="shared" si="91"/>
        <v>technology</v>
      </c>
      <c r="R973" t="str">
        <f t="shared" si="92"/>
        <v>wearables</v>
      </c>
      <c r="S973" s="9">
        <f t="shared" si="93"/>
        <v>42111.709027777775</v>
      </c>
      <c r="T973" s="9">
        <f t="shared" si="94"/>
        <v>42156.709027777775</v>
      </c>
    </row>
    <row r="974" spans="1:20" ht="43.5" x14ac:dyDescent="0.35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3">
        <f t="shared" si="95"/>
        <v>35</v>
      </c>
      <c r="P974" s="4">
        <f t="shared" si="90"/>
        <v>153.88888888888889</v>
      </c>
      <c r="Q974" t="str">
        <f t="shared" si="91"/>
        <v>technology</v>
      </c>
      <c r="R974" t="str">
        <f t="shared" si="92"/>
        <v>wearables</v>
      </c>
      <c r="S974" s="9">
        <f t="shared" si="93"/>
        <v>41856.865717592591</v>
      </c>
      <c r="T974" s="9">
        <f t="shared" si="94"/>
        <v>41886.290972222225</v>
      </c>
    </row>
    <row r="975" spans="1:20" ht="43.5" x14ac:dyDescent="0.35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3">
        <f t="shared" si="95"/>
        <v>3</v>
      </c>
      <c r="P975" s="4">
        <f t="shared" si="90"/>
        <v>51.375</v>
      </c>
      <c r="Q975" t="str">
        <f t="shared" si="91"/>
        <v>technology</v>
      </c>
      <c r="R975" t="str">
        <f t="shared" si="92"/>
        <v>wearables</v>
      </c>
      <c r="S975" s="9">
        <f t="shared" si="93"/>
        <v>42257.014965277776</v>
      </c>
      <c r="T975" s="9">
        <f t="shared" si="94"/>
        <v>42317.056631944448</v>
      </c>
    </row>
    <row r="976" spans="1:20" ht="43.5" x14ac:dyDescent="0.35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3">
        <f t="shared" si="95"/>
        <v>1</v>
      </c>
      <c r="P976" s="4">
        <f t="shared" si="90"/>
        <v>93.333333333333329</v>
      </c>
      <c r="Q976" t="str">
        <f t="shared" si="91"/>
        <v>technology</v>
      </c>
      <c r="R976" t="str">
        <f t="shared" si="92"/>
        <v>wearables</v>
      </c>
      <c r="S976" s="9">
        <f t="shared" si="93"/>
        <v>42424.749490740738</v>
      </c>
      <c r="T976" s="9">
        <f t="shared" si="94"/>
        <v>42454.707824074074</v>
      </c>
    </row>
    <row r="977" spans="1:20" ht="43.5" x14ac:dyDescent="0.35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3">
        <f t="shared" si="95"/>
        <v>3</v>
      </c>
      <c r="P977" s="4">
        <f t="shared" si="90"/>
        <v>108.625</v>
      </c>
      <c r="Q977" t="str">
        <f t="shared" si="91"/>
        <v>technology</v>
      </c>
      <c r="R977" t="str">
        <f t="shared" si="92"/>
        <v>wearables</v>
      </c>
      <c r="S977" s="9">
        <f t="shared" si="93"/>
        <v>42489.696585648147</v>
      </c>
      <c r="T977" s="9">
        <f t="shared" si="94"/>
        <v>42549.696585648147</v>
      </c>
    </row>
    <row r="978" spans="1:20" ht="43.5" x14ac:dyDescent="0.35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3">
        <f t="shared" si="95"/>
        <v>2</v>
      </c>
      <c r="P978" s="4">
        <f t="shared" si="90"/>
        <v>160.5</v>
      </c>
      <c r="Q978" t="str">
        <f t="shared" si="91"/>
        <v>technology</v>
      </c>
      <c r="R978" t="str">
        <f t="shared" si="92"/>
        <v>wearables</v>
      </c>
      <c r="S978" s="9">
        <f t="shared" si="93"/>
        <v>42185.058993055558</v>
      </c>
      <c r="T978" s="9">
        <f t="shared" si="94"/>
        <v>42230.058993055558</v>
      </c>
    </row>
    <row r="979" spans="1:20" ht="43.5" x14ac:dyDescent="0.35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3">
        <f t="shared" si="95"/>
        <v>34</v>
      </c>
      <c r="P979" s="4">
        <f t="shared" si="90"/>
        <v>75.75</v>
      </c>
      <c r="Q979" t="str">
        <f t="shared" si="91"/>
        <v>technology</v>
      </c>
      <c r="R979" t="str">
        <f t="shared" si="92"/>
        <v>wearables</v>
      </c>
      <c r="S979" s="9">
        <f t="shared" si="93"/>
        <v>42391.942094907412</v>
      </c>
      <c r="T979" s="9">
        <f t="shared" si="94"/>
        <v>42421.942094907412</v>
      </c>
    </row>
    <row r="980" spans="1:20" ht="43.5" x14ac:dyDescent="0.35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3">
        <f t="shared" si="95"/>
        <v>57</v>
      </c>
      <c r="P980" s="4">
        <f t="shared" si="90"/>
        <v>790.83739837398377</v>
      </c>
      <c r="Q980" t="str">
        <f t="shared" si="91"/>
        <v>technology</v>
      </c>
      <c r="R980" t="str">
        <f t="shared" si="92"/>
        <v>wearables</v>
      </c>
      <c r="S980" s="9">
        <f t="shared" si="93"/>
        <v>42395.309039351851</v>
      </c>
      <c r="T980" s="9">
        <f t="shared" si="94"/>
        <v>42425.309039351851</v>
      </c>
    </row>
    <row r="981" spans="1:20" ht="43.5" x14ac:dyDescent="0.35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3">
        <f t="shared" si="95"/>
        <v>83</v>
      </c>
      <c r="P981" s="4">
        <f t="shared" si="90"/>
        <v>301.93916666666667</v>
      </c>
      <c r="Q981" t="str">
        <f t="shared" si="91"/>
        <v>technology</v>
      </c>
      <c r="R981" t="str">
        <f t="shared" si="92"/>
        <v>wearables</v>
      </c>
      <c r="S981" s="9">
        <f t="shared" si="93"/>
        <v>42506.416990740734</v>
      </c>
      <c r="T981" s="9">
        <f t="shared" si="94"/>
        <v>42541.790972222225</v>
      </c>
    </row>
    <row r="982" spans="1:20" ht="43.5" x14ac:dyDescent="0.35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3">
        <f t="shared" si="95"/>
        <v>15</v>
      </c>
      <c r="P982" s="4">
        <f t="shared" si="90"/>
        <v>47.935483870967744</v>
      </c>
      <c r="Q982" t="str">
        <f t="shared" si="91"/>
        <v>technology</v>
      </c>
      <c r="R982" t="str">
        <f t="shared" si="92"/>
        <v>wearables</v>
      </c>
      <c r="S982" s="9">
        <f t="shared" si="93"/>
        <v>41928.904189814813</v>
      </c>
      <c r="T982" s="9">
        <f t="shared" si="94"/>
        <v>41973.945856481485</v>
      </c>
    </row>
    <row r="983" spans="1:20" ht="43.5" x14ac:dyDescent="0.35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3">
        <f t="shared" si="95"/>
        <v>1</v>
      </c>
      <c r="P983" s="4">
        <f t="shared" si="90"/>
        <v>2.75</v>
      </c>
      <c r="Q983" t="str">
        <f t="shared" si="91"/>
        <v>technology</v>
      </c>
      <c r="R983" t="str">
        <f t="shared" si="92"/>
        <v>wearables</v>
      </c>
      <c r="S983" s="9">
        <f t="shared" si="93"/>
        <v>41830.947013888886</v>
      </c>
      <c r="T983" s="9">
        <f t="shared" si="94"/>
        <v>41860.947013888886</v>
      </c>
    </row>
    <row r="984" spans="1:20" ht="29" x14ac:dyDescent="0.35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3">
        <f t="shared" si="95"/>
        <v>1</v>
      </c>
      <c r="P984" s="4">
        <f t="shared" si="90"/>
        <v>1</v>
      </c>
      <c r="Q984" t="str">
        <f t="shared" si="91"/>
        <v>technology</v>
      </c>
      <c r="R984" t="str">
        <f t="shared" si="92"/>
        <v>wearables</v>
      </c>
      <c r="S984" s="9">
        <f t="shared" si="93"/>
        <v>42615.753310185188</v>
      </c>
      <c r="T984" s="9">
        <f t="shared" si="94"/>
        <v>42645.753310185188</v>
      </c>
    </row>
    <row r="985" spans="1:20" ht="43.5" x14ac:dyDescent="0.35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3">
        <f t="shared" si="95"/>
        <v>30</v>
      </c>
      <c r="P985" s="4">
        <f t="shared" si="90"/>
        <v>171.79329608938548</v>
      </c>
      <c r="Q985" t="str">
        <f t="shared" si="91"/>
        <v>technology</v>
      </c>
      <c r="R985" t="str">
        <f t="shared" si="92"/>
        <v>wearables</v>
      </c>
      <c r="S985" s="9">
        <f t="shared" si="93"/>
        <v>42574.667650462965</v>
      </c>
      <c r="T985" s="9">
        <f t="shared" si="94"/>
        <v>42605.870833333334</v>
      </c>
    </row>
    <row r="986" spans="1:20" ht="72.5" x14ac:dyDescent="0.35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3">
        <f t="shared" si="95"/>
        <v>2</v>
      </c>
      <c r="P986" s="4">
        <f t="shared" si="90"/>
        <v>35.333333333333336</v>
      </c>
      <c r="Q986" t="str">
        <f t="shared" si="91"/>
        <v>technology</v>
      </c>
      <c r="R986" t="str">
        <f t="shared" si="92"/>
        <v>wearables</v>
      </c>
      <c r="S986" s="9">
        <f t="shared" si="93"/>
        <v>42061.11583333333</v>
      </c>
      <c r="T986" s="9">
        <f t="shared" si="94"/>
        <v>42091.074166666673</v>
      </c>
    </row>
    <row r="987" spans="1:20" ht="43.5" x14ac:dyDescent="0.35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3">
        <f t="shared" si="95"/>
        <v>7</v>
      </c>
      <c r="P987" s="4">
        <f t="shared" si="90"/>
        <v>82.086956521739125</v>
      </c>
      <c r="Q987" t="str">
        <f t="shared" si="91"/>
        <v>technology</v>
      </c>
      <c r="R987" t="str">
        <f t="shared" si="92"/>
        <v>wearables</v>
      </c>
      <c r="S987" s="9">
        <f t="shared" si="93"/>
        <v>42339.967708333337</v>
      </c>
      <c r="T987" s="9">
        <f t="shared" si="94"/>
        <v>42369.958333333328</v>
      </c>
    </row>
    <row r="988" spans="1:20" ht="43.5" x14ac:dyDescent="0.35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3">
        <f t="shared" si="95"/>
        <v>13</v>
      </c>
      <c r="P988" s="4">
        <f t="shared" si="90"/>
        <v>110.8695652173913</v>
      </c>
      <c r="Q988" t="str">
        <f t="shared" si="91"/>
        <v>technology</v>
      </c>
      <c r="R988" t="str">
        <f t="shared" si="92"/>
        <v>wearables</v>
      </c>
      <c r="S988" s="9">
        <f t="shared" si="93"/>
        <v>42324.767361111109</v>
      </c>
      <c r="T988" s="9">
        <f t="shared" si="94"/>
        <v>42379</v>
      </c>
    </row>
    <row r="989" spans="1:20" ht="43.5" x14ac:dyDescent="0.35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3">
        <f t="shared" si="95"/>
        <v>14</v>
      </c>
      <c r="P989" s="4">
        <f t="shared" si="90"/>
        <v>161.21951219512195</v>
      </c>
      <c r="Q989" t="str">
        <f t="shared" si="91"/>
        <v>technology</v>
      </c>
      <c r="R989" t="str">
        <f t="shared" si="92"/>
        <v>wearables</v>
      </c>
      <c r="S989" s="9">
        <f t="shared" si="93"/>
        <v>41773.294560185182</v>
      </c>
      <c r="T989" s="9">
        <f t="shared" si="94"/>
        <v>41813.294560185182</v>
      </c>
    </row>
    <row r="990" spans="1:20" ht="43.5" x14ac:dyDescent="0.35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3">
        <f t="shared" si="95"/>
        <v>0</v>
      </c>
      <c r="P990" s="4">
        <f t="shared" si="90"/>
        <v>0</v>
      </c>
      <c r="Q990" t="str">
        <f t="shared" si="91"/>
        <v>technology</v>
      </c>
      <c r="R990" t="str">
        <f t="shared" si="92"/>
        <v>wearables</v>
      </c>
      <c r="S990" s="9">
        <f t="shared" si="93"/>
        <v>42614.356770833328</v>
      </c>
      <c r="T990" s="9">
        <f t="shared" si="94"/>
        <v>42644.356770833328</v>
      </c>
    </row>
    <row r="991" spans="1:20" x14ac:dyDescent="0.35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3">
        <f t="shared" si="95"/>
        <v>17</v>
      </c>
      <c r="P991" s="4">
        <f t="shared" si="90"/>
        <v>52.40625</v>
      </c>
      <c r="Q991" t="str">
        <f t="shared" si="91"/>
        <v>technology</v>
      </c>
      <c r="R991" t="str">
        <f t="shared" si="92"/>
        <v>wearables</v>
      </c>
      <c r="S991" s="9">
        <f t="shared" si="93"/>
        <v>42611.933969907404</v>
      </c>
      <c r="T991" s="9">
        <f t="shared" si="94"/>
        <v>42641.933969907404</v>
      </c>
    </row>
    <row r="992" spans="1:20" ht="43.5" x14ac:dyDescent="0.35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3">
        <f t="shared" si="95"/>
        <v>1</v>
      </c>
      <c r="P992" s="4">
        <f t="shared" si="90"/>
        <v>13</v>
      </c>
      <c r="Q992" t="str">
        <f t="shared" si="91"/>
        <v>technology</v>
      </c>
      <c r="R992" t="str">
        <f t="shared" si="92"/>
        <v>wearables</v>
      </c>
      <c r="S992" s="9">
        <f t="shared" si="93"/>
        <v>41855.784305555557</v>
      </c>
      <c r="T992" s="9">
        <f t="shared" si="94"/>
        <v>41885.784305555557</v>
      </c>
    </row>
    <row r="993" spans="1:20" ht="72.5" x14ac:dyDescent="0.35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3">
        <f t="shared" si="95"/>
        <v>5</v>
      </c>
      <c r="P993" s="4">
        <f t="shared" si="90"/>
        <v>30.285714285714285</v>
      </c>
      <c r="Q993" t="str">
        <f t="shared" si="91"/>
        <v>technology</v>
      </c>
      <c r="R993" t="str">
        <f t="shared" si="92"/>
        <v>wearables</v>
      </c>
      <c r="S993" s="9">
        <f t="shared" si="93"/>
        <v>42538.75680555556</v>
      </c>
      <c r="T993" s="9">
        <f t="shared" si="94"/>
        <v>42563.785416666666</v>
      </c>
    </row>
    <row r="994" spans="1:20" ht="43.5" x14ac:dyDescent="0.35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3">
        <f t="shared" si="95"/>
        <v>1</v>
      </c>
      <c r="P994" s="4">
        <f t="shared" si="90"/>
        <v>116.75</v>
      </c>
      <c r="Q994" t="str">
        <f t="shared" si="91"/>
        <v>technology</v>
      </c>
      <c r="R994" t="str">
        <f t="shared" si="92"/>
        <v>wearables</v>
      </c>
      <c r="S994" s="9">
        <f t="shared" si="93"/>
        <v>42437.924988425926</v>
      </c>
      <c r="T994" s="9">
        <f t="shared" si="94"/>
        <v>42497.883321759262</v>
      </c>
    </row>
    <row r="995" spans="1:20" ht="43.5" x14ac:dyDescent="0.35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3">
        <f t="shared" si="95"/>
        <v>26</v>
      </c>
      <c r="P995" s="4">
        <f t="shared" si="90"/>
        <v>89.59693877551021</v>
      </c>
      <c r="Q995" t="str">
        <f t="shared" si="91"/>
        <v>technology</v>
      </c>
      <c r="R995" t="str">
        <f t="shared" si="92"/>
        <v>wearables</v>
      </c>
      <c r="S995" s="9">
        <f t="shared" si="93"/>
        <v>42652.964907407411</v>
      </c>
      <c r="T995" s="9">
        <f t="shared" si="94"/>
        <v>42686.208333333328</v>
      </c>
    </row>
    <row r="996" spans="1:20" ht="58" x14ac:dyDescent="0.35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3">
        <f t="shared" si="95"/>
        <v>3</v>
      </c>
      <c r="P996" s="4">
        <f t="shared" si="90"/>
        <v>424.45454545454544</v>
      </c>
      <c r="Q996" t="str">
        <f t="shared" si="91"/>
        <v>technology</v>
      </c>
      <c r="R996" t="str">
        <f t="shared" si="92"/>
        <v>wearables</v>
      </c>
      <c r="S996" s="9">
        <f t="shared" si="93"/>
        <v>41921.263078703705</v>
      </c>
      <c r="T996" s="9">
        <f t="shared" si="94"/>
        <v>41973.957638888889</v>
      </c>
    </row>
    <row r="997" spans="1:20" ht="43.5" x14ac:dyDescent="0.35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3">
        <f t="shared" si="95"/>
        <v>8</v>
      </c>
      <c r="P997" s="4">
        <f t="shared" si="90"/>
        <v>80.666666666666671</v>
      </c>
      <c r="Q997" t="str">
        <f t="shared" si="91"/>
        <v>technology</v>
      </c>
      <c r="R997" t="str">
        <f t="shared" si="92"/>
        <v>wearables</v>
      </c>
      <c r="S997" s="9">
        <f t="shared" si="93"/>
        <v>41947.940740740742</v>
      </c>
      <c r="T997" s="9">
        <f t="shared" si="94"/>
        <v>41972.666666666672</v>
      </c>
    </row>
    <row r="998" spans="1:20" ht="29" x14ac:dyDescent="0.35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3">
        <f t="shared" si="95"/>
        <v>2</v>
      </c>
      <c r="P998" s="4">
        <f t="shared" si="90"/>
        <v>13</v>
      </c>
      <c r="Q998" t="str">
        <f t="shared" si="91"/>
        <v>technology</v>
      </c>
      <c r="R998" t="str">
        <f t="shared" si="92"/>
        <v>wearables</v>
      </c>
      <c r="S998" s="9">
        <f t="shared" si="93"/>
        <v>41817.866435185184</v>
      </c>
      <c r="T998" s="9">
        <f t="shared" si="94"/>
        <v>41847.643750000003</v>
      </c>
    </row>
    <row r="999" spans="1:20" ht="29" x14ac:dyDescent="0.35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3">
        <f t="shared" si="95"/>
        <v>2</v>
      </c>
      <c r="P999" s="4">
        <f t="shared" si="90"/>
        <v>8.125</v>
      </c>
      <c r="Q999" t="str">
        <f t="shared" si="91"/>
        <v>technology</v>
      </c>
      <c r="R999" t="str">
        <f t="shared" si="92"/>
        <v>wearables</v>
      </c>
      <c r="S999" s="9">
        <f t="shared" si="93"/>
        <v>41941.10297453704</v>
      </c>
      <c r="T999" s="9">
        <f t="shared" si="94"/>
        <v>41971.144641203704</v>
      </c>
    </row>
    <row r="1000" spans="1:20" ht="29" x14ac:dyDescent="0.35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3">
        <f t="shared" si="95"/>
        <v>59</v>
      </c>
      <c r="P1000" s="4">
        <f t="shared" si="90"/>
        <v>153.42794759825327</v>
      </c>
      <c r="Q1000" t="str">
        <f t="shared" si="91"/>
        <v>technology</v>
      </c>
      <c r="R1000" t="str">
        <f t="shared" si="92"/>
        <v>wearables</v>
      </c>
      <c r="S1000" s="9">
        <f t="shared" si="93"/>
        <v>42282.168993055559</v>
      </c>
      <c r="T1000" s="9">
        <f t="shared" si="94"/>
        <v>42327.210659722223</v>
      </c>
    </row>
    <row r="1001" spans="1:20" ht="29" x14ac:dyDescent="0.35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3">
        <f t="shared" si="95"/>
        <v>8</v>
      </c>
      <c r="P1001" s="4">
        <f t="shared" si="90"/>
        <v>292.07499999999999</v>
      </c>
      <c r="Q1001" t="str">
        <f t="shared" si="91"/>
        <v>technology</v>
      </c>
      <c r="R1001" t="str">
        <f t="shared" si="92"/>
        <v>wearables</v>
      </c>
      <c r="S1001" s="9">
        <f t="shared" si="93"/>
        <v>41926.29965277778</v>
      </c>
      <c r="T1001" s="9">
        <f t="shared" si="94"/>
        <v>41956.334722222222</v>
      </c>
    </row>
    <row r="1002" spans="1:20" ht="43.5" x14ac:dyDescent="0.35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3">
        <f t="shared" si="95"/>
        <v>3</v>
      </c>
      <c r="P1002" s="4">
        <f t="shared" si="90"/>
        <v>3304</v>
      </c>
      <c r="Q1002" t="str">
        <f t="shared" si="91"/>
        <v>technology</v>
      </c>
      <c r="R1002" t="str">
        <f t="shared" si="92"/>
        <v>wearables</v>
      </c>
      <c r="S1002" s="9">
        <f t="shared" si="93"/>
        <v>42749.059722222228</v>
      </c>
      <c r="T1002" s="9">
        <f t="shared" si="94"/>
        <v>42809.018055555556</v>
      </c>
    </row>
    <row r="1003" spans="1:20" ht="43.5" x14ac:dyDescent="0.35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3">
        <f t="shared" si="95"/>
        <v>104</v>
      </c>
      <c r="P1003" s="4">
        <f t="shared" si="90"/>
        <v>1300</v>
      </c>
      <c r="Q1003" t="str">
        <f t="shared" si="91"/>
        <v>technology</v>
      </c>
      <c r="R1003" t="str">
        <f t="shared" si="92"/>
        <v>wearables</v>
      </c>
      <c r="S1003" s="9">
        <f t="shared" si="93"/>
        <v>42720.720057870371</v>
      </c>
      <c r="T1003" s="9">
        <f t="shared" si="94"/>
        <v>42765.720057870371</v>
      </c>
    </row>
    <row r="1004" spans="1:20" ht="43.5" x14ac:dyDescent="0.35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3">
        <f t="shared" si="95"/>
        <v>30</v>
      </c>
      <c r="P1004" s="4">
        <f t="shared" si="90"/>
        <v>134.54545454545453</v>
      </c>
      <c r="Q1004" t="str">
        <f t="shared" si="91"/>
        <v>technology</v>
      </c>
      <c r="R1004" t="str">
        <f t="shared" si="92"/>
        <v>wearables</v>
      </c>
      <c r="S1004" s="9">
        <f t="shared" si="93"/>
        <v>42325.684189814812</v>
      </c>
      <c r="T1004" s="9">
        <f t="shared" si="94"/>
        <v>42355.249305555553</v>
      </c>
    </row>
    <row r="1005" spans="1:20" ht="43.5" x14ac:dyDescent="0.35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3">
        <f t="shared" si="95"/>
        <v>17</v>
      </c>
      <c r="P1005" s="4">
        <f t="shared" si="90"/>
        <v>214.06666666666666</v>
      </c>
      <c r="Q1005" t="str">
        <f t="shared" si="91"/>
        <v>technology</v>
      </c>
      <c r="R1005" t="str">
        <f t="shared" si="92"/>
        <v>wearables</v>
      </c>
      <c r="S1005" s="9">
        <f t="shared" si="93"/>
        <v>42780.709039351852</v>
      </c>
      <c r="T1005" s="9">
        <f t="shared" si="94"/>
        <v>42810.667372685188</v>
      </c>
    </row>
    <row r="1006" spans="1:20" ht="29" x14ac:dyDescent="0.35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3">
        <f t="shared" si="95"/>
        <v>83</v>
      </c>
      <c r="P1006" s="4">
        <f t="shared" si="90"/>
        <v>216.33684210526314</v>
      </c>
      <c r="Q1006" t="str">
        <f t="shared" si="91"/>
        <v>technology</v>
      </c>
      <c r="R1006" t="str">
        <f t="shared" si="92"/>
        <v>wearables</v>
      </c>
      <c r="S1006" s="9">
        <f t="shared" si="93"/>
        <v>42388.708645833336</v>
      </c>
      <c r="T1006" s="9">
        <f t="shared" si="94"/>
        <v>42418.708645833336</v>
      </c>
    </row>
    <row r="1007" spans="1:20" ht="29" x14ac:dyDescent="0.35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3">
        <f t="shared" si="95"/>
        <v>76</v>
      </c>
      <c r="P1007" s="4">
        <f t="shared" si="90"/>
        <v>932.31055900621118</v>
      </c>
      <c r="Q1007" t="str">
        <f t="shared" si="91"/>
        <v>technology</v>
      </c>
      <c r="R1007" t="str">
        <f t="shared" si="92"/>
        <v>wearables</v>
      </c>
      <c r="S1007" s="9">
        <f t="shared" si="93"/>
        <v>42276.624803240738</v>
      </c>
      <c r="T1007" s="9">
        <f t="shared" si="94"/>
        <v>42307.624803240738</v>
      </c>
    </row>
    <row r="1008" spans="1:20" ht="43.5" x14ac:dyDescent="0.35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3">
        <f t="shared" si="95"/>
        <v>6</v>
      </c>
      <c r="P1008" s="4">
        <f t="shared" si="90"/>
        <v>29.25</v>
      </c>
      <c r="Q1008" t="str">
        <f t="shared" si="91"/>
        <v>technology</v>
      </c>
      <c r="R1008" t="str">
        <f t="shared" si="92"/>
        <v>wearables</v>
      </c>
      <c r="S1008" s="9">
        <f t="shared" si="93"/>
        <v>41977.040185185186</v>
      </c>
      <c r="T1008" s="9">
        <f t="shared" si="94"/>
        <v>41985.299305555556</v>
      </c>
    </row>
    <row r="1009" spans="1:20" ht="43.5" x14ac:dyDescent="0.35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3">
        <f t="shared" si="95"/>
        <v>45</v>
      </c>
      <c r="P1009" s="4">
        <f t="shared" si="90"/>
        <v>174.94736842105263</v>
      </c>
      <c r="Q1009" t="str">
        <f t="shared" si="91"/>
        <v>technology</v>
      </c>
      <c r="R1009" t="str">
        <f t="shared" si="92"/>
        <v>wearables</v>
      </c>
      <c r="S1009" s="9">
        <f t="shared" si="93"/>
        <v>42676.583599537036</v>
      </c>
      <c r="T1009" s="9">
        <f t="shared" si="94"/>
        <v>42718.6252662037</v>
      </c>
    </row>
    <row r="1010" spans="1:20" ht="43.5" x14ac:dyDescent="0.35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3">
        <f t="shared" si="95"/>
        <v>1</v>
      </c>
      <c r="P1010" s="4">
        <f t="shared" si="90"/>
        <v>250</v>
      </c>
      <c r="Q1010" t="str">
        <f t="shared" si="91"/>
        <v>technology</v>
      </c>
      <c r="R1010" t="str">
        <f t="shared" si="92"/>
        <v>wearables</v>
      </c>
      <c r="S1010" s="9">
        <f t="shared" si="93"/>
        <v>42702.809201388889</v>
      </c>
      <c r="T1010" s="9">
        <f t="shared" si="94"/>
        <v>42732.809201388889</v>
      </c>
    </row>
    <row r="1011" spans="1:20" ht="43.5" x14ac:dyDescent="0.35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3">
        <f t="shared" si="95"/>
        <v>14</v>
      </c>
      <c r="P1011" s="4">
        <f t="shared" si="90"/>
        <v>65</v>
      </c>
      <c r="Q1011" t="str">
        <f t="shared" si="91"/>
        <v>technology</v>
      </c>
      <c r="R1011" t="str">
        <f t="shared" si="92"/>
        <v>wearables</v>
      </c>
      <c r="S1011" s="9">
        <f t="shared" si="93"/>
        <v>42510.604699074072</v>
      </c>
      <c r="T1011" s="9">
        <f t="shared" si="94"/>
        <v>42540.604699074072</v>
      </c>
    </row>
    <row r="1012" spans="1:20" ht="43.5" x14ac:dyDescent="0.35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3">
        <f t="shared" si="95"/>
        <v>1</v>
      </c>
      <c r="P1012" s="4">
        <f t="shared" si="90"/>
        <v>55</v>
      </c>
      <c r="Q1012" t="str">
        <f t="shared" si="91"/>
        <v>technology</v>
      </c>
      <c r="R1012" t="str">
        <f t="shared" si="92"/>
        <v>wearables</v>
      </c>
      <c r="S1012" s="9">
        <f t="shared" si="93"/>
        <v>42561.829421296294</v>
      </c>
      <c r="T1012" s="9">
        <f t="shared" si="94"/>
        <v>42618.124305555553</v>
      </c>
    </row>
    <row r="1013" spans="1:20" ht="43.5" x14ac:dyDescent="0.35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3">
        <f t="shared" si="95"/>
        <v>1</v>
      </c>
      <c r="P1013" s="4">
        <f t="shared" si="90"/>
        <v>75</v>
      </c>
      <c r="Q1013" t="str">
        <f t="shared" si="91"/>
        <v>technology</v>
      </c>
      <c r="R1013" t="str">
        <f t="shared" si="92"/>
        <v>wearables</v>
      </c>
      <c r="S1013" s="9">
        <f t="shared" si="93"/>
        <v>41946.898090277777</v>
      </c>
      <c r="T1013" s="9">
        <f t="shared" si="94"/>
        <v>41991.898090277777</v>
      </c>
    </row>
    <row r="1014" spans="1:20" ht="43.5" x14ac:dyDescent="0.35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3">
        <f t="shared" si="95"/>
        <v>21536</v>
      </c>
      <c r="P1014" s="4">
        <f t="shared" si="90"/>
        <v>1389.3561935483872</v>
      </c>
      <c r="Q1014" t="str">
        <f t="shared" si="91"/>
        <v>technology</v>
      </c>
      <c r="R1014" t="str">
        <f t="shared" si="92"/>
        <v>wearables</v>
      </c>
      <c r="S1014" s="9">
        <f t="shared" si="93"/>
        <v>42714.440416666665</v>
      </c>
      <c r="T1014" s="9">
        <f t="shared" si="94"/>
        <v>42759.440416666665</v>
      </c>
    </row>
    <row r="1015" spans="1:20" ht="43.5" x14ac:dyDescent="0.35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3">
        <f t="shared" si="95"/>
        <v>35</v>
      </c>
      <c r="P1015" s="4">
        <f t="shared" si="90"/>
        <v>95.911111111111111</v>
      </c>
      <c r="Q1015" t="str">
        <f t="shared" si="91"/>
        <v>technology</v>
      </c>
      <c r="R1015" t="str">
        <f t="shared" si="92"/>
        <v>wearables</v>
      </c>
      <c r="S1015" s="9">
        <f t="shared" si="93"/>
        <v>42339.833981481483</v>
      </c>
      <c r="T1015" s="9">
        <f t="shared" si="94"/>
        <v>42367.833333333328</v>
      </c>
    </row>
    <row r="1016" spans="1:20" ht="29" x14ac:dyDescent="0.35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3">
        <f t="shared" si="95"/>
        <v>31</v>
      </c>
      <c r="P1016" s="4">
        <f t="shared" si="90"/>
        <v>191.25</v>
      </c>
      <c r="Q1016" t="str">
        <f t="shared" si="91"/>
        <v>technology</v>
      </c>
      <c r="R1016" t="str">
        <f t="shared" si="92"/>
        <v>wearables</v>
      </c>
      <c r="S1016" s="9">
        <f t="shared" si="93"/>
        <v>41955.002488425926</v>
      </c>
      <c r="T1016" s="9">
        <f t="shared" si="94"/>
        <v>42005.002488425926</v>
      </c>
    </row>
    <row r="1017" spans="1:20" ht="29" x14ac:dyDescent="0.35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3">
        <f t="shared" si="95"/>
        <v>3</v>
      </c>
      <c r="P1017" s="4">
        <f t="shared" si="90"/>
        <v>40</v>
      </c>
      <c r="Q1017" t="str">
        <f t="shared" si="91"/>
        <v>technology</v>
      </c>
      <c r="R1017" t="str">
        <f t="shared" si="92"/>
        <v>wearables</v>
      </c>
      <c r="S1017" s="9">
        <f t="shared" si="93"/>
        <v>42303.878414351857</v>
      </c>
      <c r="T1017" s="9">
        <f t="shared" si="94"/>
        <v>42333.920081018514</v>
      </c>
    </row>
    <row r="1018" spans="1:20" ht="43.5" x14ac:dyDescent="0.35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3">
        <f t="shared" si="95"/>
        <v>3</v>
      </c>
      <c r="P1018" s="4">
        <f t="shared" si="90"/>
        <v>74.78947368421052</v>
      </c>
      <c r="Q1018" t="str">
        <f t="shared" si="91"/>
        <v>technology</v>
      </c>
      <c r="R1018" t="str">
        <f t="shared" si="92"/>
        <v>wearables</v>
      </c>
      <c r="S1018" s="9">
        <f t="shared" si="93"/>
        <v>42422.107129629629</v>
      </c>
      <c r="T1018" s="9">
        <f t="shared" si="94"/>
        <v>42467.065462962957</v>
      </c>
    </row>
    <row r="1019" spans="1:20" ht="43.5" x14ac:dyDescent="0.35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3">
        <f t="shared" si="95"/>
        <v>23</v>
      </c>
      <c r="P1019" s="4">
        <f t="shared" si="90"/>
        <v>161.11830985915492</v>
      </c>
      <c r="Q1019" t="str">
        <f t="shared" si="91"/>
        <v>technology</v>
      </c>
      <c r="R1019" t="str">
        <f t="shared" si="92"/>
        <v>wearables</v>
      </c>
      <c r="S1019" s="9">
        <f t="shared" si="93"/>
        <v>42289.675173611111</v>
      </c>
      <c r="T1019" s="9">
        <f t="shared" si="94"/>
        <v>42329.716840277775</v>
      </c>
    </row>
    <row r="1020" spans="1:20" ht="29" x14ac:dyDescent="0.35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3">
        <f t="shared" si="95"/>
        <v>4</v>
      </c>
      <c r="P1020" s="4">
        <f t="shared" si="90"/>
        <v>88.714285714285708</v>
      </c>
      <c r="Q1020" t="str">
        <f t="shared" si="91"/>
        <v>technology</v>
      </c>
      <c r="R1020" t="str">
        <f t="shared" si="92"/>
        <v>wearables</v>
      </c>
      <c r="S1020" s="9">
        <f t="shared" si="93"/>
        <v>42535.492280092592</v>
      </c>
      <c r="T1020" s="9">
        <f t="shared" si="94"/>
        <v>42565.492280092592</v>
      </c>
    </row>
    <row r="1021" spans="1:20" ht="29" x14ac:dyDescent="0.35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3">
        <f t="shared" si="95"/>
        <v>48</v>
      </c>
      <c r="P1021" s="4">
        <f t="shared" si="90"/>
        <v>53.25</v>
      </c>
      <c r="Q1021" t="str">
        <f t="shared" si="91"/>
        <v>technology</v>
      </c>
      <c r="R1021" t="str">
        <f t="shared" si="92"/>
        <v>wearables</v>
      </c>
      <c r="S1021" s="9">
        <f t="shared" si="93"/>
        <v>42009.973946759259</v>
      </c>
      <c r="T1021" s="9">
        <f t="shared" si="94"/>
        <v>42039.973946759259</v>
      </c>
    </row>
    <row r="1022" spans="1:20" ht="43.5" x14ac:dyDescent="0.35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3">
        <f t="shared" si="95"/>
        <v>206</v>
      </c>
      <c r="P1022" s="4">
        <f t="shared" si="90"/>
        <v>106.2</v>
      </c>
      <c r="Q1022" t="str">
        <f t="shared" si="91"/>
        <v>music</v>
      </c>
      <c r="R1022" t="str">
        <f t="shared" si="92"/>
        <v>electronic music</v>
      </c>
      <c r="S1022" s="9">
        <f t="shared" si="93"/>
        <v>42127.069548611107</v>
      </c>
      <c r="T1022" s="9">
        <f t="shared" si="94"/>
        <v>42157.032638888893</v>
      </c>
    </row>
    <row r="1023" spans="1:20" ht="29" x14ac:dyDescent="0.35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3">
        <f t="shared" si="95"/>
        <v>352</v>
      </c>
      <c r="P1023" s="4">
        <f t="shared" si="90"/>
        <v>22.079728033472804</v>
      </c>
      <c r="Q1023" t="str">
        <f t="shared" si="91"/>
        <v>music</v>
      </c>
      <c r="R1023" t="str">
        <f t="shared" si="92"/>
        <v>electronic music</v>
      </c>
      <c r="S1023" s="9">
        <f t="shared" si="93"/>
        <v>42271.251979166671</v>
      </c>
      <c r="T1023" s="9">
        <f t="shared" si="94"/>
        <v>42294.166666666672</v>
      </c>
    </row>
    <row r="1024" spans="1:20" ht="29" x14ac:dyDescent="0.35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3">
        <f t="shared" si="95"/>
        <v>115</v>
      </c>
      <c r="P1024" s="4">
        <f t="shared" si="90"/>
        <v>31.054054054054053</v>
      </c>
      <c r="Q1024" t="str">
        <f t="shared" si="91"/>
        <v>music</v>
      </c>
      <c r="R1024" t="str">
        <f t="shared" si="92"/>
        <v>electronic music</v>
      </c>
      <c r="S1024" s="9">
        <f t="shared" si="93"/>
        <v>42111.646724537044</v>
      </c>
      <c r="T1024" s="9">
        <f t="shared" si="94"/>
        <v>42141.646724537044</v>
      </c>
    </row>
    <row r="1025" spans="1:20" ht="43.5" x14ac:dyDescent="0.35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3">
        <f t="shared" si="95"/>
        <v>238</v>
      </c>
      <c r="P1025" s="4">
        <f t="shared" si="90"/>
        <v>36.206106870229007</v>
      </c>
      <c r="Q1025" t="str">
        <f t="shared" si="91"/>
        <v>music</v>
      </c>
      <c r="R1025" t="str">
        <f t="shared" si="92"/>
        <v>electronic music</v>
      </c>
      <c r="S1025" s="9">
        <f t="shared" si="93"/>
        <v>42145.919687500005</v>
      </c>
      <c r="T1025" s="9">
        <f t="shared" si="94"/>
        <v>42175.919687500005</v>
      </c>
    </row>
    <row r="1026" spans="1:20" ht="43.5" x14ac:dyDescent="0.35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3">
        <f t="shared" si="95"/>
        <v>119</v>
      </c>
      <c r="P1026" s="4">
        <f t="shared" si="90"/>
        <v>388.9762295081967</v>
      </c>
      <c r="Q1026" t="str">
        <f t="shared" si="91"/>
        <v>music</v>
      </c>
      <c r="R1026" t="str">
        <f t="shared" si="92"/>
        <v>electronic music</v>
      </c>
      <c r="S1026" s="9">
        <f t="shared" si="93"/>
        <v>42370.580590277779</v>
      </c>
      <c r="T1026" s="9">
        <f t="shared" si="94"/>
        <v>42400.580590277779</v>
      </c>
    </row>
    <row r="1027" spans="1:20" ht="29" x14ac:dyDescent="0.35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3">
        <f t="shared" si="95"/>
        <v>110</v>
      </c>
      <c r="P1027" s="4">
        <f t="shared" ref="P1027:P1090" si="96">IFERROR(E1027/L1027,0)</f>
        <v>71.848571428571432</v>
      </c>
      <c r="Q1027" t="str">
        <f t="shared" ref="Q1027:Q1090" si="97">LEFT(N1027,SEARCH("/",N1027)-1)</f>
        <v>music</v>
      </c>
      <c r="R1027" t="str">
        <f t="shared" ref="R1027:R1090" si="98">RIGHT(N1027,LEN(N1027)-SEARCH("/",N1027,1))</f>
        <v>electronic music</v>
      </c>
      <c r="S1027" s="9">
        <f t="shared" ref="S1027:S1090" si="99">(((J1027/60)/60)/24)+DATE(1970,1,1)</f>
        <v>42049.833761574075</v>
      </c>
      <c r="T1027" s="9">
        <f t="shared" ref="T1027:T1090" si="100">(((I1027/60)/60)/24)+DATE(1970,1,1)</f>
        <v>42079.792094907403</v>
      </c>
    </row>
    <row r="1028" spans="1:20" ht="43.5" x14ac:dyDescent="0.35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3">
        <f t="shared" ref="O1028:O1091" si="101">ROUNDUP((E1028/D1028)*100,0)</f>
        <v>101</v>
      </c>
      <c r="P1028" s="4">
        <f t="shared" si="96"/>
        <v>57.381803278688523</v>
      </c>
      <c r="Q1028" t="str">
        <f t="shared" si="97"/>
        <v>music</v>
      </c>
      <c r="R1028" t="str">
        <f t="shared" si="98"/>
        <v>electronic music</v>
      </c>
      <c r="S1028" s="9">
        <f t="shared" si="99"/>
        <v>42426.407592592594</v>
      </c>
      <c r="T1028" s="9">
        <f t="shared" si="100"/>
        <v>42460.365925925929</v>
      </c>
    </row>
    <row r="1029" spans="1:20" ht="43.5" x14ac:dyDescent="0.35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3">
        <f t="shared" si="101"/>
        <v>104</v>
      </c>
      <c r="P1029" s="4">
        <f t="shared" si="96"/>
        <v>69.666666666666671</v>
      </c>
      <c r="Q1029" t="str">
        <f t="shared" si="97"/>
        <v>music</v>
      </c>
      <c r="R1029" t="str">
        <f t="shared" si="98"/>
        <v>electronic music</v>
      </c>
      <c r="S1029" s="9">
        <f t="shared" si="99"/>
        <v>41905.034108796295</v>
      </c>
      <c r="T1029" s="9">
        <f t="shared" si="100"/>
        <v>41935.034108796295</v>
      </c>
    </row>
    <row r="1030" spans="1:20" ht="43.5" x14ac:dyDescent="0.35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3">
        <f t="shared" si="101"/>
        <v>118</v>
      </c>
      <c r="P1030" s="4">
        <f t="shared" si="96"/>
        <v>45.988235294117644</v>
      </c>
      <c r="Q1030" t="str">
        <f t="shared" si="97"/>
        <v>music</v>
      </c>
      <c r="R1030" t="str">
        <f t="shared" si="98"/>
        <v>electronic music</v>
      </c>
      <c r="S1030" s="9">
        <f t="shared" si="99"/>
        <v>42755.627372685187</v>
      </c>
      <c r="T1030" s="9">
        <f t="shared" si="100"/>
        <v>42800.833333333328</v>
      </c>
    </row>
    <row r="1031" spans="1:20" ht="29" x14ac:dyDescent="0.35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3">
        <f t="shared" si="101"/>
        <v>112</v>
      </c>
      <c r="P1031" s="4">
        <f t="shared" si="96"/>
        <v>79.262411347517727</v>
      </c>
      <c r="Q1031" t="str">
        <f t="shared" si="97"/>
        <v>music</v>
      </c>
      <c r="R1031" t="str">
        <f t="shared" si="98"/>
        <v>electronic music</v>
      </c>
      <c r="S1031" s="9">
        <f t="shared" si="99"/>
        <v>42044.711886574078</v>
      </c>
      <c r="T1031" s="9">
        <f t="shared" si="100"/>
        <v>42098.915972222225</v>
      </c>
    </row>
    <row r="1032" spans="1:20" ht="29" x14ac:dyDescent="0.35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3">
        <f t="shared" si="101"/>
        <v>343</v>
      </c>
      <c r="P1032" s="4">
        <f t="shared" si="96"/>
        <v>43.031446540880502</v>
      </c>
      <c r="Q1032" t="str">
        <f t="shared" si="97"/>
        <v>music</v>
      </c>
      <c r="R1032" t="str">
        <f t="shared" si="98"/>
        <v>electronic music</v>
      </c>
      <c r="S1032" s="9">
        <f t="shared" si="99"/>
        <v>42611.483206018514</v>
      </c>
      <c r="T1032" s="9">
        <f t="shared" si="100"/>
        <v>42625.483206018514</v>
      </c>
    </row>
    <row r="1033" spans="1:20" ht="43.5" x14ac:dyDescent="0.35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3">
        <f t="shared" si="101"/>
        <v>108</v>
      </c>
      <c r="P1033" s="4">
        <f t="shared" si="96"/>
        <v>108.48484848484848</v>
      </c>
      <c r="Q1033" t="str">
        <f t="shared" si="97"/>
        <v>music</v>
      </c>
      <c r="R1033" t="str">
        <f t="shared" si="98"/>
        <v>electronic music</v>
      </c>
      <c r="S1033" s="9">
        <f t="shared" si="99"/>
        <v>42324.764004629629</v>
      </c>
      <c r="T1033" s="9">
        <f t="shared" si="100"/>
        <v>42354.764004629629</v>
      </c>
    </row>
    <row r="1034" spans="1:20" x14ac:dyDescent="0.35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3">
        <f t="shared" si="101"/>
        <v>109</v>
      </c>
      <c r="P1034" s="4">
        <f t="shared" si="96"/>
        <v>61.029583333333335</v>
      </c>
      <c r="Q1034" t="str">
        <f t="shared" si="97"/>
        <v>music</v>
      </c>
      <c r="R1034" t="str">
        <f t="shared" si="98"/>
        <v>electronic music</v>
      </c>
      <c r="S1034" s="9">
        <f t="shared" si="99"/>
        <v>42514.666956018518</v>
      </c>
      <c r="T1034" s="9">
        <f t="shared" si="100"/>
        <v>42544.666956018518</v>
      </c>
    </row>
    <row r="1035" spans="1:20" ht="43.5" x14ac:dyDescent="0.35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3">
        <f t="shared" si="101"/>
        <v>103</v>
      </c>
      <c r="P1035" s="4">
        <f t="shared" si="96"/>
        <v>50.592592592592595</v>
      </c>
      <c r="Q1035" t="str">
        <f t="shared" si="97"/>
        <v>music</v>
      </c>
      <c r="R1035" t="str">
        <f t="shared" si="98"/>
        <v>electronic music</v>
      </c>
      <c r="S1035" s="9">
        <f t="shared" si="99"/>
        <v>42688.732407407413</v>
      </c>
      <c r="T1035" s="9">
        <f t="shared" si="100"/>
        <v>42716.732407407413</v>
      </c>
    </row>
    <row r="1036" spans="1:20" ht="43.5" x14ac:dyDescent="0.35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3">
        <f t="shared" si="101"/>
        <v>131</v>
      </c>
      <c r="P1036" s="4">
        <f t="shared" si="96"/>
        <v>39.157168674698795</v>
      </c>
      <c r="Q1036" t="str">
        <f t="shared" si="97"/>
        <v>music</v>
      </c>
      <c r="R1036" t="str">
        <f t="shared" si="98"/>
        <v>electronic music</v>
      </c>
      <c r="S1036" s="9">
        <f t="shared" si="99"/>
        <v>42555.166712962964</v>
      </c>
      <c r="T1036" s="9">
        <f t="shared" si="100"/>
        <v>42587.165972222225</v>
      </c>
    </row>
    <row r="1037" spans="1:20" ht="43.5" x14ac:dyDescent="0.35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3">
        <f t="shared" si="101"/>
        <v>108</v>
      </c>
      <c r="P1037" s="4">
        <f t="shared" si="96"/>
        <v>65.15789473684211</v>
      </c>
      <c r="Q1037" t="str">
        <f t="shared" si="97"/>
        <v>music</v>
      </c>
      <c r="R1037" t="str">
        <f t="shared" si="98"/>
        <v>electronic music</v>
      </c>
      <c r="S1037" s="9">
        <f t="shared" si="99"/>
        <v>42016.641435185185</v>
      </c>
      <c r="T1037" s="9">
        <f t="shared" si="100"/>
        <v>42046.641435185185</v>
      </c>
    </row>
    <row r="1038" spans="1:20" ht="29" x14ac:dyDescent="0.35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3">
        <f t="shared" si="101"/>
        <v>113</v>
      </c>
      <c r="P1038" s="4">
        <f t="shared" si="96"/>
        <v>23.963127962085309</v>
      </c>
      <c r="Q1038" t="str">
        <f t="shared" si="97"/>
        <v>music</v>
      </c>
      <c r="R1038" t="str">
        <f t="shared" si="98"/>
        <v>electronic music</v>
      </c>
      <c r="S1038" s="9">
        <f t="shared" si="99"/>
        <v>41249.448958333334</v>
      </c>
      <c r="T1038" s="9">
        <f t="shared" si="100"/>
        <v>41281.333333333336</v>
      </c>
    </row>
    <row r="1039" spans="1:20" ht="43.5" x14ac:dyDescent="0.35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3">
        <f t="shared" si="101"/>
        <v>103</v>
      </c>
      <c r="P1039" s="4">
        <f t="shared" si="96"/>
        <v>48.61904761904762</v>
      </c>
      <c r="Q1039" t="str">
        <f t="shared" si="97"/>
        <v>music</v>
      </c>
      <c r="R1039" t="str">
        <f t="shared" si="98"/>
        <v>electronic music</v>
      </c>
      <c r="S1039" s="9">
        <f t="shared" si="99"/>
        <v>42119.822476851856</v>
      </c>
      <c r="T1039" s="9">
        <f t="shared" si="100"/>
        <v>42142.208333333328</v>
      </c>
    </row>
    <row r="1040" spans="1:20" ht="43.5" x14ac:dyDescent="0.35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3">
        <f t="shared" si="101"/>
        <v>146</v>
      </c>
      <c r="P1040" s="4">
        <f t="shared" si="96"/>
        <v>35.73770491803279</v>
      </c>
      <c r="Q1040" t="str">
        <f t="shared" si="97"/>
        <v>music</v>
      </c>
      <c r="R1040" t="str">
        <f t="shared" si="98"/>
        <v>electronic music</v>
      </c>
      <c r="S1040" s="9">
        <f t="shared" si="99"/>
        <v>42418.231747685189</v>
      </c>
      <c r="T1040" s="9">
        <f t="shared" si="100"/>
        <v>42448.190081018518</v>
      </c>
    </row>
    <row r="1041" spans="1:20" ht="43.5" x14ac:dyDescent="0.35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3">
        <f t="shared" si="101"/>
        <v>129</v>
      </c>
      <c r="P1041" s="4">
        <f t="shared" si="96"/>
        <v>21.366666666666667</v>
      </c>
      <c r="Q1041" t="str">
        <f t="shared" si="97"/>
        <v>music</v>
      </c>
      <c r="R1041" t="str">
        <f t="shared" si="98"/>
        <v>electronic music</v>
      </c>
      <c r="S1041" s="9">
        <f t="shared" si="99"/>
        <v>42692.109328703707</v>
      </c>
      <c r="T1041" s="9">
        <f t="shared" si="100"/>
        <v>42717.332638888889</v>
      </c>
    </row>
    <row r="1042" spans="1:20" ht="43.5" x14ac:dyDescent="0.35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3">
        <f t="shared" si="101"/>
        <v>1</v>
      </c>
      <c r="P1042" s="4">
        <f t="shared" si="96"/>
        <v>250</v>
      </c>
      <c r="Q1042" t="str">
        <f t="shared" si="97"/>
        <v>journalism</v>
      </c>
      <c r="R1042" t="str">
        <f t="shared" si="98"/>
        <v>audio</v>
      </c>
      <c r="S1042" s="9">
        <f t="shared" si="99"/>
        <v>42579.708437499998</v>
      </c>
      <c r="T1042" s="9">
        <f t="shared" si="100"/>
        <v>42609.708437499998</v>
      </c>
    </row>
    <row r="1043" spans="1:20" ht="29" x14ac:dyDescent="0.35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3">
        <f t="shared" si="101"/>
        <v>0</v>
      </c>
      <c r="P1043" s="4">
        <f t="shared" si="96"/>
        <v>0</v>
      </c>
      <c r="Q1043" t="str">
        <f t="shared" si="97"/>
        <v>journalism</v>
      </c>
      <c r="R1043" t="str">
        <f t="shared" si="98"/>
        <v>audio</v>
      </c>
      <c r="S1043" s="9">
        <f t="shared" si="99"/>
        <v>41831.060092592597</v>
      </c>
      <c r="T1043" s="9">
        <f t="shared" si="100"/>
        <v>41851.060092592597</v>
      </c>
    </row>
    <row r="1044" spans="1:20" ht="43.5" x14ac:dyDescent="0.35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3">
        <f t="shared" si="101"/>
        <v>2</v>
      </c>
      <c r="P1044" s="4">
        <f t="shared" si="96"/>
        <v>10</v>
      </c>
      <c r="Q1044" t="str">
        <f t="shared" si="97"/>
        <v>journalism</v>
      </c>
      <c r="R1044" t="str">
        <f t="shared" si="98"/>
        <v>audio</v>
      </c>
      <c r="S1044" s="9">
        <f t="shared" si="99"/>
        <v>41851.696157407408</v>
      </c>
      <c r="T1044" s="9">
        <f t="shared" si="100"/>
        <v>41894.416666666664</v>
      </c>
    </row>
    <row r="1045" spans="1:20" ht="29" x14ac:dyDescent="0.35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3">
        <f t="shared" si="101"/>
        <v>9</v>
      </c>
      <c r="P1045" s="4">
        <f t="shared" si="96"/>
        <v>29.236301369863014</v>
      </c>
      <c r="Q1045" t="str">
        <f t="shared" si="97"/>
        <v>journalism</v>
      </c>
      <c r="R1045" t="str">
        <f t="shared" si="98"/>
        <v>audio</v>
      </c>
      <c r="S1045" s="9">
        <f t="shared" si="99"/>
        <v>42114.252951388888</v>
      </c>
      <c r="T1045" s="9">
        <f t="shared" si="100"/>
        <v>42144.252951388888</v>
      </c>
    </row>
    <row r="1046" spans="1:20" ht="43.5" x14ac:dyDescent="0.35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3">
        <f t="shared" si="101"/>
        <v>1</v>
      </c>
      <c r="P1046" s="4">
        <f t="shared" si="96"/>
        <v>3</v>
      </c>
      <c r="Q1046" t="str">
        <f t="shared" si="97"/>
        <v>journalism</v>
      </c>
      <c r="R1046" t="str">
        <f t="shared" si="98"/>
        <v>audio</v>
      </c>
      <c r="S1046" s="9">
        <f t="shared" si="99"/>
        <v>42011.925937499997</v>
      </c>
      <c r="T1046" s="9">
        <f t="shared" si="100"/>
        <v>42068.852083333331</v>
      </c>
    </row>
    <row r="1047" spans="1:20" ht="43.5" x14ac:dyDescent="0.35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3">
        <f t="shared" si="101"/>
        <v>3</v>
      </c>
      <c r="P1047" s="4">
        <f t="shared" si="96"/>
        <v>33.25</v>
      </c>
      <c r="Q1047" t="str">
        <f t="shared" si="97"/>
        <v>journalism</v>
      </c>
      <c r="R1047" t="str">
        <f t="shared" si="98"/>
        <v>audio</v>
      </c>
      <c r="S1047" s="9">
        <f t="shared" si="99"/>
        <v>41844.874421296299</v>
      </c>
      <c r="T1047" s="9">
        <f t="shared" si="100"/>
        <v>41874.874421296299</v>
      </c>
    </row>
    <row r="1048" spans="1:20" ht="43.5" x14ac:dyDescent="0.35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3">
        <f t="shared" si="101"/>
        <v>0</v>
      </c>
      <c r="P1048" s="4">
        <f t="shared" si="96"/>
        <v>0</v>
      </c>
      <c r="Q1048" t="str">
        <f t="shared" si="97"/>
        <v>journalism</v>
      </c>
      <c r="R1048" t="str">
        <f t="shared" si="98"/>
        <v>audio</v>
      </c>
      <c r="S1048" s="9">
        <f t="shared" si="99"/>
        <v>42319.851388888885</v>
      </c>
      <c r="T1048" s="9">
        <f t="shared" si="100"/>
        <v>42364.851388888885</v>
      </c>
    </row>
    <row r="1049" spans="1:20" ht="43.5" x14ac:dyDescent="0.35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3">
        <f t="shared" si="101"/>
        <v>1</v>
      </c>
      <c r="P1049" s="4">
        <f t="shared" si="96"/>
        <v>1</v>
      </c>
      <c r="Q1049" t="str">
        <f t="shared" si="97"/>
        <v>journalism</v>
      </c>
      <c r="R1049" t="str">
        <f t="shared" si="98"/>
        <v>audio</v>
      </c>
      <c r="S1049" s="9">
        <f t="shared" si="99"/>
        <v>41918.818460648145</v>
      </c>
      <c r="T1049" s="9">
        <f t="shared" si="100"/>
        <v>41948.860127314816</v>
      </c>
    </row>
    <row r="1050" spans="1:20" ht="43.5" x14ac:dyDescent="0.35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3">
        <f t="shared" si="101"/>
        <v>2</v>
      </c>
      <c r="P1050" s="4">
        <f t="shared" si="96"/>
        <v>53</v>
      </c>
      <c r="Q1050" t="str">
        <f t="shared" si="97"/>
        <v>journalism</v>
      </c>
      <c r="R1050" t="str">
        <f t="shared" si="98"/>
        <v>audio</v>
      </c>
      <c r="S1050" s="9">
        <f t="shared" si="99"/>
        <v>42598.053113425922</v>
      </c>
      <c r="T1050" s="9">
        <f t="shared" si="100"/>
        <v>42638.053113425922</v>
      </c>
    </row>
    <row r="1051" spans="1:20" x14ac:dyDescent="0.35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3">
        <f t="shared" si="101"/>
        <v>0</v>
      </c>
      <c r="P1051" s="4">
        <f t="shared" si="96"/>
        <v>0</v>
      </c>
      <c r="Q1051" t="str">
        <f t="shared" si="97"/>
        <v>journalism</v>
      </c>
      <c r="R1051" t="str">
        <f t="shared" si="98"/>
        <v>audio</v>
      </c>
      <c r="S1051" s="9">
        <f t="shared" si="99"/>
        <v>42382.431076388893</v>
      </c>
      <c r="T1051" s="9">
        <f t="shared" si="100"/>
        <v>42412.431076388893</v>
      </c>
    </row>
    <row r="1052" spans="1:20" x14ac:dyDescent="0.35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3">
        <f t="shared" si="101"/>
        <v>0</v>
      </c>
      <c r="P1052" s="4">
        <f t="shared" si="96"/>
        <v>0</v>
      </c>
      <c r="Q1052" t="str">
        <f t="shared" si="97"/>
        <v>journalism</v>
      </c>
      <c r="R1052" t="str">
        <f t="shared" si="98"/>
        <v>audio</v>
      </c>
      <c r="S1052" s="9">
        <f t="shared" si="99"/>
        <v>42231.7971875</v>
      </c>
      <c r="T1052" s="9">
        <f t="shared" si="100"/>
        <v>42261.7971875</v>
      </c>
    </row>
    <row r="1053" spans="1:20" ht="43.5" x14ac:dyDescent="0.35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3">
        <f t="shared" si="101"/>
        <v>0</v>
      </c>
      <c r="P1053" s="4">
        <f t="shared" si="96"/>
        <v>0</v>
      </c>
      <c r="Q1053" t="str">
        <f t="shared" si="97"/>
        <v>journalism</v>
      </c>
      <c r="R1053" t="str">
        <f t="shared" si="98"/>
        <v>audio</v>
      </c>
      <c r="S1053" s="9">
        <f t="shared" si="99"/>
        <v>41850.014178240745</v>
      </c>
      <c r="T1053" s="9">
        <f t="shared" si="100"/>
        <v>41878.014178240745</v>
      </c>
    </row>
    <row r="1054" spans="1:20" ht="58" x14ac:dyDescent="0.35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3">
        <f t="shared" si="101"/>
        <v>0</v>
      </c>
      <c r="P1054" s="4">
        <f t="shared" si="96"/>
        <v>0</v>
      </c>
      <c r="Q1054" t="str">
        <f t="shared" si="97"/>
        <v>journalism</v>
      </c>
      <c r="R1054" t="str">
        <f t="shared" si="98"/>
        <v>audio</v>
      </c>
      <c r="S1054" s="9">
        <f t="shared" si="99"/>
        <v>42483.797395833331</v>
      </c>
      <c r="T1054" s="9">
        <f t="shared" si="100"/>
        <v>42527.839583333334</v>
      </c>
    </row>
    <row r="1055" spans="1:20" ht="43.5" x14ac:dyDescent="0.35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3">
        <f t="shared" si="101"/>
        <v>1</v>
      </c>
      <c r="P1055" s="4">
        <f t="shared" si="96"/>
        <v>15</v>
      </c>
      <c r="Q1055" t="str">
        <f t="shared" si="97"/>
        <v>journalism</v>
      </c>
      <c r="R1055" t="str">
        <f t="shared" si="98"/>
        <v>audio</v>
      </c>
      <c r="S1055" s="9">
        <f t="shared" si="99"/>
        <v>42775.172824074078</v>
      </c>
      <c r="T1055" s="9">
        <f t="shared" si="100"/>
        <v>42800.172824074078</v>
      </c>
    </row>
    <row r="1056" spans="1:20" ht="43.5" x14ac:dyDescent="0.35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3">
        <f t="shared" si="101"/>
        <v>0</v>
      </c>
      <c r="P1056" s="4">
        <f t="shared" si="96"/>
        <v>0</v>
      </c>
      <c r="Q1056" t="str">
        <f t="shared" si="97"/>
        <v>journalism</v>
      </c>
      <c r="R1056" t="str">
        <f t="shared" si="98"/>
        <v>audio</v>
      </c>
      <c r="S1056" s="9">
        <f t="shared" si="99"/>
        <v>41831.851840277777</v>
      </c>
      <c r="T1056" s="9">
        <f t="shared" si="100"/>
        <v>41861.916666666664</v>
      </c>
    </row>
    <row r="1057" spans="1:20" ht="43.5" x14ac:dyDescent="0.35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3">
        <f t="shared" si="101"/>
        <v>0</v>
      </c>
      <c r="P1057" s="4">
        <f t="shared" si="96"/>
        <v>0</v>
      </c>
      <c r="Q1057" t="str">
        <f t="shared" si="97"/>
        <v>journalism</v>
      </c>
      <c r="R1057" t="str">
        <f t="shared" si="98"/>
        <v>audio</v>
      </c>
      <c r="S1057" s="9">
        <f t="shared" si="99"/>
        <v>42406.992418981477</v>
      </c>
      <c r="T1057" s="9">
        <f t="shared" si="100"/>
        <v>42436.992418981477</v>
      </c>
    </row>
    <row r="1058" spans="1:20" ht="43.5" x14ac:dyDescent="0.35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3">
        <f t="shared" si="101"/>
        <v>0</v>
      </c>
      <c r="P1058" s="4">
        <f t="shared" si="96"/>
        <v>0</v>
      </c>
      <c r="Q1058" t="str">
        <f t="shared" si="97"/>
        <v>journalism</v>
      </c>
      <c r="R1058" t="str">
        <f t="shared" si="98"/>
        <v>audio</v>
      </c>
      <c r="S1058" s="9">
        <f t="shared" si="99"/>
        <v>42058.719641203701</v>
      </c>
      <c r="T1058" s="9">
        <f t="shared" si="100"/>
        <v>42118.677974537044</v>
      </c>
    </row>
    <row r="1059" spans="1:20" ht="29" x14ac:dyDescent="0.35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3">
        <f t="shared" si="101"/>
        <v>0</v>
      </c>
      <c r="P1059" s="4">
        <f t="shared" si="96"/>
        <v>0</v>
      </c>
      <c r="Q1059" t="str">
        <f t="shared" si="97"/>
        <v>journalism</v>
      </c>
      <c r="R1059" t="str">
        <f t="shared" si="98"/>
        <v>audio</v>
      </c>
      <c r="S1059" s="9">
        <f t="shared" si="99"/>
        <v>42678.871331018512</v>
      </c>
      <c r="T1059" s="9">
        <f t="shared" si="100"/>
        <v>42708.912997685184</v>
      </c>
    </row>
    <row r="1060" spans="1:20" ht="43.5" x14ac:dyDescent="0.35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3">
        <f t="shared" si="101"/>
        <v>0</v>
      </c>
      <c r="P1060" s="4">
        <f t="shared" si="96"/>
        <v>0</v>
      </c>
      <c r="Q1060" t="str">
        <f t="shared" si="97"/>
        <v>journalism</v>
      </c>
      <c r="R1060" t="str">
        <f t="shared" si="98"/>
        <v>audio</v>
      </c>
      <c r="S1060" s="9">
        <f t="shared" si="99"/>
        <v>42047.900960648149</v>
      </c>
      <c r="T1060" s="9">
        <f t="shared" si="100"/>
        <v>42089</v>
      </c>
    </row>
    <row r="1061" spans="1:20" x14ac:dyDescent="0.35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3">
        <f t="shared" si="101"/>
        <v>0</v>
      </c>
      <c r="P1061" s="4">
        <f t="shared" si="96"/>
        <v>0</v>
      </c>
      <c r="Q1061" t="str">
        <f t="shared" si="97"/>
        <v>journalism</v>
      </c>
      <c r="R1061" t="str">
        <f t="shared" si="98"/>
        <v>audio</v>
      </c>
      <c r="S1061" s="9">
        <f t="shared" si="99"/>
        <v>42046.79</v>
      </c>
      <c r="T1061" s="9">
        <f t="shared" si="100"/>
        <v>42076.748333333337</v>
      </c>
    </row>
    <row r="1062" spans="1:20" ht="43.5" x14ac:dyDescent="0.35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3">
        <f t="shared" si="101"/>
        <v>1</v>
      </c>
      <c r="P1062" s="4">
        <f t="shared" si="96"/>
        <v>50</v>
      </c>
      <c r="Q1062" t="str">
        <f t="shared" si="97"/>
        <v>journalism</v>
      </c>
      <c r="R1062" t="str">
        <f t="shared" si="98"/>
        <v>audio</v>
      </c>
      <c r="S1062" s="9">
        <f t="shared" si="99"/>
        <v>42079.913113425922</v>
      </c>
      <c r="T1062" s="9">
        <f t="shared" si="100"/>
        <v>42109.913113425922</v>
      </c>
    </row>
    <row r="1063" spans="1:20" ht="29" x14ac:dyDescent="0.35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3">
        <f t="shared" si="101"/>
        <v>0</v>
      </c>
      <c r="P1063" s="4">
        <f t="shared" si="96"/>
        <v>0</v>
      </c>
      <c r="Q1063" t="str">
        <f t="shared" si="97"/>
        <v>journalism</v>
      </c>
      <c r="R1063" t="str">
        <f t="shared" si="98"/>
        <v>audio</v>
      </c>
      <c r="S1063" s="9">
        <f t="shared" si="99"/>
        <v>42432.276712962965</v>
      </c>
      <c r="T1063" s="9">
        <f t="shared" si="100"/>
        <v>42492.041666666672</v>
      </c>
    </row>
    <row r="1064" spans="1:20" x14ac:dyDescent="0.35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3">
        <f t="shared" si="101"/>
        <v>96</v>
      </c>
      <c r="P1064" s="4">
        <f t="shared" si="96"/>
        <v>47.5</v>
      </c>
      <c r="Q1064" t="str">
        <f t="shared" si="97"/>
        <v>journalism</v>
      </c>
      <c r="R1064" t="str">
        <f t="shared" si="98"/>
        <v>audio</v>
      </c>
      <c r="S1064" s="9">
        <f t="shared" si="99"/>
        <v>42556.807187500002</v>
      </c>
      <c r="T1064" s="9">
        <f t="shared" si="100"/>
        <v>42563.807187500002</v>
      </c>
    </row>
    <row r="1065" spans="1:20" ht="43.5" x14ac:dyDescent="0.35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3">
        <f t="shared" si="101"/>
        <v>0</v>
      </c>
      <c r="P1065" s="4">
        <f t="shared" si="96"/>
        <v>0</v>
      </c>
      <c r="Q1065" t="str">
        <f t="shared" si="97"/>
        <v>journalism</v>
      </c>
      <c r="R1065" t="str">
        <f t="shared" si="98"/>
        <v>audio</v>
      </c>
      <c r="S1065" s="9">
        <f t="shared" si="99"/>
        <v>42583.030810185184</v>
      </c>
      <c r="T1065" s="9">
        <f t="shared" si="100"/>
        <v>42613.030810185184</v>
      </c>
    </row>
    <row r="1066" spans="1:20" ht="43.5" x14ac:dyDescent="0.35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3">
        <f t="shared" si="101"/>
        <v>9</v>
      </c>
      <c r="P1066" s="4">
        <f t="shared" si="96"/>
        <v>65.666666666666671</v>
      </c>
      <c r="Q1066" t="str">
        <f t="shared" si="97"/>
        <v>games</v>
      </c>
      <c r="R1066" t="str">
        <f t="shared" si="98"/>
        <v>video games</v>
      </c>
      <c r="S1066" s="9">
        <f t="shared" si="99"/>
        <v>41417.228043981479</v>
      </c>
      <c r="T1066" s="9">
        <f t="shared" si="100"/>
        <v>41462.228043981479</v>
      </c>
    </row>
    <row r="1067" spans="1:20" ht="43.5" x14ac:dyDescent="0.35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3">
        <f t="shared" si="101"/>
        <v>3</v>
      </c>
      <c r="P1067" s="4">
        <f t="shared" si="96"/>
        <v>16.2</v>
      </c>
      <c r="Q1067" t="str">
        <f t="shared" si="97"/>
        <v>games</v>
      </c>
      <c r="R1067" t="str">
        <f t="shared" si="98"/>
        <v>video games</v>
      </c>
      <c r="S1067" s="9">
        <f t="shared" si="99"/>
        <v>41661.381041666667</v>
      </c>
      <c r="T1067" s="9">
        <f t="shared" si="100"/>
        <v>41689.381041666667</v>
      </c>
    </row>
    <row r="1068" spans="1:20" ht="43.5" x14ac:dyDescent="0.35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3">
        <f t="shared" si="101"/>
        <v>4</v>
      </c>
      <c r="P1068" s="4">
        <f t="shared" si="96"/>
        <v>34.128378378378379</v>
      </c>
      <c r="Q1068" t="str">
        <f t="shared" si="97"/>
        <v>games</v>
      </c>
      <c r="R1068" t="str">
        <f t="shared" si="98"/>
        <v>video games</v>
      </c>
      <c r="S1068" s="9">
        <f t="shared" si="99"/>
        <v>41445.962754629632</v>
      </c>
      <c r="T1068" s="9">
        <f t="shared" si="100"/>
        <v>41490.962754629632</v>
      </c>
    </row>
    <row r="1069" spans="1:20" ht="43.5" x14ac:dyDescent="0.35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3">
        <f t="shared" si="101"/>
        <v>26</v>
      </c>
      <c r="P1069" s="4">
        <f t="shared" si="96"/>
        <v>13</v>
      </c>
      <c r="Q1069" t="str">
        <f t="shared" si="97"/>
        <v>games</v>
      </c>
      <c r="R1069" t="str">
        <f t="shared" si="98"/>
        <v>video games</v>
      </c>
      <c r="S1069" s="9">
        <f t="shared" si="99"/>
        <v>41599.855682870373</v>
      </c>
      <c r="T1069" s="9">
        <f t="shared" si="100"/>
        <v>41629.855682870373</v>
      </c>
    </row>
    <row r="1070" spans="1:20" ht="43.5" x14ac:dyDescent="0.35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3">
        <f t="shared" si="101"/>
        <v>1</v>
      </c>
      <c r="P1070" s="4">
        <f t="shared" si="96"/>
        <v>11.25</v>
      </c>
      <c r="Q1070" t="str">
        <f t="shared" si="97"/>
        <v>games</v>
      </c>
      <c r="R1070" t="str">
        <f t="shared" si="98"/>
        <v>video games</v>
      </c>
      <c r="S1070" s="9">
        <f t="shared" si="99"/>
        <v>42440.371111111104</v>
      </c>
      <c r="T1070" s="9">
        <f t="shared" si="100"/>
        <v>42470.329444444447</v>
      </c>
    </row>
    <row r="1071" spans="1:20" ht="43.5" x14ac:dyDescent="0.35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3">
        <f t="shared" si="101"/>
        <v>39</v>
      </c>
      <c r="P1071" s="4">
        <f t="shared" si="96"/>
        <v>40.476190476190474</v>
      </c>
      <c r="Q1071" t="str">
        <f t="shared" si="97"/>
        <v>games</v>
      </c>
      <c r="R1071" t="str">
        <f t="shared" si="98"/>
        <v>video games</v>
      </c>
      <c r="S1071" s="9">
        <f t="shared" si="99"/>
        <v>41572.229849537034</v>
      </c>
      <c r="T1071" s="9">
        <f t="shared" si="100"/>
        <v>41604.271516203706</v>
      </c>
    </row>
    <row r="1072" spans="1:20" ht="43.5" x14ac:dyDescent="0.35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3">
        <f t="shared" si="101"/>
        <v>1</v>
      </c>
      <c r="P1072" s="4">
        <f t="shared" si="96"/>
        <v>35</v>
      </c>
      <c r="Q1072" t="str">
        <f t="shared" si="97"/>
        <v>games</v>
      </c>
      <c r="R1072" t="str">
        <f t="shared" si="98"/>
        <v>video games</v>
      </c>
      <c r="S1072" s="9">
        <f t="shared" si="99"/>
        <v>41163.011828703704</v>
      </c>
      <c r="T1072" s="9">
        <f t="shared" si="100"/>
        <v>41183.011828703704</v>
      </c>
    </row>
    <row r="1073" spans="1:20" ht="43.5" x14ac:dyDescent="0.35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3">
        <f t="shared" si="101"/>
        <v>0</v>
      </c>
      <c r="P1073" s="4">
        <f t="shared" si="96"/>
        <v>0</v>
      </c>
      <c r="Q1073" t="str">
        <f t="shared" si="97"/>
        <v>games</v>
      </c>
      <c r="R1073" t="str">
        <f t="shared" si="98"/>
        <v>video games</v>
      </c>
      <c r="S1073" s="9">
        <f t="shared" si="99"/>
        <v>42295.753391203703</v>
      </c>
      <c r="T1073" s="9">
        <f t="shared" si="100"/>
        <v>42325.795057870375</v>
      </c>
    </row>
    <row r="1074" spans="1:20" ht="43.5" x14ac:dyDescent="0.35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3">
        <f t="shared" si="101"/>
        <v>1</v>
      </c>
      <c r="P1074" s="4">
        <f t="shared" si="96"/>
        <v>12.75</v>
      </c>
      <c r="Q1074" t="str">
        <f t="shared" si="97"/>
        <v>games</v>
      </c>
      <c r="R1074" t="str">
        <f t="shared" si="98"/>
        <v>video games</v>
      </c>
      <c r="S1074" s="9">
        <f t="shared" si="99"/>
        <v>41645.832141203704</v>
      </c>
      <c r="T1074" s="9">
        <f t="shared" si="100"/>
        <v>41675.832141203704</v>
      </c>
    </row>
    <row r="1075" spans="1:20" ht="29" x14ac:dyDescent="0.35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3">
        <f t="shared" si="101"/>
        <v>2</v>
      </c>
      <c r="P1075" s="4">
        <f t="shared" si="96"/>
        <v>10</v>
      </c>
      <c r="Q1075" t="str">
        <f t="shared" si="97"/>
        <v>games</v>
      </c>
      <c r="R1075" t="str">
        <f t="shared" si="98"/>
        <v>video games</v>
      </c>
      <c r="S1075" s="9">
        <f t="shared" si="99"/>
        <v>40802.964594907404</v>
      </c>
      <c r="T1075" s="9">
        <f t="shared" si="100"/>
        <v>40832.964594907404</v>
      </c>
    </row>
    <row r="1076" spans="1:20" ht="43.5" x14ac:dyDescent="0.35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3">
        <f t="shared" si="101"/>
        <v>7</v>
      </c>
      <c r="P1076" s="4">
        <f t="shared" si="96"/>
        <v>113.56666666666666</v>
      </c>
      <c r="Q1076" t="str">
        <f t="shared" si="97"/>
        <v>games</v>
      </c>
      <c r="R1076" t="str">
        <f t="shared" si="98"/>
        <v>video games</v>
      </c>
      <c r="S1076" s="9">
        <f t="shared" si="99"/>
        <v>41613.172974537039</v>
      </c>
      <c r="T1076" s="9">
        <f t="shared" si="100"/>
        <v>41643.172974537039</v>
      </c>
    </row>
    <row r="1077" spans="1:20" ht="29" x14ac:dyDescent="0.35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3">
        <f t="shared" si="101"/>
        <v>5</v>
      </c>
      <c r="P1077" s="4">
        <f t="shared" si="96"/>
        <v>15</v>
      </c>
      <c r="Q1077" t="str">
        <f t="shared" si="97"/>
        <v>games</v>
      </c>
      <c r="R1077" t="str">
        <f t="shared" si="98"/>
        <v>video games</v>
      </c>
      <c r="S1077" s="9">
        <f t="shared" si="99"/>
        <v>41005.904120370367</v>
      </c>
      <c r="T1077" s="9">
        <f t="shared" si="100"/>
        <v>41035.904120370367</v>
      </c>
    </row>
    <row r="1078" spans="1:20" ht="43.5" x14ac:dyDescent="0.35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3">
        <f t="shared" si="101"/>
        <v>63</v>
      </c>
      <c r="P1078" s="4">
        <f t="shared" si="96"/>
        <v>48.281025641025643</v>
      </c>
      <c r="Q1078" t="str">
        <f t="shared" si="97"/>
        <v>games</v>
      </c>
      <c r="R1078" t="str">
        <f t="shared" si="98"/>
        <v>video games</v>
      </c>
      <c r="S1078" s="9">
        <f t="shared" si="99"/>
        <v>41838.377893518518</v>
      </c>
      <c r="T1078" s="9">
        <f t="shared" si="100"/>
        <v>41893.377893518518</v>
      </c>
    </row>
    <row r="1079" spans="1:20" ht="43.5" x14ac:dyDescent="0.35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3">
        <f t="shared" si="101"/>
        <v>30</v>
      </c>
      <c r="P1079" s="4">
        <f t="shared" si="96"/>
        <v>43.976047904191617</v>
      </c>
      <c r="Q1079" t="str">
        <f t="shared" si="97"/>
        <v>games</v>
      </c>
      <c r="R1079" t="str">
        <f t="shared" si="98"/>
        <v>video games</v>
      </c>
      <c r="S1079" s="9">
        <f t="shared" si="99"/>
        <v>42353.16679398148</v>
      </c>
      <c r="T1079" s="9">
        <f t="shared" si="100"/>
        <v>42383.16679398148</v>
      </c>
    </row>
    <row r="1080" spans="1:20" ht="43.5" x14ac:dyDescent="0.35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3">
        <f t="shared" si="101"/>
        <v>8</v>
      </c>
      <c r="P1080" s="4">
        <f t="shared" si="96"/>
        <v>9</v>
      </c>
      <c r="Q1080" t="str">
        <f t="shared" si="97"/>
        <v>games</v>
      </c>
      <c r="R1080" t="str">
        <f t="shared" si="98"/>
        <v>video games</v>
      </c>
      <c r="S1080" s="9">
        <f t="shared" si="99"/>
        <v>40701.195844907408</v>
      </c>
      <c r="T1080" s="9">
        <f t="shared" si="100"/>
        <v>40746.195844907408</v>
      </c>
    </row>
    <row r="1081" spans="1:20" ht="43.5" x14ac:dyDescent="0.35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3">
        <f t="shared" si="101"/>
        <v>3</v>
      </c>
      <c r="P1081" s="4">
        <f t="shared" si="96"/>
        <v>37.666666666666664</v>
      </c>
      <c r="Q1081" t="str">
        <f t="shared" si="97"/>
        <v>games</v>
      </c>
      <c r="R1081" t="str">
        <f t="shared" si="98"/>
        <v>video games</v>
      </c>
      <c r="S1081" s="9">
        <f t="shared" si="99"/>
        <v>42479.566388888896</v>
      </c>
      <c r="T1081" s="9">
        <f t="shared" si="100"/>
        <v>42504.566388888896</v>
      </c>
    </row>
    <row r="1082" spans="1:20" ht="29" x14ac:dyDescent="0.35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3">
        <f t="shared" si="101"/>
        <v>10</v>
      </c>
      <c r="P1082" s="4">
        <f t="shared" si="96"/>
        <v>18.581632653061224</v>
      </c>
      <c r="Q1082" t="str">
        <f t="shared" si="97"/>
        <v>games</v>
      </c>
      <c r="R1082" t="str">
        <f t="shared" si="98"/>
        <v>video games</v>
      </c>
      <c r="S1082" s="9">
        <f t="shared" si="99"/>
        <v>41740.138113425928</v>
      </c>
      <c r="T1082" s="9">
        <f t="shared" si="100"/>
        <v>41770.138113425928</v>
      </c>
    </row>
    <row r="1083" spans="1:20" ht="43.5" x14ac:dyDescent="0.35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3">
        <f t="shared" si="101"/>
        <v>1</v>
      </c>
      <c r="P1083" s="4">
        <f t="shared" si="96"/>
        <v>3</v>
      </c>
      <c r="Q1083" t="str">
        <f t="shared" si="97"/>
        <v>games</v>
      </c>
      <c r="R1083" t="str">
        <f t="shared" si="98"/>
        <v>video games</v>
      </c>
      <c r="S1083" s="9">
        <f t="shared" si="99"/>
        <v>42002.926990740743</v>
      </c>
      <c r="T1083" s="9">
        <f t="shared" si="100"/>
        <v>42032.926990740743</v>
      </c>
    </row>
    <row r="1084" spans="1:20" ht="29" x14ac:dyDescent="0.35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3">
        <f t="shared" si="101"/>
        <v>1</v>
      </c>
      <c r="P1084" s="4">
        <f t="shared" si="96"/>
        <v>18.666666666666668</v>
      </c>
      <c r="Q1084" t="str">
        <f t="shared" si="97"/>
        <v>games</v>
      </c>
      <c r="R1084" t="str">
        <f t="shared" si="98"/>
        <v>video games</v>
      </c>
      <c r="S1084" s="9">
        <f t="shared" si="99"/>
        <v>41101.906111111115</v>
      </c>
      <c r="T1084" s="9">
        <f t="shared" si="100"/>
        <v>41131.906111111115</v>
      </c>
    </row>
    <row r="1085" spans="1:20" ht="43.5" x14ac:dyDescent="0.35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3">
        <f t="shared" si="101"/>
        <v>1</v>
      </c>
      <c r="P1085" s="4">
        <f t="shared" si="96"/>
        <v>410</v>
      </c>
      <c r="Q1085" t="str">
        <f t="shared" si="97"/>
        <v>games</v>
      </c>
      <c r="R1085" t="str">
        <f t="shared" si="98"/>
        <v>video games</v>
      </c>
      <c r="S1085" s="9">
        <f t="shared" si="99"/>
        <v>41793.659525462965</v>
      </c>
      <c r="T1085" s="9">
        <f t="shared" si="100"/>
        <v>41853.659525462965</v>
      </c>
    </row>
    <row r="1086" spans="1:20" x14ac:dyDescent="0.35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3">
        <f t="shared" si="101"/>
        <v>0</v>
      </c>
      <c r="P1086" s="4">
        <f t="shared" si="96"/>
        <v>0</v>
      </c>
      <c r="Q1086" t="str">
        <f t="shared" si="97"/>
        <v>games</v>
      </c>
      <c r="R1086" t="str">
        <f t="shared" si="98"/>
        <v>video games</v>
      </c>
      <c r="S1086" s="9">
        <f t="shared" si="99"/>
        <v>41829.912083333329</v>
      </c>
      <c r="T1086" s="9">
        <f t="shared" si="100"/>
        <v>41859.912083333329</v>
      </c>
    </row>
    <row r="1087" spans="1:20" ht="29" x14ac:dyDescent="0.35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3">
        <f t="shared" si="101"/>
        <v>4</v>
      </c>
      <c r="P1087" s="4">
        <f t="shared" si="96"/>
        <v>114</v>
      </c>
      <c r="Q1087" t="str">
        <f t="shared" si="97"/>
        <v>games</v>
      </c>
      <c r="R1087" t="str">
        <f t="shared" si="98"/>
        <v>video games</v>
      </c>
      <c r="S1087" s="9">
        <f t="shared" si="99"/>
        <v>42413.671006944445</v>
      </c>
      <c r="T1087" s="9">
        <f t="shared" si="100"/>
        <v>42443.629340277781</v>
      </c>
    </row>
    <row r="1088" spans="1:20" x14ac:dyDescent="0.35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3">
        <f t="shared" si="101"/>
        <v>1</v>
      </c>
      <c r="P1088" s="4">
        <f t="shared" si="96"/>
        <v>7.5</v>
      </c>
      <c r="Q1088" t="str">
        <f t="shared" si="97"/>
        <v>games</v>
      </c>
      <c r="R1088" t="str">
        <f t="shared" si="98"/>
        <v>video games</v>
      </c>
      <c r="S1088" s="9">
        <f t="shared" si="99"/>
        <v>41845.866793981484</v>
      </c>
      <c r="T1088" s="9">
        <f t="shared" si="100"/>
        <v>41875.866793981484</v>
      </c>
    </row>
    <row r="1089" spans="1:20" ht="43.5" x14ac:dyDescent="0.35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3">
        <f t="shared" si="101"/>
        <v>0</v>
      </c>
      <c r="P1089" s="4">
        <f t="shared" si="96"/>
        <v>0</v>
      </c>
      <c r="Q1089" t="str">
        <f t="shared" si="97"/>
        <v>games</v>
      </c>
      <c r="R1089" t="str">
        <f t="shared" si="98"/>
        <v>video games</v>
      </c>
      <c r="S1089" s="9">
        <f t="shared" si="99"/>
        <v>41775.713969907411</v>
      </c>
      <c r="T1089" s="9">
        <f t="shared" si="100"/>
        <v>41805.713969907411</v>
      </c>
    </row>
    <row r="1090" spans="1:20" ht="29" x14ac:dyDescent="0.35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3">
        <f t="shared" si="101"/>
        <v>15</v>
      </c>
      <c r="P1090" s="4">
        <f t="shared" si="96"/>
        <v>43.41727891156463</v>
      </c>
      <c r="Q1090" t="str">
        <f t="shared" si="97"/>
        <v>games</v>
      </c>
      <c r="R1090" t="str">
        <f t="shared" si="98"/>
        <v>video games</v>
      </c>
      <c r="S1090" s="9">
        <f t="shared" si="99"/>
        <v>41723.799386574072</v>
      </c>
      <c r="T1090" s="9">
        <f t="shared" si="100"/>
        <v>41753.799386574072</v>
      </c>
    </row>
    <row r="1091" spans="1:20" ht="29" x14ac:dyDescent="0.35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3">
        <f t="shared" si="101"/>
        <v>8</v>
      </c>
      <c r="P1091" s="4">
        <f t="shared" ref="P1091:P1154" si="102">IFERROR(E1091/L1091,0)</f>
        <v>23.959183673469386</v>
      </c>
      <c r="Q1091" t="str">
        <f t="shared" ref="Q1091:Q1154" si="103">LEFT(N1091,SEARCH("/",N1091)-1)</f>
        <v>games</v>
      </c>
      <c r="R1091" t="str">
        <f t="shared" ref="R1091:R1154" si="104">RIGHT(N1091,LEN(N1091)-SEARCH("/",N1091,1))</f>
        <v>video games</v>
      </c>
      <c r="S1091" s="9">
        <f t="shared" ref="S1091:S1154" si="105">(((J1091/60)/60)/24)+DATE(1970,1,1)</f>
        <v>42151.189525462964</v>
      </c>
      <c r="T1091" s="9">
        <f t="shared" ref="T1091:T1154" si="106">(((I1091/60)/60)/24)+DATE(1970,1,1)</f>
        <v>42181.189525462964</v>
      </c>
    </row>
    <row r="1092" spans="1:20" ht="43.5" x14ac:dyDescent="0.35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3">
        <f t="shared" ref="O1092:O1155" si="107">ROUNDUP((E1092/D1092)*100,0)</f>
        <v>1</v>
      </c>
      <c r="P1092" s="4">
        <f t="shared" si="102"/>
        <v>5</v>
      </c>
      <c r="Q1092" t="str">
        <f t="shared" si="103"/>
        <v>games</v>
      </c>
      <c r="R1092" t="str">
        <f t="shared" si="104"/>
        <v>video games</v>
      </c>
      <c r="S1092" s="9">
        <f t="shared" si="105"/>
        <v>42123.185798611114</v>
      </c>
      <c r="T1092" s="9">
        <f t="shared" si="106"/>
        <v>42153.185798611114</v>
      </c>
    </row>
    <row r="1093" spans="1:20" ht="43.5" x14ac:dyDescent="0.35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3">
        <f t="shared" si="107"/>
        <v>13</v>
      </c>
      <c r="P1093" s="4">
        <f t="shared" si="102"/>
        <v>12.5</v>
      </c>
      <c r="Q1093" t="str">
        <f t="shared" si="103"/>
        <v>games</v>
      </c>
      <c r="R1093" t="str">
        <f t="shared" si="104"/>
        <v>video games</v>
      </c>
      <c r="S1093" s="9">
        <f t="shared" si="105"/>
        <v>42440.820277777777</v>
      </c>
      <c r="T1093" s="9">
        <f t="shared" si="106"/>
        <v>42470.778611111105</v>
      </c>
    </row>
    <row r="1094" spans="1:20" ht="43.5" x14ac:dyDescent="0.35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3">
        <f t="shared" si="107"/>
        <v>2</v>
      </c>
      <c r="P1094" s="4">
        <f t="shared" si="102"/>
        <v>3</v>
      </c>
      <c r="Q1094" t="str">
        <f t="shared" si="103"/>
        <v>games</v>
      </c>
      <c r="R1094" t="str">
        <f t="shared" si="104"/>
        <v>video games</v>
      </c>
      <c r="S1094" s="9">
        <f t="shared" si="105"/>
        <v>41250.025902777779</v>
      </c>
      <c r="T1094" s="9">
        <f t="shared" si="106"/>
        <v>41280.025902777779</v>
      </c>
    </row>
    <row r="1095" spans="1:20" ht="43.5" x14ac:dyDescent="0.35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3">
        <f t="shared" si="107"/>
        <v>15</v>
      </c>
      <c r="P1095" s="4">
        <f t="shared" si="102"/>
        <v>10.5625</v>
      </c>
      <c r="Q1095" t="str">
        <f t="shared" si="103"/>
        <v>games</v>
      </c>
      <c r="R1095" t="str">
        <f t="shared" si="104"/>
        <v>video games</v>
      </c>
      <c r="S1095" s="9">
        <f t="shared" si="105"/>
        <v>42396.973807870367</v>
      </c>
      <c r="T1095" s="9">
        <f t="shared" si="106"/>
        <v>42411.973807870367</v>
      </c>
    </row>
    <row r="1096" spans="1:20" ht="43.5" x14ac:dyDescent="0.35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3">
        <f t="shared" si="107"/>
        <v>19</v>
      </c>
      <c r="P1096" s="4">
        <f t="shared" si="102"/>
        <v>122.00037037037038</v>
      </c>
      <c r="Q1096" t="str">
        <f t="shared" si="103"/>
        <v>games</v>
      </c>
      <c r="R1096" t="str">
        <f t="shared" si="104"/>
        <v>video games</v>
      </c>
      <c r="S1096" s="9">
        <f t="shared" si="105"/>
        <v>40795.713344907403</v>
      </c>
      <c r="T1096" s="9">
        <f t="shared" si="106"/>
        <v>40825.713344907403</v>
      </c>
    </row>
    <row r="1097" spans="1:20" ht="43.5" x14ac:dyDescent="0.35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3">
        <f t="shared" si="107"/>
        <v>6</v>
      </c>
      <c r="P1097" s="4">
        <f t="shared" si="102"/>
        <v>267.80851063829789</v>
      </c>
      <c r="Q1097" t="str">
        <f t="shared" si="103"/>
        <v>games</v>
      </c>
      <c r="R1097" t="str">
        <f t="shared" si="104"/>
        <v>video games</v>
      </c>
      <c r="S1097" s="9">
        <f t="shared" si="105"/>
        <v>41486.537268518521</v>
      </c>
      <c r="T1097" s="9">
        <f t="shared" si="106"/>
        <v>41516.537268518521</v>
      </c>
    </row>
    <row r="1098" spans="1:20" ht="43.5" x14ac:dyDescent="0.35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3">
        <f t="shared" si="107"/>
        <v>18</v>
      </c>
      <c r="P1098" s="4">
        <f t="shared" si="102"/>
        <v>74.206896551724142</v>
      </c>
      <c r="Q1098" t="str">
        <f t="shared" si="103"/>
        <v>games</v>
      </c>
      <c r="R1098" t="str">
        <f t="shared" si="104"/>
        <v>video games</v>
      </c>
      <c r="S1098" s="9">
        <f t="shared" si="105"/>
        <v>41885.51798611111</v>
      </c>
      <c r="T1098" s="9">
        <f t="shared" si="106"/>
        <v>41916.145833333336</v>
      </c>
    </row>
    <row r="1099" spans="1:20" ht="43.5" x14ac:dyDescent="0.35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3">
        <f t="shared" si="107"/>
        <v>1</v>
      </c>
      <c r="P1099" s="4">
        <f t="shared" si="102"/>
        <v>6.7142857142857144</v>
      </c>
      <c r="Q1099" t="str">
        <f t="shared" si="103"/>
        <v>games</v>
      </c>
      <c r="R1099" t="str">
        <f t="shared" si="104"/>
        <v>video games</v>
      </c>
      <c r="S1099" s="9">
        <f t="shared" si="105"/>
        <v>41660.792557870373</v>
      </c>
      <c r="T1099" s="9">
        <f t="shared" si="106"/>
        <v>41700.792557870373</v>
      </c>
    </row>
    <row r="1100" spans="1:20" ht="29" x14ac:dyDescent="0.35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3">
        <f t="shared" si="107"/>
        <v>8</v>
      </c>
      <c r="P1100" s="4">
        <f t="shared" si="102"/>
        <v>81.954545454545453</v>
      </c>
      <c r="Q1100" t="str">
        <f t="shared" si="103"/>
        <v>games</v>
      </c>
      <c r="R1100" t="str">
        <f t="shared" si="104"/>
        <v>video games</v>
      </c>
      <c r="S1100" s="9">
        <f t="shared" si="105"/>
        <v>41712.762673611112</v>
      </c>
      <c r="T1100" s="9">
        <f t="shared" si="106"/>
        <v>41742.762673611112</v>
      </c>
    </row>
    <row r="1101" spans="1:20" ht="43.5" x14ac:dyDescent="0.35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3">
        <f t="shared" si="107"/>
        <v>1</v>
      </c>
      <c r="P1101" s="4">
        <f t="shared" si="102"/>
        <v>25</v>
      </c>
      <c r="Q1101" t="str">
        <f t="shared" si="103"/>
        <v>games</v>
      </c>
      <c r="R1101" t="str">
        <f t="shared" si="104"/>
        <v>video games</v>
      </c>
      <c r="S1101" s="9">
        <f t="shared" si="105"/>
        <v>42107.836435185185</v>
      </c>
      <c r="T1101" s="9">
        <f t="shared" si="106"/>
        <v>42137.836435185185</v>
      </c>
    </row>
    <row r="1102" spans="1:20" ht="43.5" x14ac:dyDescent="0.35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3">
        <f t="shared" si="107"/>
        <v>3</v>
      </c>
      <c r="P1102" s="4">
        <f t="shared" si="102"/>
        <v>10</v>
      </c>
      <c r="Q1102" t="str">
        <f t="shared" si="103"/>
        <v>games</v>
      </c>
      <c r="R1102" t="str">
        <f t="shared" si="104"/>
        <v>video games</v>
      </c>
      <c r="S1102" s="9">
        <f t="shared" si="105"/>
        <v>42384.110775462963</v>
      </c>
      <c r="T1102" s="9">
        <f t="shared" si="106"/>
        <v>42414.110775462963</v>
      </c>
    </row>
    <row r="1103" spans="1:20" ht="29" x14ac:dyDescent="0.35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3">
        <f t="shared" si="107"/>
        <v>1</v>
      </c>
      <c r="P1103" s="4">
        <f t="shared" si="102"/>
        <v>6.833333333333333</v>
      </c>
      <c r="Q1103" t="str">
        <f t="shared" si="103"/>
        <v>games</v>
      </c>
      <c r="R1103" t="str">
        <f t="shared" si="104"/>
        <v>video games</v>
      </c>
      <c r="S1103" s="9">
        <f t="shared" si="105"/>
        <v>42538.77243055556</v>
      </c>
      <c r="T1103" s="9">
        <f t="shared" si="106"/>
        <v>42565.758333333331</v>
      </c>
    </row>
    <row r="1104" spans="1:20" ht="43.5" x14ac:dyDescent="0.35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3">
        <f t="shared" si="107"/>
        <v>6</v>
      </c>
      <c r="P1104" s="4">
        <f t="shared" si="102"/>
        <v>17.708333333333332</v>
      </c>
      <c r="Q1104" t="str">
        <f t="shared" si="103"/>
        <v>games</v>
      </c>
      <c r="R1104" t="str">
        <f t="shared" si="104"/>
        <v>video games</v>
      </c>
      <c r="S1104" s="9">
        <f t="shared" si="105"/>
        <v>41577.045428240745</v>
      </c>
      <c r="T1104" s="9">
        <f t="shared" si="106"/>
        <v>41617.249305555553</v>
      </c>
    </row>
    <row r="1105" spans="1:20" ht="43.5" x14ac:dyDescent="0.35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3">
        <f t="shared" si="107"/>
        <v>2</v>
      </c>
      <c r="P1105" s="4">
        <f t="shared" si="102"/>
        <v>16.2</v>
      </c>
      <c r="Q1105" t="str">
        <f t="shared" si="103"/>
        <v>games</v>
      </c>
      <c r="R1105" t="str">
        <f t="shared" si="104"/>
        <v>video games</v>
      </c>
      <c r="S1105" s="9">
        <f t="shared" si="105"/>
        <v>42479.22210648148</v>
      </c>
      <c r="T1105" s="9">
        <f t="shared" si="106"/>
        <v>42539.22210648148</v>
      </c>
    </row>
    <row r="1106" spans="1:20" ht="43.5" x14ac:dyDescent="0.35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3">
        <f t="shared" si="107"/>
        <v>5</v>
      </c>
      <c r="P1106" s="4">
        <f t="shared" si="102"/>
        <v>80.297297297297291</v>
      </c>
      <c r="Q1106" t="str">
        <f t="shared" si="103"/>
        <v>games</v>
      </c>
      <c r="R1106" t="str">
        <f t="shared" si="104"/>
        <v>video games</v>
      </c>
      <c r="S1106" s="9">
        <f t="shared" si="105"/>
        <v>41771.40996527778</v>
      </c>
      <c r="T1106" s="9">
        <f t="shared" si="106"/>
        <v>41801.40996527778</v>
      </c>
    </row>
    <row r="1107" spans="1:20" ht="43.5" x14ac:dyDescent="0.35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3">
        <f t="shared" si="107"/>
        <v>1</v>
      </c>
      <c r="P1107" s="4">
        <f t="shared" si="102"/>
        <v>71.55</v>
      </c>
      <c r="Q1107" t="str">
        <f t="shared" si="103"/>
        <v>games</v>
      </c>
      <c r="R1107" t="str">
        <f t="shared" si="104"/>
        <v>video games</v>
      </c>
      <c r="S1107" s="9">
        <f t="shared" si="105"/>
        <v>41692.135729166665</v>
      </c>
      <c r="T1107" s="9">
        <f t="shared" si="106"/>
        <v>41722.0940625</v>
      </c>
    </row>
    <row r="1108" spans="1:20" ht="43.5" x14ac:dyDescent="0.35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3">
        <f t="shared" si="107"/>
        <v>42</v>
      </c>
      <c r="P1108" s="4">
        <f t="shared" si="102"/>
        <v>23.571428571428573</v>
      </c>
      <c r="Q1108" t="str">
        <f t="shared" si="103"/>
        <v>games</v>
      </c>
      <c r="R1108" t="str">
        <f t="shared" si="104"/>
        <v>video games</v>
      </c>
      <c r="S1108" s="9">
        <f t="shared" si="105"/>
        <v>40973.740451388891</v>
      </c>
      <c r="T1108" s="9">
        <f t="shared" si="106"/>
        <v>41003.698784722219</v>
      </c>
    </row>
    <row r="1109" spans="1:20" ht="43.5" x14ac:dyDescent="0.35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3">
        <f t="shared" si="107"/>
        <v>0</v>
      </c>
      <c r="P1109" s="4">
        <f t="shared" si="102"/>
        <v>0</v>
      </c>
      <c r="Q1109" t="str">
        <f t="shared" si="103"/>
        <v>games</v>
      </c>
      <c r="R1109" t="str">
        <f t="shared" si="104"/>
        <v>video games</v>
      </c>
      <c r="S1109" s="9">
        <f t="shared" si="105"/>
        <v>41813.861388888887</v>
      </c>
      <c r="T1109" s="9">
        <f t="shared" si="106"/>
        <v>41843.861388888887</v>
      </c>
    </row>
    <row r="1110" spans="1:20" ht="43.5" x14ac:dyDescent="0.35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3">
        <f t="shared" si="107"/>
        <v>3</v>
      </c>
      <c r="P1110" s="4">
        <f t="shared" si="102"/>
        <v>34.88095238095238</v>
      </c>
      <c r="Q1110" t="str">
        <f t="shared" si="103"/>
        <v>games</v>
      </c>
      <c r="R1110" t="str">
        <f t="shared" si="104"/>
        <v>video games</v>
      </c>
      <c r="S1110" s="9">
        <f t="shared" si="105"/>
        <v>40952.636979166666</v>
      </c>
      <c r="T1110" s="9">
        <f t="shared" si="106"/>
        <v>41012.595312500001</v>
      </c>
    </row>
    <row r="1111" spans="1:20" ht="43.5" x14ac:dyDescent="0.35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3">
        <f t="shared" si="107"/>
        <v>1</v>
      </c>
      <c r="P1111" s="4">
        <f t="shared" si="102"/>
        <v>15</v>
      </c>
      <c r="Q1111" t="str">
        <f t="shared" si="103"/>
        <v>games</v>
      </c>
      <c r="R1111" t="str">
        <f t="shared" si="104"/>
        <v>video games</v>
      </c>
      <c r="S1111" s="9">
        <f t="shared" si="105"/>
        <v>42662.752199074079</v>
      </c>
      <c r="T1111" s="9">
        <f t="shared" si="106"/>
        <v>42692.793865740736</v>
      </c>
    </row>
    <row r="1112" spans="1:20" ht="43.5" x14ac:dyDescent="0.35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3">
        <f t="shared" si="107"/>
        <v>1</v>
      </c>
      <c r="P1112" s="4">
        <f t="shared" si="102"/>
        <v>23.181818181818183</v>
      </c>
      <c r="Q1112" t="str">
        <f t="shared" si="103"/>
        <v>games</v>
      </c>
      <c r="R1112" t="str">
        <f t="shared" si="104"/>
        <v>video games</v>
      </c>
      <c r="S1112" s="9">
        <f t="shared" si="105"/>
        <v>41220.933124999996</v>
      </c>
      <c r="T1112" s="9">
        <f t="shared" si="106"/>
        <v>41250.933124999996</v>
      </c>
    </row>
    <row r="1113" spans="1:20" ht="43.5" x14ac:dyDescent="0.35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3">
        <f t="shared" si="107"/>
        <v>1</v>
      </c>
      <c r="P1113" s="4">
        <f t="shared" si="102"/>
        <v>1</v>
      </c>
      <c r="Q1113" t="str">
        <f t="shared" si="103"/>
        <v>games</v>
      </c>
      <c r="R1113" t="str">
        <f t="shared" si="104"/>
        <v>video games</v>
      </c>
      <c r="S1113" s="9">
        <f t="shared" si="105"/>
        <v>42347.203587962969</v>
      </c>
      <c r="T1113" s="9">
        <f t="shared" si="106"/>
        <v>42377.203587962969</v>
      </c>
    </row>
    <row r="1114" spans="1:20" ht="43.5" x14ac:dyDescent="0.35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3">
        <f t="shared" si="107"/>
        <v>36</v>
      </c>
      <c r="P1114" s="4">
        <f t="shared" si="102"/>
        <v>100.23371794871794</v>
      </c>
      <c r="Q1114" t="str">
        <f t="shared" si="103"/>
        <v>games</v>
      </c>
      <c r="R1114" t="str">
        <f t="shared" si="104"/>
        <v>video games</v>
      </c>
      <c r="S1114" s="9">
        <f t="shared" si="105"/>
        <v>41963.759386574078</v>
      </c>
      <c r="T1114" s="9">
        <f t="shared" si="106"/>
        <v>42023.354166666672</v>
      </c>
    </row>
    <row r="1115" spans="1:20" ht="43.5" x14ac:dyDescent="0.35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3">
        <f t="shared" si="107"/>
        <v>1</v>
      </c>
      <c r="P1115" s="4">
        <f t="shared" si="102"/>
        <v>5</v>
      </c>
      <c r="Q1115" t="str">
        <f t="shared" si="103"/>
        <v>games</v>
      </c>
      <c r="R1115" t="str">
        <f t="shared" si="104"/>
        <v>video games</v>
      </c>
      <c r="S1115" s="9">
        <f t="shared" si="105"/>
        <v>41835.977083333331</v>
      </c>
      <c r="T1115" s="9">
        <f t="shared" si="106"/>
        <v>41865.977083333331</v>
      </c>
    </row>
    <row r="1116" spans="1:20" ht="43.5" x14ac:dyDescent="0.35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3">
        <f t="shared" si="107"/>
        <v>1</v>
      </c>
      <c r="P1116" s="4">
        <f t="shared" si="102"/>
        <v>3.3333333333333335</v>
      </c>
      <c r="Q1116" t="str">
        <f t="shared" si="103"/>
        <v>games</v>
      </c>
      <c r="R1116" t="str">
        <f t="shared" si="104"/>
        <v>video games</v>
      </c>
      <c r="S1116" s="9">
        <f t="shared" si="105"/>
        <v>41526.345914351856</v>
      </c>
      <c r="T1116" s="9">
        <f t="shared" si="106"/>
        <v>41556.345914351856</v>
      </c>
    </row>
    <row r="1117" spans="1:20" ht="43.5" x14ac:dyDescent="0.35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3">
        <f t="shared" si="107"/>
        <v>1</v>
      </c>
      <c r="P1117" s="4">
        <f t="shared" si="102"/>
        <v>13.25</v>
      </c>
      <c r="Q1117" t="str">
        <f t="shared" si="103"/>
        <v>games</v>
      </c>
      <c r="R1117" t="str">
        <f t="shared" si="104"/>
        <v>video games</v>
      </c>
      <c r="S1117" s="9">
        <f t="shared" si="105"/>
        <v>42429.695543981477</v>
      </c>
      <c r="T1117" s="9">
        <f t="shared" si="106"/>
        <v>42459.653877314813</v>
      </c>
    </row>
    <row r="1118" spans="1:20" ht="29" x14ac:dyDescent="0.35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3">
        <f t="shared" si="107"/>
        <v>1</v>
      </c>
      <c r="P1118" s="4">
        <f t="shared" si="102"/>
        <v>17.852</v>
      </c>
      <c r="Q1118" t="str">
        <f t="shared" si="103"/>
        <v>games</v>
      </c>
      <c r="R1118" t="str">
        <f t="shared" si="104"/>
        <v>video games</v>
      </c>
      <c r="S1118" s="9">
        <f t="shared" si="105"/>
        <v>41009.847314814811</v>
      </c>
      <c r="T1118" s="9">
        <f t="shared" si="106"/>
        <v>41069.847314814811</v>
      </c>
    </row>
    <row r="1119" spans="1:20" ht="43.5" x14ac:dyDescent="0.35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3">
        <f t="shared" si="107"/>
        <v>9</v>
      </c>
      <c r="P1119" s="4">
        <f t="shared" si="102"/>
        <v>10.375</v>
      </c>
      <c r="Q1119" t="str">
        <f t="shared" si="103"/>
        <v>games</v>
      </c>
      <c r="R1119" t="str">
        <f t="shared" si="104"/>
        <v>video games</v>
      </c>
      <c r="S1119" s="9">
        <f t="shared" si="105"/>
        <v>42333.598530092597</v>
      </c>
      <c r="T1119" s="9">
        <f t="shared" si="106"/>
        <v>42363.598530092597</v>
      </c>
    </row>
    <row r="1120" spans="1:20" ht="43.5" x14ac:dyDescent="0.35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3">
        <f t="shared" si="107"/>
        <v>3</v>
      </c>
      <c r="P1120" s="4">
        <f t="shared" si="102"/>
        <v>36.333333333333336</v>
      </c>
      <c r="Q1120" t="str">
        <f t="shared" si="103"/>
        <v>games</v>
      </c>
      <c r="R1120" t="str">
        <f t="shared" si="104"/>
        <v>video games</v>
      </c>
      <c r="S1120" s="9">
        <f t="shared" si="105"/>
        <v>41704.16642361111</v>
      </c>
      <c r="T1120" s="9">
        <f t="shared" si="106"/>
        <v>41734.124756944446</v>
      </c>
    </row>
    <row r="1121" spans="1:20" ht="43.5" x14ac:dyDescent="0.35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3">
        <f t="shared" si="107"/>
        <v>1</v>
      </c>
      <c r="P1121" s="4">
        <f t="shared" si="102"/>
        <v>5</v>
      </c>
      <c r="Q1121" t="str">
        <f t="shared" si="103"/>
        <v>games</v>
      </c>
      <c r="R1121" t="str">
        <f t="shared" si="104"/>
        <v>video games</v>
      </c>
      <c r="S1121" s="9">
        <f t="shared" si="105"/>
        <v>41722.792407407411</v>
      </c>
      <c r="T1121" s="9">
        <f t="shared" si="106"/>
        <v>41735.792407407411</v>
      </c>
    </row>
    <row r="1122" spans="1:20" ht="29" x14ac:dyDescent="0.35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3">
        <f t="shared" si="107"/>
        <v>0</v>
      </c>
      <c r="P1122" s="4">
        <f t="shared" si="102"/>
        <v>0</v>
      </c>
      <c r="Q1122" t="str">
        <f t="shared" si="103"/>
        <v>games</v>
      </c>
      <c r="R1122" t="str">
        <f t="shared" si="104"/>
        <v>video games</v>
      </c>
      <c r="S1122" s="9">
        <f t="shared" si="105"/>
        <v>40799.872685185182</v>
      </c>
      <c r="T1122" s="9">
        <f t="shared" si="106"/>
        <v>40844.872685185182</v>
      </c>
    </row>
    <row r="1123" spans="1:20" ht="43.5" x14ac:dyDescent="0.35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3">
        <f t="shared" si="107"/>
        <v>1</v>
      </c>
      <c r="P1123" s="4">
        <f t="shared" si="102"/>
        <v>5.8</v>
      </c>
      <c r="Q1123" t="str">
        <f t="shared" si="103"/>
        <v>games</v>
      </c>
      <c r="R1123" t="str">
        <f t="shared" si="104"/>
        <v>video games</v>
      </c>
      <c r="S1123" s="9">
        <f t="shared" si="105"/>
        <v>42412.934212962966</v>
      </c>
      <c r="T1123" s="9">
        <f t="shared" si="106"/>
        <v>42442.892546296294</v>
      </c>
    </row>
    <row r="1124" spans="1:20" ht="43.5" x14ac:dyDescent="0.35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3">
        <f t="shared" si="107"/>
        <v>0</v>
      </c>
      <c r="P1124" s="4">
        <f t="shared" si="102"/>
        <v>0</v>
      </c>
      <c r="Q1124" t="str">
        <f t="shared" si="103"/>
        <v>games</v>
      </c>
      <c r="R1124" t="str">
        <f t="shared" si="104"/>
        <v>video games</v>
      </c>
      <c r="S1124" s="9">
        <f t="shared" si="105"/>
        <v>41410.703993055555</v>
      </c>
      <c r="T1124" s="9">
        <f t="shared" si="106"/>
        <v>41424.703993055555</v>
      </c>
    </row>
    <row r="1125" spans="1:20" ht="43.5" x14ac:dyDescent="0.35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3">
        <f t="shared" si="107"/>
        <v>1</v>
      </c>
      <c r="P1125" s="4">
        <f t="shared" si="102"/>
        <v>3.6666666666666665</v>
      </c>
      <c r="Q1125" t="str">
        <f t="shared" si="103"/>
        <v>games</v>
      </c>
      <c r="R1125" t="str">
        <f t="shared" si="104"/>
        <v>video games</v>
      </c>
      <c r="S1125" s="9">
        <f t="shared" si="105"/>
        <v>41718.5237037037</v>
      </c>
      <c r="T1125" s="9">
        <f t="shared" si="106"/>
        <v>41748.5237037037</v>
      </c>
    </row>
    <row r="1126" spans="1:20" ht="43.5" x14ac:dyDescent="0.35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3">
        <f t="shared" si="107"/>
        <v>1</v>
      </c>
      <c r="P1126" s="4">
        <f t="shared" si="102"/>
        <v>60.714285714285715</v>
      </c>
      <c r="Q1126" t="str">
        <f t="shared" si="103"/>
        <v>games</v>
      </c>
      <c r="R1126" t="str">
        <f t="shared" si="104"/>
        <v>mobile games</v>
      </c>
      <c r="S1126" s="9">
        <f t="shared" si="105"/>
        <v>42094.667256944449</v>
      </c>
      <c r="T1126" s="9">
        <f t="shared" si="106"/>
        <v>42124.667256944449</v>
      </c>
    </row>
    <row r="1127" spans="1:20" ht="43.5" x14ac:dyDescent="0.35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3">
        <f t="shared" si="107"/>
        <v>0</v>
      </c>
      <c r="P1127" s="4">
        <f t="shared" si="102"/>
        <v>0</v>
      </c>
      <c r="Q1127" t="str">
        <f t="shared" si="103"/>
        <v>games</v>
      </c>
      <c r="R1127" t="str">
        <f t="shared" si="104"/>
        <v>mobile games</v>
      </c>
      <c r="S1127" s="9">
        <f t="shared" si="105"/>
        <v>42212.624189814815</v>
      </c>
      <c r="T1127" s="9">
        <f t="shared" si="106"/>
        <v>42272.624189814815</v>
      </c>
    </row>
    <row r="1128" spans="1:20" ht="29" x14ac:dyDescent="0.35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3">
        <f t="shared" si="107"/>
        <v>1</v>
      </c>
      <c r="P1128" s="4">
        <f t="shared" si="102"/>
        <v>5</v>
      </c>
      <c r="Q1128" t="str">
        <f t="shared" si="103"/>
        <v>games</v>
      </c>
      <c r="R1128" t="str">
        <f t="shared" si="104"/>
        <v>mobile games</v>
      </c>
      <c r="S1128" s="9">
        <f t="shared" si="105"/>
        <v>42535.327476851846</v>
      </c>
      <c r="T1128" s="9">
        <f t="shared" si="106"/>
        <v>42565.327476851846</v>
      </c>
    </row>
    <row r="1129" spans="1:20" ht="43.5" x14ac:dyDescent="0.35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3">
        <f t="shared" si="107"/>
        <v>2</v>
      </c>
      <c r="P1129" s="4">
        <f t="shared" si="102"/>
        <v>25.434782608695652</v>
      </c>
      <c r="Q1129" t="str">
        <f t="shared" si="103"/>
        <v>games</v>
      </c>
      <c r="R1129" t="str">
        <f t="shared" si="104"/>
        <v>mobile games</v>
      </c>
      <c r="S1129" s="9">
        <f t="shared" si="105"/>
        <v>41926.854166666664</v>
      </c>
      <c r="T1129" s="9">
        <f t="shared" si="106"/>
        <v>41957.895833333328</v>
      </c>
    </row>
    <row r="1130" spans="1:20" x14ac:dyDescent="0.35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3">
        <f t="shared" si="107"/>
        <v>1</v>
      </c>
      <c r="P1130" s="4">
        <f t="shared" si="102"/>
        <v>1</v>
      </c>
      <c r="Q1130" t="str">
        <f t="shared" si="103"/>
        <v>games</v>
      </c>
      <c r="R1130" t="str">
        <f t="shared" si="104"/>
        <v>mobile games</v>
      </c>
      <c r="S1130" s="9">
        <f t="shared" si="105"/>
        <v>41828.649502314816</v>
      </c>
      <c r="T1130" s="9">
        <f t="shared" si="106"/>
        <v>41858.649502314816</v>
      </c>
    </row>
    <row r="1131" spans="1:20" ht="43.5" x14ac:dyDescent="0.35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3">
        <f t="shared" si="107"/>
        <v>1</v>
      </c>
      <c r="P1131" s="4">
        <f t="shared" si="102"/>
        <v>10.5</v>
      </c>
      <c r="Q1131" t="str">
        <f t="shared" si="103"/>
        <v>games</v>
      </c>
      <c r="R1131" t="str">
        <f t="shared" si="104"/>
        <v>mobile games</v>
      </c>
      <c r="S1131" s="9">
        <f t="shared" si="105"/>
        <v>42496.264965277776</v>
      </c>
      <c r="T1131" s="9">
        <f t="shared" si="106"/>
        <v>42526.264965277776</v>
      </c>
    </row>
    <row r="1132" spans="1:20" ht="43.5" x14ac:dyDescent="0.35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3">
        <f t="shared" si="107"/>
        <v>1</v>
      </c>
      <c r="P1132" s="4">
        <f t="shared" si="102"/>
        <v>3.6666666666666665</v>
      </c>
      <c r="Q1132" t="str">
        <f t="shared" si="103"/>
        <v>games</v>
      </c>
      <c r="R1132" t="str">
        <f t="shared" si="104"/>
        <v>mobile games</v>
      </c>
      <c r="S1132" s="9">
        <f t="shared" si="105"/>
        <v>41908.996527777781</v>
      </c>
      <c r="T1132" s="9">
        <f t="shared" si="106"/>
        <v>41969.038194444445</v>
      </c>
    </row>
    <row r="1133" spans="1:20" ht="43.5" x14ac:dyDescent="0.35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3">
        <f t="shared" si="107"/>
        <v>0</v>
      </c>
      <c r="P1133" s="4">
        <f t="shared" si="102"/>
        <v>0</v>
      </c>
      <c r="Q1133" t="str">
        <f t="shared" si="103"/>
        <v>games</v>
      </c>
      <c r="R1133" t="str">
        <f t="shared" si="104"/>
        <v>mobile games</v>
      </c>
      <c r="S1133" s="9">
        <f t="shared" si="105"/>
        <v>42332.908194444448</v>
      </c>
      <c r="T1133" s="9">
        <f t="shared" si="106"/>
        <v>42362.908194444448</v>
      </c>
    </row>
    <row r="1134" spans="1:20" ht="43.5" x14ac:dyDescent="0.35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3">
        <f t="shared" si="107"/>
        <v>15</v>
      </c>
      <c r="P1134" s="4">
        <f t="shared" si="102"/>
        <v>110.61538461538461</v>
      </c>
      <c r="Q1134" t="str">
        <f t="shared" si="103"/>
        <v>games</v>
      </c>
      <c r="R1134" t="str">
        <f t="shared" si="104"/>
        <v>mobile games</v>
      </c>
      <c r="S1134" s="9">
        <f t="shared" si="105"/>
        <v>42706.115405092598</v>
      </c>
      <c r="T1134" s="9">
        <f t="shared" si="106"/>
        <v>42736.115405092598</v>
      </c>
    </row>
    <row r="1135" spans="1:20" ht="43.5" x14ac:dyDescent="0.35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3">
        <f t="shared" si="107"/>
        <v>1</v>
      </c>
      <c r="P1135" s="4">
        <f t="shared" si="102"/>
        <v>20</v>
      </c>
      <c r="Q1135" t="str">
        <f t="shared" si="103"/>
        <v>games</v>
      </c>
      <c r="R1135" t="str">
        <f t="shared" si="104"/>
        <v>mobile games</v>
      </c>
      <c r="S1135" s="9">
        <f t="shared" si="105"/>
        <v>41821.407187500001</v>
      </c>
      <c r="T1135" s="9">
        <f t="shared" si="106"/>
        <v>41851.407187500001</v>
      </c>
    </row>
    <row r="1136" spans="1:20" ht="43.5" x14ac:dyDescent="0.35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3">
        <f t="shared" si="107"/>
        <v>1</v>
      </c>
      <c r="P1136" s="4">
        <f t="shared" si="102"/>
        <v>1</v>
      </c>
      <c r="Q1136" t="str">
        <f t="shared" si="103"/>
        <v>games</v>
      </c>
      <c r="R1136" t="str">
        <f t="shared" si="104"/>
        <v>mobile games</v>
      </c>
      <c r="S1136" s="9">
        <f t="shared" si="105"/>
        <v>41958.285046296296</v>
      </c>
      <c r="T1136" s="9">
        <f t="shared" si="106"/>
        <v>41972.189583333333</v>
      </c>
    </row>
    <row r="1137" spans="1:20" ht="58" x14ac:dyDescent="0.35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3">
        <f t="shared" si="107"/>
        <v>5</v>
      </c>
      <c r="P1137" s="4">
        <f t="shared" si="102"/>
        <v>50</v>
      </c>
      <c r="Q1137" t="str">
        <f t="shared" si="103"/>
        <v>games</v>
      </c>
      <c r="R1137" t="str">
        <f t="shared" si="104"/>
        <v>mobile games</v>
      </c>
      <c r="S1137" s="9">
        <f t="shared" si="105"/>
        <v>42558.989513888882</v>
      </c>
      <c r="T1137" s="9">
        <f t="shared" si="106"/>
        <v>42588.989513888882</v>
      </c>
    </row>
    <row r="1138" spans="1:20" ht="43.5" x14ac:dyDescent="0.35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3">
        <f t="shared" si="107"/>
        <v>7</v>
      </c>
      <c r="P1138" s="4">
        <f t="shared" si="102"/>
        <v>45</v>
      </c>
      <c r="Q1138" t="str">
        <f t="shared" si="103"/>
        <v>games</v>
      </c>
      <c r="R1138" t="str">
        <f t="shared" si="104"/>
        <v>mobile games</v>
      </c>
      <c r="S1138" s="9">
        <f t="shared" si="105"/>
        <v>42327.671631944439</v>
      </c>
      <c r="T1138" s="9">
        <f t="shared" si="106"/>
        <v>42357.671631944439</v>
      </c>
    </row>
    <row r="1139" spans="1:20" ht="43.5" x14ac:dyDescent="0.35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3">
        <f t="shared" si="107"/>
        <v>40</v>
      </c>
      <c r="P1139" s="4">
        <f t="shared" si="102"/>
        <v>253.2051282051282</v>
      </c>
      <c r="Q1139" t="str">
        <f t="shared" si="103"/>
        <v>games</v>
      </c>
      <c r="R1139" t="str">
        <f t="shared" si="104"/>
        <v>mobile games</v>
      </c>
      <c r="S1139" s="9">
        <f t="shared" si="105"/>
        <v>42453.819687499999</v>
      </c>
      <c r="T1139" s="9">
        <f t="shared" si="106"/>
        <v>42483.819687499999</v>
      </c>
    </row>
    <row r="1140" spans="1:20" ht="43.5" x14ac:dyDescent="0.35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3">
        <f t="shared" si="107"/>
        <v>1</v>
      </c>
      <c r="P1140" s="4">
        <f t="shared" si="102"/>
        <v>31.25</v>
      </c>
      <c r="Q1140" t="str">
        <f t="shared" si="103"/>
        <v>games</v>
      </c>
      <c r="R1140" t="str">
        <f t="shared" si="104"/>
        <v>mobile games</v>
      </c>
      <c r="S1140" s="9">
        <f t="shared" si="105"/>
        <v>42736.9066087963</v>
      </c>
      <c r="T1140" s="9">
        <f t="shared" si="106"/>
        <v>42756.9066087963</v>
      </c>
    </row>
    <row r="1141" spans="1:20" ht="43.5" x14ac:dyDescent="0.35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3">
        <f t="shared" si="107"/>
        <v>1</v>
      </c>
      <c r="P1141" s="4">
        <f t="shared" si="102"/>
        <v>5</v>
      </c>
      <c r="Q1141" t="str">
        <f t="shared" si="103"/>
        <v>games</v>
      </c>
      <c r="R1141" t="str">
        <f t="shared" si="104"/>
        <v>mobile games</v>
      </c>
      <c r="S1141" s="9">
        <f t="shared" si="105"/>
        <v>41975.347523148142</v>
      </c>
      <c r="T1141" s="9">
        <f t="shared" si="106"/>
        <v>42005.347523148142</v>
      </c>
    </row>
    <row r="1142" spans="1:20" ht="43.5" x14ac:dyDescent="0.35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3">
        <f t="shared" si="107"/>
        <v>0</v>
      </c>
      <c r="P1142" s="4">
        <f t="shared" si="102"/>
        <v>0</v>
      </c>
      <c r="Q1142" t="str">
        <f t="shared" si="103"/>
        <v>games</v>
      </c>
      <c r="R1142" t="str">
        <f t="shared" si="104"/>
        <v>mobile games</v>
      </c>
      <c r="S1142" s="9">
        <f t="shared" si="105"/>
        <v>42192.462048611109</v>
      </c>
      <c r="T1142" s="9">
        <f t="shared" si="106"/>
        <v>42222.462048611109</v>
      </c>
    </row>
    <row r="1143" spans="1:20" x14ac:dyDescent="0.35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3">
        <f t="shared" si="107"/>
        <v>0</v>
      </c>
      <c r="P1143" s="4">
        <f t="shared" si="102"/>
        <v>0</v>
      </c>
      <c r="Q1143" t="str">
        <f t="shared" si="103"/>
        <v>games</v>
      </c>
      <c r="R1143" t="str">
        <f t="shared" si="104"/>
        <v>mobile games</v>
      </c>
      <c r="S1143" s="9">
        <f t="shared" si="105"/>
        <v>42164.699652777781</v>
      </c>
      <c r="T1143" s="9">
        <f t="shared" si="106"/>
        <v>42194.699652777781</v>
      </c>
    </row>
    <row r="1144" spans="1:20" ht="43.5" x14ac:dyDescent="0.35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3">
        <f t="shared" si="107"/>
        <v>0</v>
      </c>
      <c r="P1144" s="4">
        <f t="shared" si="102"/>
        <v>0</v>
      </c>
      <c r="Q1144" t="str">
        <f t="shared" si="103"/>
        <v>games</v>
      </c>
      <c r="R1144" t="str">
        <f t="shared" si="104"/>
        <v>mobile games</v>
      </c>
      <c r="S1144" s="9">
        <f t="shared" si="105"/>
        <v>42022.006099537044</v>
      </c>
      <c r="T1144" s="9">
        <f t="shared" si="106"/>
        <v>42052.006099537044</v>
      </c>
    </row>
    <row r="1145" spans="1:20" ht="43.5" x14ac:dyDescent="0.35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3">
        <f t="shared" si="107"/>
        <v>1</v>
      </c>
      <c r="P1145" s="4">
        <f t="shared" si="102"/>
        <v>23.25</v>
      </c>
      <c r="Q1145" t="str">
        <f t="shared" si="103"/>
        <v>games</v>
      </c>
      <c r="R1145" t="str">
        <f t="shared" si="104"/>
        <v>mobile games</v>
      </c>
      <c r="S1145" s="9">
        <f t="shared" si="105"/>
        <v>42325.19358796296</v>
      </c>
      <c r="T1145" s="9">
        <f t="shared" si="106"/>
        <v>42355.19358796296</v>
      </c>
    </row>
    <row r="1146" spans="1:20" ht="43.5" x14ac:dyDescent="0.35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3">
        <f t="shared" si="107"/>
        <v>0</v>
      </c>
      <c r="P1146" s="4">
        <f t="shared" si="102"/>
        <v>0</v>
      </c>
      <c r="Q1146" t="str">
        <f t="shared" si="103"/>
        <v>food</v>
      </c>
      <c r="R1146" t="str">
        <f t="shared" si="104"/>
        <v>food trucks</v>
      </c>
      <c r="S1146" s="9">
        <f t="shared" si="105"/>
        <v>42093.181944444441</v>
      </c>
      <c r="T1146" s="9">
        <f t="shared" si="106"/>
        <v>42123.181944444441</v>
      </c>
    </row>
    <row r="1147" spans="1:20" ht="29" x14ac:dyDescent="0.35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3">
        <f t="shared" si="107"/>
        <v>1</v>
      </c>
      <c r="P1147" s="4">
        <f t="shared" si="102"/>
        <v>100</v>
      </c>
      <c r="Q1147" t="str">
        <f t="shared" si="103"/>
        <v>food</v>
      </c>
      <c r="R1147" t="str">
        <f t="shared" si="104"/>
        <v>food trucks</v>
      </c>
      <c r="S1147" s="9">
        <f t="shared" si="105"/>
        <v>41854.747592592597</v>
      </c>
      <c r="T1147" s="9">
        <f t="shared" si="106"/>
        <v>41914.747592592597</v>
      </c>
    </row>
    <row r="1148" spans="1:20" ht="29" x14ac:dyDescent="0.35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3">
        <f t="shared" si="107"/>
        <v>9</v>
      </c>
      <c r="P1148" s="4">
        <f t="shared" si="102"/>
        <v>44.166666666666664</v>
      </c>
      <c r="Q1148" t="str">
        <f t="shared" si="103"/>
        <v>food</v>
      </c>
      <c r="R1148" t="str">
        <f t="shared" si="104"/>
        <v>food trucks</v>
      </c>
      <c r="S1148" s="9">
        <f t="shared" si="105"/>
        <v>41723.9533912037</v>
      </c>
      <c r="T1148" s="9">
        <f t="shared" si="106"/>
        <v>41761.9533912037</v>
      </c>
    </row>
    <row r="1149" spans="1:20" ht="43.5" x14ac:dyDescent="0.35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3">
        <f t="shared" si="107"/>
        <v>0</v>
      </c>
      <c r="P1149" s="4">
        <f t="shared" si="102"/>
        <v>0</v>
      </c>
      <c r="Q1149" t="str">
        <f t="shared" si="103"/>
        <v>food</v>
      </c>
      <c r="R1149" t="str">
        <f t="shared" si="104"/>
        <v>food trucks</v>
      </c>
      <c r="S1149" s="9">
        <f t="shared" si="105"/>
        <v>41871.972025462965</v>
      </c>
      <c r="T1149" s="9">
        <f t="shared" si="106"/>
        <v>41931.972025462965</v>
      </c>
    </row>
    <row r="1150" spans="1:20" ht="29" x14ac:dyDescent="0.35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3">
        <f t="shared" si="107"/>
        <v>1</v>
      </c>
      <c r="P1150" s="4">
        <f t="shared" si="102"/>
        <v>24.333333333333332</v>
      </c>
      <c r="Q1150" t="str">
        <f t="shared" si="103"/>
        <v>food</v>
      </c>
      <c r="R1150" t="str">
        <f t="shared" si="104"/>
        <v>food trucks</v>
      </c>
      <c r="S1150" s="9">
        <f t="shared" si="105"/>
        <v>42675.171076388884</v>
      </c>
      <c r="T1150" s="9">
        <f t="shared" si="106"/>
        <v>42705.212743055556</v>
      </c>
    </row>
    <row r="1151" spans="1:20" ht="29" x14ac:dyDescent="0.35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3">
        <f t="shared" si="107"/>
        <v>1</v>
      </c>
      <c r="P1151" s="4">
        <f t="shared" si="102"/>
        <v>37.5</v>
      </c>
      <c r="Q1151" t="str">
        <f t="shared" si="103"/>
        <v>food</v>
      </c>
      <c r="R1151" t="str">
        <f t="shared" si="104"/>
        <v>food trucks</v>
      </c>
      <c r="S1151" s="9">
        <f t="shared" si="105"/>
        <v>42507.71025462963</v>
      </c>
      <c r="T1151" s="9">
        <f t="shared" si="106"/>
        <v>42537.71025462963</v>
      </c>
    </row>
    <row r="1152" spans="1:20" ht="29" x14ac:dyDescent="0.35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3">
        <f t="shared" si="107"/>
        <v>11</v>
      </c>
      <c r="P1152" s="4">
        <f t="shared" si="102"/>
        <v>42</v>
      </c>
      <c r="Q1152" t="str">
        <f t="shared" si="103"/>
        <v>food</v>
      </c>
      <c r="R1152" t="str">
        <f t="shared" si="104"/>
        <v>food trucks</v>
      </c>
      <c r="S1152" s="9">
        <f t="shared" si="105"/>
        <v>42317.954571759255</v>
      </c>
      <c r="T1152" s="9">
        <f t="shared" si="106"/>
        <v>42377.954571759255</v>
      </c>
    </row>
    <row r="1153" spans="1:20" ht="43.5" x14ac:dyDescent="0.35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3">
        <f t="shared" si="107"/>
        <v>0</v>
      </c>
      <c r="P1153" s="4">
        <f t="shared" si="102"/>
        <v>0</v>
      </c>
      <c r="Q1153" t="str">
        <f t="shared" si="103"/>
        <v>food</v>
      </c>
      <c r="R1153" t="str">
        <f t="shared" si="104"/>
        <v>food trucks</v>
      </c>
      <c r="S1153" s="9">
        <f t="shared" si="105"/>
        <v>42224.102581018517</v>
      </c>
      <c r="T1153" s="9">
        <f t="shared" si="106"/>
        <v>42254.102581018517</v>
      </c>
    </row>
    <row r="1154" spans="1:20" x14ac:dyDescent="0.35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3">
        <f t="shared" si="107"/>
        <v>6</v>
      </c>
      <c r="P1154" s="4">
        <f t="shared" si="102"/>
        <v>60.733333333333334</v>
      </c>
      <c r="Q1154" t="str">
        <f t="shared" si="103"/>
        <v>food</v>
      </c>
      <c r="R1154" t="str">
        <f t="shared" si="104"/>
        <v>food trucks</v>
      </c>
      <c r="S1154" s="9">
        <f t="shared" si="105"/>
        <v>42109.709629629629</v>
      </c>
      <c r="T1154" s="9">
        <f t="shared" si="106"/>
        <v>42139.709629629629</v>
      </c>
    </row>
    <row r="1155" spans="1:20" ht="29" x14ac:dyDescent="0.35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3">
        <f t="shared" si="107"/>
        <v>1</v>
      </c>
      <c r="P1155" s="4">
        <f t="shared" ref="P1155:P1218" si="108">IFERROR(E1155/L1155,0)</f>
        <v>50</v>
      </c>
      <c r="Q1155" t="str">
        <f t="shared" ref="Q1155:Q1218" si="109">LEFT(N1155,SEARCH("/",N1155)-1)</f>
        <v>food</v>
      </c>
      <c r="R1155" t="str">
        <f t="shared" ref="R1155:R1218" si="110">RIGHT(N1155,LEN(N1155)-SEARCH("/",N1155,1))</f>
        <v>food trucks</v>
      </c>
      <c r="S1155" s="9">
        <f t="shared" ref="S1155:S1218" si="111">(((J1155/60)/60)/24)+DATE(1970,1,1)</f>
        <v>42143.714178240742</v>
      </c>
      <c r="T1155" s="9">
        <f t="shared" ref="T1155:T1218" si="112">(((I1155/60)/60)/24)+DATE(1970,1,1)</f>
        <v>42173.714178240742</v>
      </c>
    </row>
    <row r="1156" spans="1:20" ht="43.5" x14ac:dyDescent="0.35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3">
        <f t="shared" ref="O1156:O1219" si="113">ROUNDUP((E1156/D1156)*100,0)</f>
        <v>7</v>
      </c>
      <c r="P1156" s="4">
        <f t="shared" si="108"/>
        <v>108.33333333333333</v>
      </c>
      <c r="Q1156" t="str">
        <f t="shared" si="109"/>
        <v>food</v>
      </c>
      <c r="R1156" t="str">
        <f t="shared" si="110"/>
        <v>food trucks</v>
      </c>
      <c r="S1156" s="9">
        <f t="shared" si="111"/>
        <v>42223.108865740738</v>
      </c>
      <c r="T1156" s="9">
        <f t="shared" si="112"/>
        <v>42253.108865740738</v>
      </c>
    </row>
    <row r="1157" spans="1:20" ht="43.5" x14ac:dyDescent="0.35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3">
        <f t="shared" si="113"/>
        <v>1</v>
      </c>
      <c r="P1157" s="4">
        <f t="shared" si="108"/>
        <v>23.5</v>
      </c>
      <c r="Q1157" t="str">
        <f t="shared" si="109"/>
        <v>food</v>
      </c>
      <c r="R1157" t="str">
        <f t="shared" si="110"/>
        <v>food trucks</v>
      </c>
      <c r="S1157" s="9">
        <f t="shared" si="111"/>
        <v>41835.763981481483</v>
      </c>
      <c r="T1157" s="9">
        <f t="shared" si="112"/>
        <v>41865.763981481483</v>
      </c>
    </row>
    <row r="1158" spans="1:20" ht="43.5" x14ac:dyDescent="0.35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3">
        <f t="shared" si="113"/>
        <v>0</v>
      </c>
      <c r="P1158" s="4">
        <f t="shared" si="108"/>
        <v>0</v>
      </c>
      <c r="Q1158" t="str">
        <f t="shared" si="109"/>
        <v>food</v>
      </c>
      <c r="R1158" t="str">
        <f t="shared" si="110"/>
        <v>food trucks</v>
      </c>
      <c r="S1158" s="9">
        <f t="shared" si="111"/>
        <v>42029.07131944444</v>
      </c>
      <c r="T1158" s="9">
        <f t="shared" si="112"/>
        <v>42059.07131944444</v>
      </c>
    </row>
    <row r="1159" spans="1:20" ht="43.5" x14ac:dyDescent="0.35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3">
        <f t="shared" si="113"/>
        <v>2</v>
      </c>
      <c r="P1159" s="4">
        <f t="shared" si="108"/>
        <v>50.333333333333336</v>
      </c>
      <c r="Q1159" t="str">
        <f t="shared" si="109"/>
        <v>food</v>
      </c>
      <c r="R1159" t="str">
        <f t="shared" si="110"/>
        <v>food trucks</v>
      </c>
      <c r="S1159" s="9">
        <f t="shared" si="111"/>
        <v>41918.628240740742</v>
      </c>
      <c r="T1159" s="9">
        <f t="shared" si="112"/>
        <v>41978.669907407413</v>
      </c>
    </row>
    <row r="1160" spans="1:20" ht="43.5" x14ac:dyDescent="0.35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3">
        <f t="shared" si="113"/>
        <v>1</v>
      </c>
      <c r="P1160" s="4">
        <f t="shared" si="108"/>
        <v>11.666666666666666</v>
      </c>
      <c r="Q1160" t="str">
        <f t="shared" si="109"/>
        <v>food</v>
      </c>
      <c r="R1160" t="str">
        <f t="shared" si="110"/>
        <v>food trucks</v>
      </c>
      <c r="S1160" s="9">
        <f t="shared" si="111"/>
        <v>41952.09175925926</v>
      </c>
      <c r="T1160" s="9">
        <f t="shared" si="112"/>
        <v>41982.09175925926</v>
      </c>
    </row>
    <row r="1161" spans="1:20" ht="43.5" x14ac:dyDescent="0.35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3">
        <f t="shared" si="113"/>
        <v>0</v>
      </c>
      <c r="P1161" s="4">
        <f t="shared" si="108"/>
        <v>0</v>
      </c>
      <c r="Q1161" t="str">
        <f t="shared" si="109"/>
        <v>food</v>
      </c>
      <c r="R1161" t="str">
        <f t="shared" si="110"/>
        <v>food trucks</v>
      </c>
      <c r="S1161" s="9">
        <f t="shared" si="111"/>
        <v>42154.726446759261</v>
      </c>
      <c r="T1161" s="9">
        <f t="shared" si="112"/>
        <v>42185.65625</v>
      </c>
    </row>
    <row r="1162" spans="1:20" ht="43.5" x14ac:dyDescent="0.35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3">
        <f t="shared" si="113"/>
        <v>4</v>
      </c>
      <c r="P1162" s="4">
        <f t="shared" si="108"/>
        <v>60.789473684210527</v>
      </c>
      <c r="Q1162" t="str">
        <f t="shared" si="109"/>
        <v>food</v>
      </c>
      <c r="R1162" t="str">
        <f t="shared" si="110"/>
        <v>food trucks</v>
      </c>
      <c r="S1162" s="9">
        <f t="shared" si="111"/>
        <v>42061.154930555553</v>
      </c>
      <c r="T1162" s="9">
        <f t="shared" si="112"/>
        <v>42091.113263888896</v>
      </c>
    </row>
    <row r="1163" spans="1:20" ht="43.5" x14ac:dyDescent="0.35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3">
        <f t="shared" si="113"/>
        <v>0</v>
      </c>
      <c r="P1163" s="4">
        <f t="shared" si="108"/>
        <v>0</v>
      </c>
      <c r="Q1163" t="str">
        <f t="shared" si="109"/>
        <v>food</v>
      </c>
      <c r="R1163" t="str">
        <f t="shared" si="110"/>
        <v>food trucks</v>
      </c>
      <c r="S1163" s="9">
        <f t="shared" si="111"/>
        <v>42122.629502314812</v>
      </c>
      <c r="T1163" s="9">
        <f t="shared" si="112"/>
        <v>42143.629502314812</v>
      </c>
    </row>
    <row r="1164" spans="1:20" ht="43.5" x14ac:dyDescent="0.35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3">
        <f t="shared" si="113"/>
        <v>1</v>
      </c>
      <c r="P1164" s="4">
        <f t="shared" si="108"/>
        <v>17.5</v>
      </c>
      <c r="Q1164" t="str">
        <f t="shared" si="109"/>
        <v>food</v>
      </c>
      <c r="R1164" t="str">
        <f t="shared" si="110"/>
        <v>food trucks</v>
      </c>
      <c r="S1164" s="9">
        <f t="shared" si="111"/>
        <v>41876.683611111112</v>
      </c>
      <c r="T1164" s="9">
        <f t="shared" si="112"/>
        <v>41907.683611111112</v>
      </c>
    </row>
    <row r="1165" spans="1:20" ht="43.5" x14ac:dyDescent="0.35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3">
        <f t="shared" si="113"/>
        <v>0</v>
      </c>
      <c r="P1165" s="4">
        <f t="shared" si="108"/>
        <v>0</v>
      </c>
      <c r="Q1165" t="str">
        <f t="shared" si="109"/>
        <v>food</v>
      </c>
      <c r="R1165" t="str">
        <f t="shared" si="110"/>
        <v>food trucks</v>
      </c>
      <c r="S1165" s="9">
        <f t="shared" si="111"/>
        <v>41830.723611111112</v>
      </c>
      <c r="T1165" s="9">
        <f t="shared" si="112"/>
        <v>41860.723611111112</v>
      </c>
    </row>
    <row r="1166" spans="1:20" ht="58" x14ac:dyDescent="0.35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3">
        <f t="shared" si="113"/>
        <v>0</v>
      </c>
      <c r="P1166" s="4">
        <f t="shared" si="108"/>
        <v>0</v>
      </c>
      <c r="Q1166" t="str">
        <f t="shared" si="109"/>
        <v>food</v>
      </c>
      <c r="R1166" t="str">
        <f t="shared" si="110"/>
        <v>food trucks</v>
      </c>
      <c r="S1166" s="9">
        <f t="shared" si="111"/>
        <v>42509.724328703705</v>
      </c>
      <c r="T1166" s="9">
        <f t="shared" si="112"/>
        <v>42539.724328703705</v>
      </c>
    </row>
    <row r="1167" spans="1:20" ht="43.5" x14ac:dyDescent="0.35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3">
        <f t="shared" si="113"/>
        <v>21</v>
      </c>
      <c r="P1167" s="4">
        <f t="shared" si="108"/>
        <v>82.82</v>
      </c>
      <c r="Q1167" t="str">
        <f t="shared" si="109"/>
        <v>food</v>
      </c>
      <c r="R1167" t="str">
        <f t="shared" si="110"/>
        <v>food trucks</v>
      </c>
      <c r="S1167" s="9">
        <f t="shared" si="111"/>
        <v>41792.214467592588</v>
      </c>
      <c r="T1167" s="9">
        <f t="shared" si="112"/>
        <v>41826.214467592588</v>
      </c>
    </row>
    <row r="1168" spans="1:20" ht="43.5" x14ac:dyDescent="0.35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3">
        <f t="shared" si="113"/>
        <v>20</v>
      </c>
      <c r="P1168" s="4">
        <f t="shared" si="108"/>
        <v>358.875</v>
      </c>
      <c r="Q1168" t="str">
        <f t="shared" si="109"/>
        <v>food</v>
      </c>
      <c r="R1168" t="str">
        <f t="shared" si="110"/>
        <v>food trucks</v>
      </c>
      <c r="S1168" s="9">
        <f t="shared" si="111"/>
        <v>42150.485439814816</v>
      </c>
      <c r="T1168" s="9">
        <f t="shared" si="112"/>
        <v>42181.166666666672</v>
      </c>
    </row>
    <row r="1169" spans="1:20" ht="43.5" x14ac:dyDescent="0.35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3">
        <f t="shared" si="113"/>
        <v>2</v>
      </c>
      <c r="P1169" s="4">
        <f t="shared" si="108"/>
        <v>61.1875</v>
      </c>
      <c r="Q1169" t="str">
        <f t="shared" si="109"/>
        <v>food</v>
      </c>
      <c r="R1169" t="str">
        <f t="shared" si="110"/>
        <v>food trucks</v>
      </c>
      <c r="S1169" s="9">
        <f t="shared" si="111"/>
        <v>41863.734895833331</v>
      </c>
      <c r="T1169" s="9">
        <f t="shared" si="112"/>
        <v>41894.734895833331</v>
      </c>
    </row>
    <row r="1170" spans="1:20" ht="43.5" x14ac:dyDescent="0.35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3">
        <f t="shared" si="113"/>
        <v>6</v>
      </c>
      <c r="P1170" s="4">
        <f t="shared" si="108"/>
        <v>340</v>
      </c>
      <c r="Q1170" t="str">
        <f t="shared" si="109"/>
        <v>food</v>
      </c>
      <c r="R1170" t="str">
        <f t="shared" si="110"/>
        <v>food trucks</v>
      </c>
      <c r="S1170" s="9">
        <f t="shared" si="111"/>
        <v>42605.053993055553</v>
      </c>
      <c r="T1170" s="9">
        <f t="shared" si="112"/>
        <v>42635.053993055553</v>
      </c>
    </row>
    <row r="1171" spans="1:20" ht="43.5" x14ac:dyDescent="0.35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3">
        <f t="shared" si="113"/>
        <v>1</v>
      </c>
      <c r="P1171" s="4">
        <f t="shared" si="108"/>
        <v>5.666666666666667</v>
      </c>
      <c r="Q1171" t="str">
        <f t="shared" si="109"/>
        <v>food</v>
      </c>
      <c r="R1171" t="str">
        <f t="shared" si="110"/>
        <v>food trucks</v>
      </c>
      <c r="S1171" s="9">
        <f t="shared" si="111"/>
        <v>42027.353738425925</v>
      </c>
      <c r="T1171" s="9">
        <f t="shared" si="112"/>
        <v>42057.353738425925</v>
      </c>
    </row>
    <row r="1172" spans="1:20" ht="43.5" x14ac:dyDescent="0.35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3">
        <f t="shared" si="113"/>
        <v>1</v>
      </c>
      <c r="P1172" s="4">
        <f t="shared" si="108"/>
        <v>50</v>
      </c>
      <c r="Q1172" t="str">
        <f t="shared" si="109"/>
        <v>food</v>
      </c>
      <c r="R1172" t="str">
        <f t="shared" si="110"/>
        <v>food trucks</v>
      </c>
      <c r="S1172" s="9">
        <f t="shared" si="111"/>
        <v>42124.893182870372</v>
      </c>
      <c r="T1172" s="9">
        <f t="shared" si="112"/>
        <v>42154.893182870372</v>
      </c>
    </row>
    <row r="1173" spans="1:20" ht="29" x14ac:dyDescent="0.35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3">
        <f t="shared" si="113"/>
        <v>1</v>
      </c>
      <c r="P1173" s="4">
        <f t="shared" si="108"/>
        <v>25</v>
      </c>
      <c r="Q1173" t="str">
        <f t="shared" si="109"/>
        <v>food</v>
      </c>
      <c r="R1173" t="str">
        <f t="shared" si="110"/>
        <v>food trucks</v>
      </c>
      <c r="S1173" s="9">
        <f t="shared" si="111"/>
        <v>41938.804710648146</v>
      </c>
      <c r="T1173" s="9">
        <f t="shared" si="112"/>
        <v>41956.846377314811</v>
      </c>
    </row>
    <row r="1174" spans="1:20" x14ac:dyDescent="0.35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3">
        <f t="shared" si="113"/>
        <v>0</v>
      </c>
      <c r="P1174" s="4">
        <f t="shared" si="108"/>
        <v>0</v>
      </c>
      <c r="Q1174" t="str">
        <f t="shared" si="109"/>
        <v>food</v>
      </c>
      <c r="R1174" t="str">
        <f t="shared" si="110"/>
        <v>food trucks</v>
      </c>
      <c r="S1174" s="9">
        <f t="shared" si="111"/>
        <v>41841.682314814818</v>
      </c>
      <c r="T1174" s="9">
        <f t="shared" si="112"/>
        <v>41871.682314814818</v>
      </c>
    </row>
    <row r="1175" spans="1:20" ht="43.5" x14ac:dyDescent="0.35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3">
        <f t="shared" si="113"/>
        <v>1</v>
      </c>
      <c r="P1175" s="4">
        <f t="shared" si="108"/>
        <v>30</v>
      </c>
      <c r="Q1175" t="str">
        <f t="shared" si="109"/>
        <v>food</v>
      </c>
      <c r="R1175" t="str">
        <f t="shared" si="110"/>
        <v>food trucks</v>
      </c>
      <c r="S1175" s="9">
        <f t="shared" si="111"/>
        <v>42184.185844907406</v>
      </c>
      <c r="T1175" s="9">
        <f t="shared" si="112"/>
        <v>42219.185844907406</v>
      </c>
    </row>
    <row r="1176" spans="1:20" ht="29" x14ac:dyDescent="0.35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3">
        <f t="shared" si="113"/>
        <v>6</v>
      </c>
      <c r="P1176" s="4">
        <f t="shared" si="108"/>
        <v>46.631578947368418</v>
      </c>
      <c r="Q1176" t="str">
        <f t="shared" si="109"/>
        <v>food</v>
      </c>
      <c r="R1176" t="str">
        <f t="shared" si="110"/>
        <v>food trucks</v>
      </c>
      <c r="S1176" s="9">
        <f t="shared" si="111"/>
        <v>42468.84174768519</v>
      </c>
      <c r="T1176" s="9">
        <f t="shared" si="112"/>
        <v>42498.84174768519</v>
      </c>
    </row>
    <row r="1177" spans="1:20" ht="43.5" x14ac:dyDescent="0.35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3">
        <f t="shared" si="113"/>
        <v>3</v>
      </c>
      <c r="P1177" s="4">
        <f t="shared" si="108"/>
        <v>65</v>
      </c>
      <c r="Q1177" t="str">
        <f t="shared" si="109"/>
        <v>food</v>
      </c>
      <c r="R1177" t="str">
        <f t="shared" si="110"/>
        <v>food trucks</v>
      </c>
      <c r="S1177" s="9">
        <f t="shared" si="111"/>
        <v>42170.728460648148</v>
      </c>
      <c r="T1177" s="9">
        <f t="shared" si="112"/>
        <v>42200.728460648148</v>
      </c>
    </row>
    <row r="1178" spans="1:20" ht="58" x14ac:dyDescent="0.35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3">
        <f t="shared" si="113"/>
        <v>1</v>
      </c>
      <c r="P1178" s="4">
        <f t="shared" si="108"/>
        <v>10</v>
      </c>
      <c r="Q1178" t="str">
        <f t="shared" si="109"/>
        <v>food</v>
      </c>
      <c r="R1178" t="str">
        <f t="shared" si="110"/>
        <v>food trucks</v>
      </c>
      <c r="S1178" s="9">
        <f t="shared" si="111"/>
        <v>42746.019652777773</v>
      </c>
      <c r="T1178" s="9">
        <f t="shared" si="112"/>
        <v>42800.541666666672</v>
      </c>
    </row>
    <row r="1179" spans="1:20" ht="43.5" x14ac:dyDescent="0.35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3">
        <f t="shared" si="113"/>
        <v>0</v>
      </c>
      <c r="P1179" s="4">
        <f t="shared" si="108"/>
        <v>0</v>
      </c>
      <c r="Q1179" t="str">
        <f t="shared" si="109"/>
        <v>food</v>
      </c>
      <c r="R1179" t="str">
        <f t="shared" si="110"/>
        <v>food trucks</v>
      </c>
      <c r="S1179" s="9">
        <f t="shared" si="111"/>
        <v>41897.660833333335</v>
      </c>
      <c r="T1179" s="9">
        <f t="shared" si="112"/>
        <v>41927.660833333335</v>
      </c>
    </row>
    <row r="1180" spans="1:20" ht="43.5" x14ac:dyDescent="0.35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3">
        <f t="shared" si="113"/>
        <v>1</v>
      </c>
      <c r="P1180" s="4">
        <f t="shared" si="108"/>
        <v>5</v>
      </c>
      <c r="Q1180" t="str">
        <f t="shared" si="109"/>
        <v>food</v>
      </c>
      <c r="R1180" t="str">
        <f t="shared" si="110"/>
        <v>food trucks</v>
      </c>
      <c r="S1180" s="9">
        <f t="shared" si="111"/>
        <v>41837.905694444446</v>
      </c>
      <c r="T1180" s="9">
        <f t="shared" si="112"/>
        <v>41867.905694444446</v>
      </c>
    </row>
    <row r="1181" spans="1:20" ht="43.5" x14ac:dyDescent="0.35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3">
        <f t="shared" si="113"/>
        <v>6</v>
      </c>
      <c r="P1181" s="4">
        <f t="shared" si="108"/>
        <v>640</v>
      </c>
      <c r="Q1181" t="str">
        <f t="shared" si="109"/>
        <v>food</v>
      </c>
      <c r="R1181" t="str">
        <f t="shared" si="110"/>
        <v>food trucks</v>
      </c>
      <c r="S1181" s="9">
        <f t="shared" si="111"/>
        <v>42275.720219907409</v>
      </c>
      <c r="T1181" s="9">
        <f t="shared" si="112"/>
        <v>42305.720219907409</v>
      </c>
    </row>
    <row r="1182" spans="1:20" ht="29" x14ac:dyDescent="0.35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3">
        <f t="shared" si="113"/>
        <v>12</v>
      </c>
      <c r="P1182" s="4">
        <f t="shared" si="108"/>
        <v>69.117647058823536</v>
      </c>
      <c r="Q1182" t="str">
        <f t="shared" si="109"/>
        <v>food</v>
      </c>
      <c r="R1182" t="str">
        <f t="shared" si="110"/>
        <v>food trucks</v>
      </c>
      <c r="S1182" s="9">
        <f t="shared" si="111"/>
        <v>41781.806875000002</v>
      </c>
      <c r="T1182" s="9">
        <f t="shared" si="112"/>
        <v>41818.806875000002</v>
      </c>
    </row>
    <row r="1183" spans="1:20" x14ac:dyDescent="0.35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3">
        <f t="shared" si="113"/>
        <v>1</v>
      </c>
      <c r="P1183" s="4">
        <f t="shared" si="108"/>
        <v>1.3333333333333333</v>
      </c>
      <c r="Q1183" t="str">
        <f t="shared" si="109"/>
        <v>food</v>
      </c>
      <c r="R1183" t="str">
        <f t="shared" si="110"/>
        <v>food trucks</v>
      </c>
      <c r="S1183" s="9">
        <f t="shared" si="111"/>
        <v>42034.339363425926</v>
      </c>
      <c r="T1183" s="9">
        <f t="shared" si="112"/>
        <v>42064.339363425926</v>
      </c>
    </row>
    <row r="1184" spans="1:20" ht="43.5" x14ac:dyDescent="0.35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3">
        <f t="shared" si="113"/>
        <v>5</v>
      </c>
      <c r="P1184" s="4">
        <f t="shared" si="108"/>
        <v>10.5</v>
      </c>
      <c r="Q1184" t="str">
        <f t="shared" si="109"/>
        <v>food</v>
      </c>
      <c r="R1184" t="str">
        <f t="shared" si="110"/>
        <v>food trucks</v>
      </c>
      <c r="S1184" s="9">
        <f t="shared" si="111"/>
        <v>42728.827407407407</v>
      </c>
      <c r="T1184" s="9">
        <f t="shared" si="112"/>
        <v>42747.695833333331</v>
      </c>
    </row>
    <row r="1185" spans="1:20" ht="43.5" x14ac:dyDescent="0.35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3">
        <f t="shared" si="113"/>
        <v>4</v>
      </c>
      <c r="P1185" s="4">
        <f t="shared" si="108"/>
        <v>33.333333333333336</v>
      </c>
      <c r="Q1185" t="str">
        <f t="shared" si="109"/>
        <v>food</v>
      </c>
      <c r="R1185" t="str">
        <f t="shared" si="110"/>
        <v>food trucks</v>
      </c>
      <c r="S1185" s="9">
        <f t="shared" si="111"/>
        <v>42656.86137731481</v>
      </c>
      <c r="T1185" s="9">
        <f t="shared" si="112"/>
        <v>42676.165972222225</v>
      </c>
    </row>
    <row r="1186" spans="1:20" ht="43.5" x14ac:dyDescent="0.35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3">
        <f t="shared" si="113"/>
        <v>105</v>
      </c>
      <c r="P1186" s="4">
        <f t="shared" si="108"/>
        <v>61.562666666666665</v>
      </c>
      <c r="Q1186" t="str">
        <f t="shared" si="109"/>
        <v>photography</v>
      </c>
      <c r="R1186" t="str">
        <f t="shared" si="110"/>
        <v>photobooks</v>
      </c>
      <c r="S1186" s="9">
        <f t="shared" si="111"/>
        <v>42741.599664351852</v>
      </c>
      <c r="T1186" s="9">
        <f t="shared" si="112"/>
        <v>42772.599664351852</v>
      </c>
    </row>
    <row r="1187" spans="1:20" ht="43.5" x14ac:dyDescent="0.35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3">
        <f t="shared" si="113"/>
        <v>106</v>
      </c>
      <c r="P1187" s="4">
        <f t="shared" si="108"/>
        <v>118.73873873873873</v>
      </c>
      <c r="Q1187" t="str">
        <f t="shared" si="109"/>
        <v>photography</v>
      </c>
      <c r="R1187" t="str">
        <f t="shared" si="110"/>
        <v>photobooks</v>
      </c>
      <c r="S1187" s="9">
        <f t="shared" si="111"/>
        <v>42130.865150462967</v>
      </c>
      <c r="T1187" s="9">
        <f t="shared" si="112"/>
        <v>42163.166666666672</v>
      </c>
    </row>
    <row r="1188" spans="1:20" ht="43.5" x14ac:dyDescent="0.35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3">
        <f t="shared" si="113"/>
        <v>107</v>
      </c>
      <c r="P1188" s="4">
        <f t="shared" si="108"/>
        <v>65.081300813008127</v>
      </c>
      <c r="Q1188" t="str">
        <f t="shared" si="109"/>
        <v>photography</v>
      </c>
      <c r="R1188" t="str">
        <f t="shared" si="110"/>
        <v>photobooks</v>
      </c>
      <c r="S1188" s="9">
        <f t="shared" si="111"/>
        <v>42123.86336805555</v>
      </c>
      <c r="T1188" s="9">
        <f t="shared" si="112"/>
        <v>42156.945833333331</v>
      </c>
    </row>
    <row r="1189" spans="1:20" ht="43.5" x14ac:dyDescent="0.35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3">
        <f t="shared" si="113"/>
        <v>105</v>
      </c>
      <c r="P1189" s="4">
        <f t="shared" si="108"/>
        <v>130.15714285714284</v>
      </c>
      <c r="Q1189" t="str">
        <f t="shared" si="109"/>
        <v>photography</v>
      </c>
      <c r="R1189" t="str">
        <f t="shared" si="110"/>
        <v>photobooks</v>
      </c>
      <c r="S1189" s="9">
        <f t="shared" si="111"/>
        <v>42109.894942129627</v>
      </c>
      <c r="T1189" s="9">
        <f t="shared" si="112"/>
        <v>42141.75</v>
      </c>
    </row>
    <row r="1190" spans="1:20" ht="43.5" x14ac:dyDescent="0.35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3">
        <f t="shared" si="113"/>
        <v>161</v>
      </c>
      <c r="P1190" s="4">
        <f t="shared" si="108"/>
        <v>37.776470588235291</v>
      </c>
      <c r="Q1190" t="str">
        <f t="shared" si="109"/>
        <v>photography</v>
      </c>
      <c r="R1190" t="str">
        <f t="shared" si="110"/>
        <v>photobooks</v>
      </c>
      <c r="S1190" s="9">
        <f t="shared" si="111"/>
        <v>42711.700694444444</v>
      </c>
      <c r="T1190" s="9">
        <f t="shared" si="112"/>
        <v>42732.700694444444</v>
      </c>
    </row>
    <row r="1191" spans="1:20" ht="43.5" x14ac:dyDescent="0.35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3">
        <f t="shared" si="113"/>
        <v>108</v>
      </c>
      <c r="P1191" s="4">
        <f t="shared" si="108"/>
        <v>112.79069767441861</v>
      </c>
      <c r="Q1191" t="str">
        <f t="shared" si="109"/>
        <v>photography</v>
      </c>
      <c r="R1191" t="str">
        <f t="shared" si="110"/>
        <v>photobooks</v>
      </c>
      <c r="S1191" s="9">
        <f t="shared" si="111"/>
        <v>42529.979108796295</v>
      </c>
      <c r="T1191" s="9">
        <f t="shared" si="112"/>
        <v>42550.979108796295</v>
      </c>
    </row>
    <row r="1192" spans="1:20" ht="29" x14ac:dyDescent="0.35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3">
        <f t="shared" si="113"/>
        <v>135</v>
      </c>
      <c r="P1192" s="4">
        <f t="shared" si="108"/>
        <v>51.92307692307692</v>
      </c>
      <c r="Q1192" t="str">
        <f t="shared" si="109"/>
        <v>photography</v>
      </c>
      <c r="R1192" t="str">
        <f t="shared" si="110"/>
        <v>photobooks</v>
      </c>
      <c r="S1192" s="9">
        <f t="shared" si="111"/>
        <v>41852.665798611109</v>
      </c>
      <c r="T1192" s="9">
        <f t="shared" si="112"/>
        <v>41882.665798611109</v>
      </c>
    </row>
    <row r="1193" spans="1:20" ht="43.5" x14ac:dyDescent="0.35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3">
        <f t="shared" si="113"/>
        <v>110</v>
      </c>
      <c r="P1193" s="4">
        <f t="shared" si="108"/>
        <v>89.242424242424249</v>
      </c>
      <c r="Q1193" t="str">
        <f t="shared" si="109"/>
        <v>photography</v>
      </c>
      <c r="R1193" t="str">
        <f t="shared" si="110"/>
        <v>photobooks</v>
      </c>
      <c r="S1193" s="9">
        <f t="shared" si="111"/>
        <v>42419.603703703702</v>
      </c>
      <c r="T1193" s="9">
        <f t="shared" si="112"/>
        <v>42449.562037037031</v>
      </c>
    </row>
    <row r="1194" spans="1:20" ht="29" x14ac:dyDescent="0.35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3">
        <f t="shared" si="113"/>
        <v>290</v>
      </c>
      <c r="P1194" s="4">
        <f t="shared" si="108"/>
        <v>19.333333333333332</v>
      </c>
      <c r="Q1194" t="str">
        <f t="shared" si="109"/>
        <v>photography</v>
      </c>
      <c r="R1194" t="str">
        <f t="shared" si="110"/>
        <v>photobooks</v>
      </c>
      <c r="S1194" s="9">
        <f t="shared" si="111"/>
        <v>42747.506689814814</v>
      </c>
      <c r="T1194" s="9">
        <f t="shared" si="112"/>
        <v>42777.506689814814</v>
      </c>
    </row>
    <row r="1195" spans="1:20" ht="43.5" x14ac:dyDescent="0.35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3">
        <f t="shared" si="113"/>
        <v>104</v>
      </c>
      <c r="P1195" s="4">
        <f t="shared" si="108"/>
        <v>79.967032967032964</v>
      </c>
      <c r="Q1195" t="str">
        <f t="shared" si="109"/>
        <v>photography</v>
      </c>
      <c r="R1195" t="str">
        <f t="shared" si="110"/>
        <v>photobooks</v>
      </c>
      <c r="S1195" s="9">
        <f t="shared" si="111"/>
        <v>42409.776076388895</v>
      </c>
      <c r="T1195" s="9">
        <f t="shared" si="112"/>
        <v>42469.734409722223</v>
      </c>
    </row>
    <row r="1196" spans="1:20" ht="43.5" x14ac:dyDescent="0.35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3">
        <f t="shared" si="113"/>
        <v>323</v>
      </c>
      <c r="P1196" s="4">
        <f t="shared" si="108"/>
        <v>56.414565826330531</v>
      </c>
      <c r="Q1196" t="str">
        <f t="shared" si="109"/>
        <v>photography</v>
      </c>
      <c r="R1196" t="str">
        <f t="shared" si="110"/>
        <v>photobooks</v>
      </c>
      <c r="S1196" s="9">
        <f t="shared" si="111"/>
        <v>42072.488182870366</v>
      </c>
      <c r="T1196" s="9">
        <f t="shared" si="112"/>
        <v>42102.488182870366</v>
      </c>
    </row>
    <row r="1197" spans="1:20" ht="58" x14ac:dyDescent="0.35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3">
        <f t="shared" si="113"/>
        <v>135</v>
      </c>
      <c r="P1197" s="4">
        <f t="shared" si="108"/>
        <v>79.411764705882348</v>
      </c>
      <c r="Q1197" t="str">
        <f t="shared" si="109"/>
        <v>photography</v>
      </c>
      <c r="R1197" t="str">
        <f t="shared" si="110"/>
        <v>photobooks</v>
      </c>
      <c r="S1197" s="9">
        <f t="shared" si="111"/>
        <v>42298.34783564815</v>
      </c>
      <c r="T1197" s="9">
        <f t="shared" si="112"/>
        <v>42358.375</v>
      </c>
    </row>
    <row r="1198" spans="1:20" ht="29" x14ac:dyDescent="0.35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3">
        <f t="shared" si="113"/>
        <v>270</v>
      </c>
      <c r="P1198" s="4">
        <f t="shared" si="108"/>
        <v>76.439453125</v>
      </c>
      <c r="Q1198" t="str">
        <f t="shared" si="109"/>
        <v>photography</v>
      </c>
      <c r="R1198" t="str">
        <f t="shared" si="110"/>
        <v>photobooks</v>
      </c>
      <c r="S1198" s="9">
        <f t="shared" si="111"/>
        <v>42326.818738425922</v>
      </c>
      <c r="T1198" s="9">
        <f t="shared" si="112"/>
        <v>42356.818738425922</v>
      </c>
    </row>
    <row r="1199" spans="1:20" ht="43.5" x14ac:dyDescent="0.35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3">
        <f t="shared" si="113"/>
        <v>254</v>
      </c>
      <c r="P1199" s="4">
        <f t="shared" si="108"/>
        <v>121</v>
      </c>
      <c r="Q1199" t="str">
        <f t="shared" si="109"/>
        <v>photography</v>
      </c>
      <c r="R1199" t="str">
        <f t="shared" si="110"/>
        <v>photobooks</v>
      </c>
      <c r="S1199" s="9">
        <f t="shared" si="111"/>
        <v>42503.66474537037</v>
      </c>
      <c r="T1199" s="9">
        <f t="shared" si="112"/>
        <v>42534.249305555553</v>
      </c>
    </row>
    <row r="1200" spans="1:20" ht="43.5" x14ac:dyDescent="0.35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3">
        <f t="shared" si="113"/>
        <v>261</v>
      </c>
      <c r="P1200" s="4">
        <f t="shared" si="108"/>
        <v>54.616766467065865</v>
      </c>
      <c r="Q1200" t="str">
        <f t="shared" si="109"/>
        <v>photography</v>
      </c>
      <c r="R1200" t="str">
        <f t="shared" si="110"/>
        <v>photobooks</v>
      </c>
      <c r="S1200" s="9">
        <f t="shared" si="111"/>
        <v>42333.619050925925</v>
      </c>
      <c r="T1200" s="9">
        <f t="shared" si="112"/>
        <v>42369.125</v>
      </c>
    </row>
    <row r="1201" spans="1:20" ht="43.5" x14ac:dyDescent="0.35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3">
        <f t="shared" si="113"/>
        <v>102</v>
      </c>
      <c r="P1201" s="4">
        <f t="shared" si="108"/>
        <v>299.22222222222223</v>
      </c>
      <c r="Q1201" t="str">
        <f t="shared" si="109"/>
        <v>photography</v>
      </c>
      <c r="R1201" t="str">
        <f t="shared" si="110"/>
        <v>photobooks</v>
      </c>
      <c r="S1201" s="9">
        <f t="shared" si="111"/>
        <v>42161.770833333328</v>
      </c>
      <c r="T1201" s="9">
        <f t="shared" si="112"/>
        <v>42193.770833333328</v>
      </c>
    </row>
    <row r="1202" spans="1:20" ht="43.5" x14ac:dyDescent="0.35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3">
        <f t="shared" si="113"/>
        <v>126</v>
      </c>
      <c r="P1202" s="4">
        <f t="shared" si="108"/>
        <v>58.533980582524272</v>
      </c>
      <c r="Q1202" t="str">
        <f t="shared" si="109"/>
        <v>photography</v>
      </c>
      <c r="R1202" t="str">
        <f t="shared" si="110"/>
        <v>photobooks</v>
      </c>
      <c r="S1202" s="9">
        <f t="shared" si="111"/>
        <v>42089.477500000001</v>
      </c>
      <c r="T1202" s="9">
        <f t="shared" si="112"/>
        <v>42110.477500000001</v>
      </c>
    </row>
    <row r="1203" spans="1:20" ht="43.5" x14ac:dyDescent="0.35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3">
        <f t="shared" si="113"/>
        <v>103</v>
      </c>
      <c r="P1203" s="4">
        <f t="shared" si="108"/>
        <v>55.371801801801809</v>
      </c>
      <c r="Q1203" t="str">
        <f t="shared" si="109"/>
        <v>photography</v>
      </c>
      <c r="R1203" t="str">
        <f t="shared" si="110"/>
        <v>photobooks</v>
      </c>
      <c r="S1203" s="9">
        <f t="shared" si="111"/>
        <v>42536.60701388889</v>
      </c>
      <c r="T1203" s="9">
        <f t="shared" si="112"/>
        <v>42566.60701388889</v>
      </c>
    </row>
    <row r="1204" spans="1:20" ht="43.5" x14ac:dyDescent="0.35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3">
        <f t="shared" si="113"/>
        <v>200</v>
      </c>
      <c r="P1204" s="4">
        <f t="shared" si="108"/>
        <v>183.80442804428046</v>
      </c>
      <c r="Q1204" t="str">
        <f t="shared" si="109"/>
        <v>photography</v>
      </c>
      <c r="R1204" t="str">
        <f t="shared" si="110"/>
        <v>photobooks</v>
      </c>
      <c r="S1204" s="9">
        <f t="shared" si="111"/>
        <v>42152.288819444439</v>
      </c>
      <c r="T1204" s="9">
        <f t="shared" si="112"/>
        <v>42182.288819444439</v>
      </c>
    </row>
    <row r="1205" spans="1:20" ht="43.5" x14ac:dyDescent="0.35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3">
        <f t="shared" si="113"/>
        <v>103</v>
      </c>
      <c r="P1205" s="4">
        <f t="shared" si="108"/>
        <v>165.34653465346534</v>
      </c>
      <c r="Q1205" t="str">
        <f t="shared" si="109"/>
        <v>photography</v>
      </c>
      <c r="R1205" t="str">
        <f t="shared" si="110"/>
        <v>photobooks</v>
      </c>
      <c r="S1205" s="9">
        <f t="shared" si="111"/>
        <v>42125.614895833336</v>
      </c>
      <c r="T1205" s="9">
        <f t="shared" si="112"/>
        <v>42155.614895833336</v>
      </c>
    </row>
    <row r="1206" spans="1:20" ht="43.5" x14ac:dyDescent="0.35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3">
        <f t="shared" si="113"/>
        <v>103</v>
      </c>
      <c r="P1206" s="4">
        <f t="shared" si="108"/>
        <v>234.78947368421052</v>
      </c>
      <c r="Q1206" t="str">
        <f t="shared" si="109"/>
        <v>photography</v>
      </c>
      <c r="R1206" t="str">
        <f t="shared" si="110"/>
        <v>photobooks</v>
      </c>
      <c r="S1206" s="9">
        <f t="shared" si="111"/>
        <v>42297.748067129629</v>
      </c>
      <c r="T1206" s="9">
        <f t="shared" si="112"/>
        <v>42342.208333333328</v>
      </c>
    </row>
    <row r="1207" spans="1:20" ht="43.5" x14ac:dyDescent="0.35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3">
        <f t="shared" si="113"/>
        <v>101</v>
      </c>
      <c r="P1207" s="4">
        <f t="shared" si="108"/>
        <v>211.48387096774192</v>
      </c>
      <c r="Q1207" t="str">
        <f t="shared" si="109"/>
        <v>photography</v>
      </c>
      <c r="R1207" t="str">
        <f t="shared" si="110"/>
        <v>photobooks</v>
      </c>
      <c r="S1207" s="9">
        <f t="shared" si="111"/>
        <v>42138.506377314814</v>
      </c>
      <c r="T1207" s="9">
        <f t="shared" si="112"/>
        <v>42168.506377314814</v>
      </c>
    </row>
    <row r="1208" spans="1:20" ht="43.5" x14ac:dyDescent="0.35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3">
        <f t="shared" si="113"/>
        <v>115</v>
      </c>
      <c r="P1208" s="4">
        <f t="shared" si="108"/>
        <v>32.34375</v>
      </c>
      <c r="Q1208" t="str">
        <f t="shared" si="109"/>
        <v>photography</v>
      </c>
      <c r="R1208" t="str">
        <f t="shared" si="110"/>
        <v>photobooks</v>
      </c>
      <c r="S1208" s="9">
        <f t="shared" si="111"/>
        <v>42772.776076388895</v>
      </c>
      <c r="T1208" s="9">
        <f t="shared" si="112"/>
        <v>42805.561805555553</v>
      </c>
    </row>
    <row r="1209" spans="1:20" ht="29" x14ac:dyDescent="0.35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3">
        <f t="shared" si="113"/>
        <v>105</v>
      </c>
      <c r="P1209" s="4">
        <f t="shared" si="108"/>
        <v>123.37588652482269</v>
      </c>
      <c r="Q1209" t="str">
        <f t="shared" si="109"/>
        <v>photography</v>
      </c>
      <c r="R1209" t="str">
        <f t="shared" si="110"/>
        <v>photobooks</v>
      </c>
      <c r="S1209" s="9">
        <f t="shared" si="111"/>
        <v>42430.430243055554</v>
      </c>
      <c r="T1209" s="9">
        <f t="shared" si="112"/>
        <v>42460.416666666672</v>
      </c>
    </row>
    <row r="1210" spans="1:20" ht="43.5" x14ac:dyDescent="0.35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3">
        <f t="shared" si="113"/>
        <v>156</v>
      </c>
      <c r="P1210" s="4">
        <f t="shared" si="108"/>
        <v>207.06666666666666</v>
      </c>
      <c r="Q1210" t="str">
        <f t="shared" si="109"/>
        <v>photography</v>
      </c>
      <c r="R1210" t="str">
        <f t="shared" si="110"/>
        <v>photobooks</v>
      </c>
      <c r="S1210" s="9">
        <f t="shared" si="111"/>
        <v>42423.709074074075</v>
      </c>
      <c r="T1210" s="9">
        <f t="shared" si="112"/>
        <v>42453.667407407411</v>
      </c>
    </row>
    <row r="1211" spans="1:20" ht="43.5" x14ac:dyDescent="0.35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3">
        <f t="shared" si="113"/>
        <v>106</v>
      </c>
      <c r="P1211" s="4">
        <f t="shared" si="108"/>
        <v>138.2608695652174</v>
      </c>
      <c r="Q1211" t="str">
        <f t="shared" si="109"/>
        <v>photography</v>
      </c>
      <c r="R1211" t="str">
        <f t="shared" si="110"/>
        <v>photobooks</v>
      </c>
      <c r="S1211" s="9">
        <f t="shared" si="111"/>
        <v>42761.846122685187</v>
      </c>
      <c r="T1211" s="9">
        <f t="shared" si="112"/>
        <v>42791.846122685187</v>
      </c>
    </row>
    <row r="1212" spans="1:20" ht="29" x14ac:dyDescent="0.35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3">
        <f t="shared" si="113"/>
        <v>255</v>
      </c>
      <c r="P1212" s="4">
        <f t="shared" si="108"/>
        <v>493.81553398058253</v>
      </c>
      <c r="Q1212" t="str">
        <f t="shared" si="109"/>
        <v>photography</v>
      </c>
      <c r="R1212" t="str">
        <f t="shared" si="110"/>
        <v>photobooks</v>
      </c>
      <c r="S1212" s="9">
        <f t="shared" si="111"/>
        <v>42132.941805555558</v>
      </c>
      <c r="T1212" s="9">
        <f t="shared" si="112"/>
        <v>42155.875</v>
      </c>
    </row>
    <row r="1213" spans="1:20" ht="43.5" x14ac:dyDescent="0.35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3">
        <f t="shared" si="113"/>
        <v>102</v>
      </c>
      <c r="P1213" s="4">
        <f t="shared" si="108"/>
        <v>168.5</v>
      </c>
      <c r="Q1213" t="str">
        <f t="shared" si="109"/>
        <v>photography</v>
      </c>
      <c r="R1213" t="str">
        <f t="shared" si="110"/>
        <v>photobooks</v>
      </c>
      <c r="S1213" s="9">
        <f t="shared" si="111"/>
        <v>42515.866446759261</v>
      </c>
      <c r="T1213" s="9">
        <f t="shared" si="112"/>
        <v>42530.866446759261</v>
      </c>
    </row>
    <row r="1214" spans="1:20" ht="43.5" x14ac:dyDescent="0.35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3">
        <f t="shared" si="113"/>
        <v>130</v>
      </c>
      <c r="P1214" s="4">
        <f t="shared" si="108"/>
        <v>38.867469879518069</v>
      </c>
      <c r="Q1214" t="str">
        <f t="shared" si="109"/>
        <v>photography</v>
      </c>
      <c r="R1214" t="str">
        <f t="shared" si="110"/>
        <v>photobooks</v>
      </c>
      <c r="S1214" s="9">
        <f t="shared" si="111"/>
        <v>42318.950173611112</v>
      </c>
      <c r="T1214" s="9">
        <f t="shared" si="112"/>
        <v>42335.041666666672</v>
      </c>
    </row>
    <row r="1215" spans="1:20" ht="43.5" x14ac:dyDescent="0.35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3">
        <f t="shared" si="113"/>
        <v>103</v>
      </c>
      <c r="P1215" s="4">
        <f t="shared" si="108"/>
        <v>61.527777777777779</v>
      </c>
      <c r="Q1215" t="str">
        <f t="shared" si="109"/>
        <v>photography</v>
      </c>
      <c r="R1215" t="str">
        <f t="shared" si="110"/>
        <v>photobooks</v>
      </c>
      <c r="S1215" s="9">
        <f t="shared" si="111"/>
        <v>42731.755787037036</v>
      </c>
      <c r="T1215" s="9">
        <f t="shared" si="112"/>
        <v>42766.755787037036</v>
      </c>
    </row>
    <row r="1216" spans="1:20" ht="43.5" x14ac:dyDescent="0.35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3">
        <f t="shared" si="113"/>
        <v>132</v>
      </c>
      <c r="P1216" s="4">
        <f t="shared" si="108"/>
        <v>105.44</v>
      </c>
      <c r="Q1216" t="str">
        <f t="shared" si="109"/>
        <v>photography</v>
      </c>
      <c r="R1216" t="str">
        <f t="shared" si="110"/>
        <v>photobooks</v>
      </c>
      <c r="S1216" s="9">
        <f t="shared" si="111"/>
        <v>42104.840335648143</v>
      </c>
      <c r="T1216" s="9">
        <f t="shared" si="112"/>
        <v>42164.840335648143</v>
      </c>
    </row>
    <row r="1217" spans="1:20" ht="43.5" x14ac:dyDescent="0.35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3">
        <f t="shared" si="113"/>
        <v>787</v>
      </c>
      <c r="P1217" s="4">
        <f t="shared" si="108"/>
        <v>71.592003642987251</v>
      </c>
      <c r="Q1217" t="str">
        <f t="shared" si="109"/>
        <v>photography</v>
      </c>
      <c r="R1217" t="str">
        <f t="shared" si="110"/>
        <v>photobooks</v>
      </c>
      <c r="S1217" s="9">
        <f t="shared" si="111"/>
        <v>41759.923101851848</v>
      </c>
      <c r="T1217" s="9">
        <f t="shared" si="112"/>
        <v>41789.923101851848</v>
      </c>
    </row>
    <row r="1218" spans="1:20" ht="29" x14ac:dyDescent="0.35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3">
        <f t="shared" si="113"/>
        <v>146</v>
      </c>
      <c r="P1218" s="4">
        <f t="shared" si="108"/>
        <v>91.882882882882882</v>
      </c>
      <c r="Q1218" t="str">
        <f t="shared" si="109"/>
        <v>photography</v>
      </c>
      <c r="R1218" t="str">
        <f t="shared" si="110"/>
        <v>photobooks</v>
      </c>
      <c r="S1218" s="9">
        <f t="shared" si="111"/>
        <v>42247.616400462968</v>
      </c>
      <c r="T1218" s="9">
        <f t="shared" si="112"/>
        <v>42279.960416666669</v>
      </c>
    </row>
    <row r="1219" spans="1:20" ht="43.5" x14ac:dyDescent="0.35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3">
        <f t="shared" si="113"/>
        <v>103</v>
      </c>
      <c r="P1219" s="4">
        <f t="shared" ref="P1219:P1282" si="114">IFERROR(E1219/L1219,0)</f>
        <v>148.57377049180329</v>
      </c>
      <c r="Q1219" t="str">
        <f t="shared" ref="Q1219:Q1282" si="115">LEFT(N1219,SEARCH("/",N1219)-1)</f>
        <v>photography</v>
      </c>
      <c r="R1219" t="str">
        <f t="shared" ref="R1219:R1282" si="116">RIGHT(N1219,LEN(N1219)-SEARCH("/",N1219,1))</f>
        <v>photobooks</v>
      </c>
      <c r="S1219" s="9">
        <f t="shared" ref="S1219:S1282" si="117">(((J1219/60)/60)/24)+DATE(1970,1,1)</f>
        <v>42535.809490740736</v>
      </c>
      <c r="T1219" s="9">
        <f t="shared" ref="T1219:T1282" si="118">(((I1219/60)/60)/24)+DATE(1970,1,1)</f>
        <v>42565.809490740736</v>
      </c>
    </row>
    <row r="1220" spans="1:20" ht="43.5" x14ac:dyDescent="0.35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3">
        <f t="shared" ref="O1220:O1283" si="119">ROUNDUP((E1220/D1220)*100,0)</f>
        <v>173</v>
      </c>
      <c r="P1220" s="4">
        <f t="shared" si="114"/>
        <v>174.2134831460674</v>
      </c>
      <c r="Q1220" t="str">
        <f t="shared" si="115"/>
        <v>photography</v>
      </c>
      <c r="R1220" t="str">
        <f t="shared" si="116"/>
        <v>photobooks</v>
      </c>
      <c r="S1220" s="9">
        <f t="shared" si="117"/>
        <v>42278.662037037036</v>
      </c>
      <c r="T1220" s="9">
        <f t="shared" si="118"/>
        <v>42309.125</v>
      </c>
    </row>
    <row r="1221" spans="1:20" ht="29" x14ac:dyDescent="0.35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3">
        <f t="shared" si="119"/>
        <v>160</v>
      </c>
      <c r="P1221" s="4">
        <f t="shared" si="114"/>
        <v>102.86166007905139</v>
      </c>
      <c r="Q1221" t="str">
        <f t="shared" si="115"/>
        <v>photography</v>
      </c>
      <c r="R1221" t="str">
        <f t="shared" si="116"/>
        <v>photobooks</v>
      </c>
      <c r="S1221" s="9">
        <f t="shared" si="117"/>
        <v>42633.461956018517</v>
      </c>
      <c r="T1221" s="9">
        <f t="shared" si="118"/>
        <v>42663.461956018517</v>
      </c>
    </row>
    <row r="1222" spans="1:20" ht="43.5" x14ac:dyDescent="0.35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3">
        <f t="shared" si="119"/>
        <v>104</v>
      </c>
      <c r="P1222" s="4">
        <f t="shared" si="114"/>
        <v>111.17857142857143</v>
      </c>
      <c r="Q1222" t="str">
        <f t="shared" si="115"/>
        <v>photography</v>
      </c>
      <c r="R1222" t="str">
        <f t="shared" si="116"/>
        <v>photobooks</v>
      </c>
      <c r="S1222" s="9">
        <f t="shared" si="117"/>
        <v>42211.628611111111</v>
      </c>
      <c r="T1222" s="9">
        <f t="shared" si="118"/>
        <v>42241.628611111111</v>
      </c>
    </row>
    <row r="1223" spans="1:20" ht="43.5" x14ac:dyDescent="0.35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3">
        <f t="shared" si="119"/>
        <v>112</v>
      </c>
      <c r="P1223" s="4">
        <f t="shared" si="114"/>
        <v>23.796213592233013</v>
      </c>
      <c r="Q1223" t="str">
        <f t="shared" si="115"/>
        <v>photography</v>
      </c>
      <c r="R1223" t="str">
        <f t="shared" si="116"/>
        <v>photobooks</v>
      </c>
      <c r="S1223" s="9">
        <f t="shared" si="117"/>
        <v>42680.47555555556</v>
      </c>
      <c r="T1223" s="9">
        <f t="shared" si="118"/>
        <v>42708</v>
      </c>
    </row>
    <row r="1224" spans="1:20" ht="29" x14ac:dyDescent="0.35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3">
        <f t="shared" si="119"/>
        <v>281</v>
      </c>
      <c r="P1224" s="4">
        <f t="shared" si="114"/>
        <v>81.268115942028984</v>
      </c>
      <c r="Q1224" t="str">
        <f t="shared" si="115"/>
        <v>photography</v>
      </c>
      <c r="R1224" t="str">
        <f t="shared" si="116"/>
        <v>photobooks</v>
      </c>
      <c r="S1224" s="9">
        <f t="shared" si="117"/>
        <v>42430.720451388886</v>
      </c>
      <c r="T1224" s="9">
        <f t="shared" si="118"/>
        <v>42461.166666666672</v>
      </c>
    </row>
    <row r="1225" spans="1:20" ht="29" x14ac:dyDescent="0.35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3">
        <f t="shared" si="119"/>
        <v>113</v>
      </c>
      <c r="P1225" s="4">
        <f t="shared" si="114"/>
        <v>116.21465968586388</v>
      </c>
      <c r="Q1225" t="str">
        <f t="shared" si="115"/>
        <v>photography</v>
      </c>
      <c r="R1225" t="str">
        <f t="shared" si="116"/>
        <v>photobooks</v>
      </c>
      <c r="S1225" s="9">
        <f t="shared" si="117"/>
        <v>42654.177187499998</v>
      </c>
      <c r="T1225" s="9">
        <f t="shared" si="118"/>
        <v>42684.218854166669</v>
      </c>
    </row>
    <row r="1226" spans="1:20" ht="29" x14ac:dyDescent="0.35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3">
        <f t="shared" si="119"/>
        <v>8</v>
      </c>
      <c r="P1226" s="4">
        <f t="shared" si="114"/>
        <v>58.888888888888886</v>
      </c>
      <c r="Q1226" t="str">
        <f t="shared" si="115"/>
        <v>music</v>
      </c>
      <c r="R1226" t="str">
        <f t="shared" si="116"/>
        <v>world music</v>
      </c>
      <c r="S1226" s="9">
        <f t="shared" si="117"/>
        <v>41736.549791666665</v>
      </c>
      <c r="T1226" s="9">
        <f t="shared" si="118"/>
        <v>41796.549791666665</v>
      </c>
    </row>
    <row r="1227" spans="1:20" ht="43.5" x14ac:dyDescent="0.35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3">
        <f t="shared" si="119"/>
        <v>5</v>
      </c>
      <c r="P1227" s="4">
        <f t="shared" si="114"/>
        <v>44</v>
      </c>
      <c r="Q1227" t="str">
        <f t="shared" si="115"/>
        <v>music</v>
      </c>
      <c r="R1227" t="str">
        <f t="shared" si="116"/>
        <v>world music</v>
      </c>
      <c r="S1227" s="9">
        <f t="shared" si="117"/>
        <v>41509.905995370369</v>
      </c>
      <c r="T1227" s="9">
        <f t="shared" si="118"/>
        <v>41569.905995370369</v>
      </c>
    </row>
    <row r="1228" spans="1:20" ht="43.5" x14ac:dyDescent="0.35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3">
        <f t="shared" si="119"/>
        <v>4</v>
      </c>
      <c r="P1228" s="4">
        <f t="shared" si="114"/>
        <v>48.424999999999997</v>
      </c>
      <c r="Q1228" t="str">
        <f t="shared" si="115"/>
        <v>music</v>
      </c>
      <c r="R1228" t="str">
        <f t="shared" si="116"/>
        <v>world music</v>
      </c>
      <c r="S1228" s="9">
        <f t="shared" si="117"/>
        <v>41715.874780092592</v>
      </c>
      <c r="T1228" s="9">
        <f t="shared" si="118"/>
        <v>41750.041666666664</v>
      </c>
    </row>
    <row r="1229" spans="1:20" ht="43.5" x14ac:dyDescent="0.35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3">
        <f t="shared" si="119"/>
        <v>0</v>
      </c>
      <c r="P1229" s="4">
        <f t="shared" si="114"/>
        <v>0</v>
      </c>
      <c r="Q1229" t="str">
        <f t="shared" si="115"/>
        <v>music</v>
      </c>
      <c r="R1229" t="str">
        <f t="shared" si="116"/>
        <v>world music</v>
      </c>
      <c r="S1229" s="9">
        <f t="shared" si="117"/>
        <v>41827.919166666667</v>
      </c>
      <c r="T1229" s="9">
        <f t="shared" si="118"/>
        <v>41858.291666666664</v>
      </c>
    </row>
    <row r="1230" spans="1:20" ht="29" x14ac:dyDescent="0.35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3">
        <f t="shared" si="119"/>
        <v>30</v>
      </c>
      <c r="P1230" s="4">
        <f t="shared" si="114"/>
        <v>61.041666666666664</v>
      </c>
      <c r="Q1230" t="str">
        <f t="shared" si="115"/>
        <v>music</v>
      </c>
      <c r="R1230" t="str">
        <f t="shared" si="116"/>
        <v>world music</v>
      </c>
      <c r="S1230" s="9">
        <f t="shared" si="117"/>
        <v>40754.729259259257</v>
      </c>
      <c r="T1230" s="9">
        <f t="shared" si="118"/>
        <v>40814.729259259257</v>
      </c>
    </row>
    <row r="1231" spans="1:20" ht="43.5" x14ac:dyDescent="0.35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3">
        <f t="shared" si="119"/>
        <v>1</v>
      </c>
      <c r="P1231" s="4">
        <f t="shared" si="114"/>
        <v>25</v>
      </c>
      <c r="Q1231" t="str">
        <f t="shared" si="115"/>
        <v>music</v>
      </c>
      <c r="R1231" t="str">
        <f t="shared" si="116"/>
        <v>world music</v>
      </c>
      <c r="S1231" s="9">
        <f t="shared" si="117"/>
        <v>40985.459803240738</v>
      </c>
      <c r="T1231" s="9">
        <f t="shared" si="118"/>
        <v>41015.666666666664</v>
      </c>
    </row>
    <row r="1232" spans="1:20" ht="43.5" x14ac:dyDescent="0.35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3">
        <f t="shared" si="119"/>
        <v>0</v>
      </c>
      <c r="P1232" s="4">
        <f t="shared" si="114"/>
        <v>0</v>
      </c>
      <c r="Q1232" t="str">
        <f t="shared" si="115"/>
        <v>music</v>
      </c>
      <c r="R1232" t="str">
        <f t="shared" si="116"/>
        <v>world music</v>
      </c>
      <c r="S1232" s="9">
        <f t="shared" si="117"/>
        <v>40568.972569444442</v>
      </c>
      <c r="T1232" s="9">
        <f t="shared" si="118"/>
        <v>40598.972569444442</v>
      </c>
    </row>
    <row r="1233" spans="1:20" ht="43.5" x14ac:dyDescent="0.35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3">
        <f t="shared" si="119"/>
        <v>0</v>
      </c>
      <c r="P1233" s="4">
        <f t="shared" si="114"/>
        <v>0</v>
      </c>
      <c r="Q1233" t="str">
        <f t="shared" si="115"/>
        <v>music</v>
      </c>
      <c r="R1233" t="str">
        <f t="shared" si="116"/>
        <v>world music</v>
      </c>
      <c r="S1233" s="9">
        <f t="shared" si="117"/>
        <v>42193.941759259258</v>
      </c>
      <c r="T1233" s="9">
        <f t="shared" si="118"/>
        <v>42244.041666666672</v>
      </c>
    </row>
    <row r="1234" spans="1:20" ht="43.5" x14ac:dyDescent="0.35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3">
        <f t="shared" si="119"/>
        <v>1</v>
      </c>
      <c r="P1234" s="4">
        <f t="shared" si="114"/>
        <v>40</v>
      </c>
      <c r="Q1234" t="str">
        <f t="shared" si="115"/>
        <v>music</v>
      </c>
      <c r="R1234" t="str">
        <f t="shared" si="116"/>
        <v>world music</v>
      </c>
      <c r="S1234" s="9">
        <f t="shared" si="117"/>
        <v>41506.848032407412</v>
      </c>
      <c r="T1234" s="9">
        <f t="shared" si="118"/>
        <v>41553.848032407412</v>
      </c>
    </row>
    <row r="1235" spans="1:20" ht="43.5" x14ac:dyDescent="0.35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3">
        <f t="shared" si="119"/>
        <v>12</v>
      </c>
      <c r="P1235" s="4">
        <f t="shared" si="114"/>
        <v>19.333333333333332</v>
      </c>
      <c r="Q1235" t="str">
        <f t="shared" si="115"/>
        <v>music</v>
      </c>
      <c r="R1235" t="str">
        <f t="shared" si="116"/>
        <v>world music</v>
      </c>
      <c r="S1235" s="9">
        <f t="shared" si="117"/>
        <v>40939.948773148149</v>
      </c>
      <c r="T1235" s="9">
        <f t="shared" si="118"/>
        <v>40960.948773148149</v>
      </c>
    </row>
    <row r="1236" spans="1:20" ht="43.5" x14ac:dyDescent="0.35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3">
        <f t="shared" si="119"/>
        <v>0</v>
      </c>
      <c r="P1236" s="4">
        <f t="shared" si="114"/>
        <v>0</v>
      </c>
      <c r="Q1236" t="str">
        <f t="shared" si="115"/>
        <v>music</v>
      </c>
      <c r="R1236" t="str">
        <f t="shared" si="116"/>
        <v>world music</v>
      </c>
      <c r="S1236" s="9">
        <f t="shared" si="117"/>
        <v>42007.788680555561</v>
      </c>
      <c r="T1236" s="9">
        <f t="shared" si="118"/>
        <v>42037.788680555561</v>
      </c>
    </row>
    <row r="1237" spans="1:20" ht="43.5" x14ac:dyDescent="0.35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3">
        <f t="shared" si="119"/>
        <v>3</v>
      </c>
      <c r="P1237" s="4">
        <f t="shared" si="114"/>
        <v>35</v>
      </c>
      <c r="Q1237" t="str">
        <f t="shared" si="115"/>
        <v>music</v>
      </c>
      <c r="R1237" t="str">
        <f t="shared" si="116"/>
        <v>world music</v>
      </c>
      <c r="S1237" s="9">
        <f t="shared" si="117"/>
        <v>41583.135405092595</v>
      </c>
      <c r="T1237" s="9">
        <f t="shared" si="118"/>
        <v>41623.135405092595</v>
      </c>
    </row>
    <row r="1238" spans="1:20" x14ac:dyDescent="0.35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3">
        <f t="shared" si="119"/>
        <v>0</v>
      </c>
      <c r="P1238" s="4">
        <f t="shared" si="114"/>
        <v>0</v>
      </c>
      <c r="Q1238" t="str">
        <f t="shared" si="115"/>
        <v>music</v>
      </c>
      <c r="R1238" t="str">
        <f t="shared" si="116"/>
        <v>world music</v>
      </c>
      <c r="S1238" s="9">
        <f t="shared" si="117"/>
        <v>41110.680138888885</v>
      </c>
      <c r="T1238" s="9">
        <f t="shared" si="118"/>
        <v>41118.666666666664</v>
      </c>
    </row>
    <row r="1239" spans="1:20" ht="43.5" x14ac:dyDescent="0.35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3">
        <f t="shared" si="119"/>
        <v>0</v>
      </c>
      <c r="P1239" s="4">
        <f t="shared" si="114"/>
        <v>0</v>
      </c>
      <c r="Q1239" t="str">
        <f t="shared" si="115"/>
        <v>music</v>
      </c>
      <c r="R1239" t="str">
        <f t="shared" si="116"/>
        <v>world music</v>
      </c>
      <c r="S1239" s="9">
        <f t="shared" si="117"/>
        <v>41125.283159722225</v>
      </c>
      <c r="T1239" s="9">
        <f t="shared" si="118"/>
        <v>41145.283159722225</v>
      </c>
    </row>
    <row r="1240" spans="1:20" ht="43.5" x14ac:dyDescent="0.35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3">
        <f t="shared" si="119"/>
        <v>18</v>
      </c>
      <c r="P1240" s="4">
        <f t="shared" si="114"/>
        <v>59.333333333333336</v>
      </c>
      <c r="Q1240" t="str">
        <f t="shared" si="115"/>
        <v>music</v>
      </c>
      <c r="R1240" t="str">
        <f t="shared" si="116"/>
        <v>world music</v>
      </c>
      <c r="S1240" s="9">
        <f t="shared" si="117"/>
        <v>40731.61037037037</v>
      </c>
      <c r="T1240" s="9">
        <f t="shared" si="118"/>
        <v>40761.61037037037</v>
      </c>
    </row>
    <row r="1241" spans="1:20" ht="29" x14ac:dyDescent="0.35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3">
        <f t="shared" si="119"/>
        <v>0</v>
      </c>
      <c r="P1241" s="4">
        <f t="shared" si="114"/>
        <v>0</v>
      </c>
      <c r="Q1241" t="str">
        <f t="shared" si="115"/>
        <v>music</v>
      </c>
      <c r="R1241" t="str">
        <f t="shared" si="116"/>
        <v>world music</v>
      </c>
      <c r="S1241" s="9">
        <f t="shared" si="117"/>
        <v>40883.962581018517</v>
      </c>
      <c r="T1241" s="9">
        <f t="shared" si="118"/>
        <v>40913.962581018517</v>
      </c>
    </row>
    <row r="1242" spans="1:20" ht="29" x14ac:dyDescent="0.35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3">
        <f t="shared" si="119"/>
        <v>4</v>
      </c>
      <c r="P1242" s="4">
        <f t="shared" si="114"/>
        <v>30.125</v>
      </c>
      <c r="Q1242" t="str">
        <f t="shared" si="115"/>
        <v>music</v>
      </c>
      <c r="R1242" t="str">
        <f t="shared" si="116"/>
        <v>world music</v>
      </c>
      <c r="S1242" s="9">
        <f t="shared" si="117"/>
        <v>41409.040011574078</v>
      </c>
      <c r="T1242" s="9">
        <f t="shared" si="118"/>
        <v>41467.910416666666</v>
      </c>
    </row>
    <row r="1243" spans="1:20" ht="43.5" x14ac:dyDescent="0.35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3">
        <f t="shared" si="119"/>
        <v>51</v>
      </c>
      <c r="P1243" s="4">
        <f t="shared" si="114"/>
        <v>74.617647058823536</v>
      </c>
      <c r="Q1243" t="str">
        <f t="shared" si="115"/>
        <v>music</v>
      </c>
      <c r="R1243" t="str">
        <f t="shared" si="116"/>
        <v>world music</v>
      </c>
      <c r="S1243" s="9">
        <f t="shared" si="117"/>
        <v>41923.837731481479</v>
      </c>
      <c r="T1243" s="9">
        <f t="shared" si="118"/>
        <v>41946.249305555553</v>
      </c>
    </row>
    <row r="1244" spans="1:20" ht="43.5" x14ac:dyDescent="0.35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3">
        <f t="shared" si="119"/>
        <v>1</v>
      </c>
      <c r="P1244" s="4">
        <f t="shared" si="114"/>
        <v>5</v>
      </c>
      <c r="Q1244" t="str">
        <f t="shared" si="115"/>
        <v>music</v>
      </c>
      <c r="R1244" t="str">
        <f t="shared" si="116"/>
        <v>world music</v>
      </c>
      <c r="S1244" s="9">
        <f t="shared" si="117"/>
        <v>40782.165532407409</v>
      </c>
      <c r="T1244" s="9">
        <f t="shared" si="118"/>
        <v>40797.554166666669</v>
      </c>
    </row>
    <row r="1245" spans="1:20" ht="43.5" x14ac:dyDescent="0.35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3">
        <f t="shared" si="119"/>
        <v>15</v>
      </c>
      <c r="P1245" s="4">
        <f t="shared" si="114"/>
        <v>44.5</v>
      </c>
      <c r="Q1245" t="str">
        <f t="shared" si="115"/>
        <v>music</v>
      </c>
      <c r="R1245" t="str">
        <f t="shared" si="116"/>
        <v>world music</v>
      </c>
      <c r="S1245" s="9">
        <f t="shared" si="117"/>
        <v>40671.879293981481</v>
      </c>
      <c r="T1245" s="9">
        <f t="shared" si="118"/>
        <v>40732.875</v>
      </c>
    </row>
    <row r="1246" spans="1:20" ht="43.5" x14ac:dyDescent="0.35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3">
        <f t="shared" si="119"/>
        <v>104</v>
      </c>
      <c r="P1246" s="4">
        <f t="shared" si="114"/>
        <v>46.133333333333333</v>
      </c>
      <c r="Q1246" t="str">
        <f t="shared" si="115"/>
        <v>music</v>
      </c>
      <c r="R1246" t="str">
        <f t="shared" si="116"/>
        <v>rock</v>
      </c>
      <c r="S1246" s="9">
        <f t="shared" si="117"/>
        <v>41355.825497685182</v>
      </c>
      <c r="T1246" s="9">
        <f t="shared" si="118"/>
        <v>41386.875</v>
      </c>
    </row>
    <row r="1247" spans="1:20" ht="43.5" x14ac:dyDescent="0.35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3">
        <f t="shared" si="119"/>
        <v>121</v>
      </c>
      <c r="P1247" s="4">
        <f t="shared" si="114"/>
        <v>141.47058823529412</v>
      </c>
      <c r="Q1247" t="str">
        <f t="shared" si="115"/>
        <v>music</v>
      </c>
      <c r="R1247" t="str">
        <f t="shared" si="116"/>
        <v>rock</v>
      </c>
      <c r="S1247" s="9">
        <f t="shared" si="117"/>
        <v>41774.599930555552</v>
      </c>
      <c r="T1247" s="9">
        <f t="shared" si="118"/>
        <v>41804.599930555552</v>
      </c>
    </row>
    <row r="1248" spans="1:20" ht="43.5" x14ac:dyDescent="0.35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3">
        <f t="shared" si="119"/>
        <v>117</v>
      </c>
      <c r="P1248" s="4">
        <f t="shared" si="114"/>
        <v>75.483870967741936</v>
      </c>
      <c r="Q1248" t="str">
        <f t="shared" si="115"/>
        <v>music</v>
      </c>
      <c r="R1248" t="str">
        <f t="shared" si="116"/>
        <v>rock</v>
      </c>
      <c r="S1248" s="9">
        <f t="shared" si="117"/>
        <v>40838.043391203704</v>
      </c>
      <c r="T1248" s="9">
        <f t="shared" si="118"/>
        <v>40883.085057870368</v>
      </c>
    </row>
    <row r="1249" spans="1:20" ht="29" x14ac:dyDescent="0.35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3">
        <f t="shared" si="119"/>
        <v>123</v>
      </c>
      <c r="P1249" s="4">
        <f t="shared" si="114"/>
        <v>85.5</v>
      </c>
      <c r="Q1249" t="str">
        <f t="shared" si="115"/>
        <v>music</v>
      </c>
      <c r="R1249" t="str">
        <f t="shared" si="116"/>
        <v>rock</v>
      </c>
      <c r="S1249" s="9">
        <f t="shared" si="117"/>
        <v>41370.292303240742</v>
      </c>
      <c r="T1249" s="9">
        <f t="shared" si="118"/>
        <v>41400.292303240742</v>
      </c>
    </row>
    <row r="1250" spans="1:20" ht="29" x14ac:dyDescent="0.35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3">
        <f t="shared" si="119"/>
        <v>152</v>
      </c>
      <c r="P1250" s="4">
        <f t="shared" si="114"/>
        <v>64.254237288135599</v>
      </c>
      <c r="Q1250" t="str">
        <f t="shared" si="115"/>
        <v>music</v>
      </c>
      <c r="R1250" t="str">
        <f t="shared" si="116"/>
        <v>rock</v>
      </c>
      <c r="S1250" s="9">
        <f t="shared" si="117"/>
        <v>41767.656863425924</v>
      </c>
      <c r="T1250" s="9">
        <f t="shared" si="118"/>
        <v>41803.290972222225</v>
      </c>
    </row>
    <row r="1251" spans="1:20" ht="43.5" x14ac:dyDescent="0.35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3">
        <f t="shared" si="119"/>
        <v>105</v>
      </c>
      <c r="P1251" s="4">
        <f t="shared" si="114"/>
        <v>64.46913580246914</v>
      </c>
      <c r="Q1251" t="str">
        <f t="shared" si="115"/>
        <v>music</v>
      </c>
      <c r="R1251" t="str">
        <f t="shared" si="116"/>
        <v>rock</v>
      </c>
      <c r="S1251" s="9">
        <f t="shared" si="117"/>
        <v>41067.74086805556</v>
      </c>
      <c r="T1251" s="9">
        <f t="shared" si="118"/>
        <v>41097.74086805556</v>
      </c>
    </row>
    <row r="1252" spans="1:20" ht="43.5" x14ac:dyDescent="0.35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3">
        <f t="shared" si="119"/>
        <v>201</v>
      </c>
      <c r="P1252" s="4">
        <f t="shared" si="114"/>
        <v>118.2007874015748</v>
      </c>
      <c r="Q1252" t="str">
        <f t="shared" si="115"/>
        <v>music</v>
      </c>
      <c r="R1252" t="str">
        <f t="shared" si="116"/>
        <v>rock</v>
      </c>
      <c r="S1252" s="9">
        <f t="shared" si="117"/>
        <v>41843.64271990741</v>
      </c>
      <c r="T1252" s="9">
        <f t="shared" si="118"/>
        <v>41888.64271990741</v>
      </c>
    </row>
    <row r="1253" spans="1:20" ht="29" x14ac:dyDescent="0.35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3">
        <f t="shared" si="119"/>
        <v>102</v>
      </c>
      <c r="P1253" s="4">
        <f t="shared" si="114"/>
        <v>82.540540540540547</v>
      </c>
      <c r="Q1253" t="str">
        <f t="shared" si="115"/>
        <v>music</v>
      </c>
      <c r="R1253" t="str">
        <f t="shared" si="116"/>
        <v>rock</v>
      </c>
      <c r="S1253" s="9">
        <f t="shared" si="117"/>
        <v>40751.814432870371</v>
      </c>
      <c r="T1253" s="9">
        <f t="shared" si="118"/>
        <v>40811.814432870371</v>
      </c>
    </row>
    <row r="1254" spans="1:20" ht="43.5" x14ac:dyDescent="0.35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3">
        <f t="shared" si="119"/>
        <v>138</v>
      </c>
      <c r="P1254" s="4">
        <f t="shared" si="114"/>
        <v>34.170212765957444</v>
      </c>
      <c r="Q1254" t="str">
        <f t="shared" si="115"/>
        <v>music</v>
      </c>
      <c r="R1254" t="str">
        <f t="shared" si="116"/>
        <v>rock</v>
      </c>
      <c r="S1254" s="9">
        <f t="shared" si="117"/>
        <v>41543.988067129627</v>
      </c>
      <c r="T1254" s="9">
        <f t="shared" si="118"/>
        <v>41571.988067129627</v>
      </c>
    </row>
    <row r="1255" spans="1:20" ht="43.5" x14ac:dyDescent="0.35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3">
        <f t="shared" si="119"/>
        <v>303834</v>
      </c>
      <c r="P1255" s="4">
        <f t="shared" si="114"/>
        <v>42.73322081575246</v>
      </c>
      <c r="Q1255" t="str">
        <f t="shared" si="115"/>
        <v>music</v>
      </c>
      <c r="R1255" t="str">
        <f t="shared" si="116"/>
        <v>rock</v>
      </c>
      <c r="S1255" s="9">
        <f t="shared" si="117"/>
        <v>41855.783645833333</v>
      </c>
      <c r="T1255" s="9">
        <f t="shared" si="118"/>
        <v>41885.783645833333</v>
      </c>
    </row>
    <row r="1256" spans="1:20" ht="43.5" x14ac:dyDescent="0.35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3">
        <f t="shared" si="119"/>
        <v>199</v>
      </c>
      <c r="P1256" s="4">
        <f t="shared" si="114"/>
        <v>94.489361702127653</v>
      </c>
      <c r="Q1256" t="str">
        <f t="shared" si="115"/>
        <v>music</v>
      </c>
      <c r="R1256" t="str">
        <f t="shared" si="116"/>
        <v>rock</v>
      </c>
      <c r="S1256" s="9">
        <f t="shared" si="117"/>
        <v>40487.621365740742</v>
      </c>
      <c r="T1256" s="9">
        <f t="shared" si="118"/>
        <v>40544.207638888889</v>
      </c>
    </row>
    <row r="1257" spans="1:20" ht="43.5" x14ac:dyDescent="0.35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3">
        <f t="shared" si="119"/>
        <v>203</v>
      </c>
      <c r="P1257" s="4">
        <f t="shared" si="114"/>
        <v>55.697247706422019</v>
      </c>
      <c r="Q1257" t="str">
        <f t="shared" si="115"/>
        <v>music</v>
      </c>
      <c r="R1257" t="str">
        <f t="shared" si="116"/>
        <v>rock</v>
      </c>
      <c r="S1257" s="9">
        <f t="shared" si="117"/>
        <v>41579.845509259263</v>
      </c>
      <c r="T1257" s="9">
        <f t="shared" si="118"/>
        <v>41609.887175925927</v>
      </c>
    </row>
    <row r="1258" spans="1:20" ht="43.5" x14ac:dyDescent="0.35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3">
        <f t="shared" si="119"/>
        <v>118</v>
      </c>
      <c r="P1258" s="4">
        <f t="shared" si="114"/>
        <v>98.030831024930734</v>
      </c>
      <c r="Q1258" t="str">
        <f t="shared" si="115"/>
        <v>music</v>
      </c>
      <c r="R1258" t="str">
        <f t="shared" si="116"/>
        <v>rock</v>
      </c>
      <c r="S1258" s="9">
        <f t="shared" si="117"/>
        <v>40921.919340277782</v>
      </c>
      <c r="T1258" s="9">
        <f t="shared" si="118"/>
        <v>40951.919340277782</v>
      </c>
    </row>
    <row r="1259" spans="1:20" ht="43.5" x14ac:dyDescent="0.35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3">
        <f t="shared" si="119"/>
        <v>295</v>
      </c>
      <c r="P1259" s="4">
        <f t="shared" si="114"/>
        <v>92.102272727272734</v>
      </c>
      <c r="Q1259" t="str">
        <f t="shared" si="115"/>
        <v>music</v>
      </c>
      <c r="R1259" t="str">
        <f t="shared" si="116"/>
        <v>rock</v>
      </c>
      <c r="S1259" s="9">
        <f t="shared" si="117"/>
        <v>40587.085532407407</v>
      </c>
      <c r="T1259" s="9">
        <f t="shared" si="118"/>
        <v>40636.043865740743</v>
      </c>
    </row>
    <row r="1260" spans="1:20" ht="43.5" x14ac:dyDescent="0.35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3">
        <f t="shared" si="119"/>
        <v>214</v>
      </c>
      <c r="P1260" s="4">
        <f t="shared" si="114"/>
        <v>38.175462686567165</v>
      </c>
      <c r="Q1260" t="str">
        <f t="shared" si="115"/>
        <v>music</v>
      </c>
      <c r="R1260" t="str">
        <f t="shared" si="116"/>
        <v>rock</v>
      </c>
      <c r="S1260" s="9">
        <f t="shared" si="117"/>
        <v>41487.611250000002</v>
      </c>
      <c r="T1260" s="9">
        <f t="shared" si="118"/>
        <v>41517.611250000002</v>
      </c>
    </row>
    <row r="1261" spans="1:20" ht="29" x14ac:dyDescent="0.35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3">
        <f t="shared" si="119"/>
        <v>105</v>
      </c>
      <c r="P1261" s="4">
        <f t="shared" si="114"/>
        <v>27.145833333333332</v>
      </c>
      <c r="Q1261" t="str">
        <f t="shared" si="115"/>
        <v>music</v>
      </c>
      <c r="R1261" t="str">
        <f t="shared" si="116"/>
        <v>rock</v>
      </c>
      <c r="S1261" s="9">
        <f t="shared" si="117"/>
        <v>41766.970648148148</v>
      </c>
      <c r="T1261" s="9">
        <f t="shared" si="118"/>
        <v>41799.165972222225</v>
      </c>
    </row>
    <row r="1262" spans="1:20" ht="43.5" x14ac:dyDescent="0.35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3">
        <f t="shared" si="119"/>
        <v>114</v>
      </c>
      <c r="P1262" s="4">
        <f t="shared" si="114"/>
        <v>50.689189189189186</v>
      </c>
      <c r="Q1262" t="str">
        <f t="shared" si="115"/>
        <v>music</v>
      </c>
      <c r="R1262" t="str">
        <f t="shared" si="116"/>
        <v>rock</v>
      </c>
      <c r="S1262" s="9">
        <f t="shared" si="117"/>
        <v>41666.842824074076</v>
      </c>
      <c r="T1262" s="9">
        <f t="shared" si="118"/>
        <v>41696.842824074076</v>
      </c>
    </row>
    <row r="1263" spans="1:20" ht="29" x14ac:dyDescent="0.35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3">
        <f t="shared" si="119"/>
        <v>102</v>
      </c>
      <c r="P1263" s="4">
        <f t="shared" si="114"/>
        <v>38.942307692307693</v>
      </c>
      <c r="Q1263" t="str">
        <f t="shared" si="115"/>
        <v>music</v>
      </c>
      <c r="R1263" t="str">
        <f t="shared" si="116"/>
        <v>rock</v>
      </c>
      <c r="S1263" s="9">
        <f t="shared" si="117"/>
        <v>41638.342905092592</v>
      </c>
      <c r="T1263" s="9">
        <f t="shared" si="118"/>
        <v>41668.342905092592</v>
      </c>
    </row>
    <row r="1264" spans="1:20" ht="43.5" x14ac:dyDescent="0.35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3">
        <f t="shared" si="119"/>
        <v>126</v>
      </c>
      <c r="P1264" s="4">
        <f t="shared" si="114"/>
        <v>77.638095238095232</v>
      </c>
      <c r="Q1264" t="str">
        <f t="shared" si="115"/>
        <v>music</v>
      </c>
      <c r="R1264" t="str">
        <f t="shared" si="116"/>
        <v>rock</v>
      </c>
      <c r="S1264" s="9">
        <f t="shared" si="117"/>
        <v>41656.762638888889</v>
      </c>
      <c r="T1264" s="9">
        <f t="shared" si="118"/>
        <v>41686.762638888889</v>
      </c>
    </row>
    <row r="1265" spans="1:20" ht="29" x14ac:dyDescent="0.35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3">
        <f t="shared" si="119"/>
        <v>119</v>
      </c>
      <c r="P1265" s="4">
        <f t="shared" si="114"/>
        <v>43.536585365853661</v>
      </c>
      <c r="Q1265" t="str">
        <f t="shared" si="115"/>
        <v>music</v>
      </c>
      <c r="R1265" t="str">
        <f t="shared" si="116"/>
        <v>rock</v>
      </c>
      <c r="S1265" s="9">
        <f t="shared" si="117"/>
        <v>41692.084143518521</v>
      </c>
      <c r="T1265" s="9">
        <f t="shared" si="118"/>
        <v>41727.041666666664</v>
      </c>
    </row>
    <row r="1266" spans="1:20" ht="43.5" x14ac:dyDescent="0.35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3">
        <f t="shared" si="119"/>
        <v>167</v>
      </c>
      <c r="P1266" s="4">
        <f t="shared" si="114"/>
        <v>31.823529411764707</v>
      </c>
      <c r="Q1266" t="str">
        <f t="shared" si="115"/>
        <v>music</v>
      </c>
      <c r="R1266" t="str">
        <f t="shared" si="116"/>
        <v>rock</v>
      </c>
      <c r="S1266" s="9">
        <f t="shared" si="117"/>
        <v>41547.662997685184</v>
      </c>
      <c r="T1266" s="9">
        <f t="shared" si="118"/>
        <v>41576.662997685184</v>
      </c>
    </row>
    <row r="1267" spans="1:20" ht="58" x14ac:dyDescent="0.35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3">
        <f t="shared" si="119"/>
        <v>120</v>
      </c>
      <c r="P1267" s="4">
        <f t="shared" si="114"/>
        <v>63.184393939393942</v>
      </c>
      <c r="Q1267" t="str">
        <f t="shared" si="115"/>
        <v>music</v>
      </c>
      <c r="R1267" t="str">
        <f t="shared" si="116"/>
        <v>rock</v>
      </c>
      <c r="S1267" s="9">
        <f t="shared" si="117"/>
        <v>40465.655266203699</v>
      </c>
      <c r="T1267" s="9">
        <f t="shared" si="118"/>
        <v>40512.655266203699</v>
      </c>
    </row>
    <row r="1268" spans="1:20" ht="29" x14ac:dyDescent="0.35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3">
        <f t="shared" si="119"/>
        <v>101</v>
      </c>
      <c r="P1268" s="4">
        <f t="shared" si="114"/>
        <v>190.9</v>
      </c>
      <c r="Q1268" t="str">
        <f t="shared" si="115"/>
        <v>music</v>
      </c>
      <c r="R1268" t="str">
        <f t="shared" si="116"/>
        <v>rock</v>
      </c>
      <c r="S1268" s="9">
        <f t="shared" si="117"/>
        <v>41620.87667824074</v>
      </c>
      <c r="T1268" s="9">
        <f t="shared" si="118"/>
        <v>41650.87667824074</v>
      </c>
    </row>
    <row r="1269" spans="1:20" ht="43.5" x14ac:dyDescent="0.35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3">
        <f t="shared" si="119"/>
        <v>102</v>
      </c>
      <c r="P1269" s="4">
        <f t="shared" si="114"/>
        <v>140.85534591194968</v>
      </c>
      <c r="Q1269" t="str">
        <f t="shared" si="115"/>
        <v>music</v>
      </c>
      <c r="R1269" t="str">
        <f t="shared" si="116"/>
        <v>rock</v>
      </c>
      <c r="S1269" s="9">
        <f t="shared" si="117"/>
        <v>41449.585162037038</v>
      </c>
      <c r="T1269" s="9">
        <f t="shared" si="118"/>
        <v>41479.585162037038</v>
      </c>
    </row>
    <row r="1270" spans="1:20" ht="29" x14ac:dyDescent="0.35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3">
        <f t="shared" si="119"/>
        <v>117</v>
      </c>
      <c r="P1270" s="4">
        <f t="shared" si="114"/>
        <v>76.92307692307692</v>
      </c>
      <c r="Q1270" t="str">
        <f t="shared" si="115"/>
        <v>music</v>
      </c>
      <c r="R1270" t="str">
        <f t="shared" si="116"/>
        <v>rock</v>
      </c>
      <c r="S1270" s="9">
        <f t="shared" si="117"/>
        <v>41507.845451388886</v>
      </c>
      <c r="T1270" s="9">
        <f t="shared" si="118"/>
        <v>41537.845451388886</v>
      </c>
    </row>
    <row r="1271" spans="1:20" ht="43.5" x14ac:dyDescent="0.35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3">
        <f t="shared" si="119"/>
        <v>109</v>
      </c>
      <c r="P1271" s="4">
        <f t="shared" si="114"/>
        <v>99.15533980582525</v>
      </c>
      <c r="Q1271" t="str">
        <f t="shared" si="115"/>
        <v>music</v>
      </c>
      <c r="R1271" t="str">
        <f t="shared" si="116"/>
        <v>rock</v>
      </c>
      <c r="S1271" s="9">
        <f t="shared" si="117"/>
        <v>42445.823055555549</v>
      </c>
      <c r="T1271" s="9">
        <f t="shared" si="118"/>
        <v>42476</v>
      </c>
    </row>
    <row r="1272" spans="1:20" ht="29" x14ac:dyDescent="0.35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3">
        <f t="shared" si="119"/>
        <v>115</v>
      </c>
      <c r="P1272" s="4">
        <f t="shared" si="114"/>
        <v>67.881656804733723</v>
      </c>
      <c r="Q1272" t="str">
        <f t="shared" si="115"/>
        <v>music</v>
      </c>
      <c r="R1272" t="str">
        <f t="shared" si="116"/>
        <v>rock</v>
      </c>
      <c r="S1272" s="9">
        <f t="shared" si="117"/>
        <v>40933.856967592597</v>
      </c>
      <c r="T1272" s="9">
        <f t="shared" si="118"/>
        <v>40993.815300925926</v>
      </c>
    </row>
    <row r="1273" spans="1:20" ht="43.5" x14ac:dyDescent="0.35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3">
        <f t="shared" si="119"/>
        <v>102</v>
      </c>
      <c r="P1273" s="4">
        <f t="shared" si="114"/>
        <v>246.29032258064515</v>
      </c>
      <c r="Q1273" t="str">
        <f t="shared" si="115"/>
        <v>music</v>
      </c>
      <c r="R1273" t="str">
        <f t="shared" si="116"/>
        <v>rock</v>
      </c>
      <c r="S1273" s="9">
        <f t="shared" si="117"/>
        <v>41561.683553240742</v>
      </c>
      <c r="T1273" s="9">
        <f t="shared" si="118"/>
        <v>41591.725219907406</v>
      </c>
    </row>
    <row r="1274" spans="1:20" ht="43.5" x14ac:dyDescent="0.35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3">
        <f t="shared" si="119"/>
        <v>106</v>
      </c>
      <c r="P1274" s="4">
        <f t="shared" si="114"/>
        <v>189.28571428571428</v>
      </c>
      <c r="Q1274" t="str">
        <f t="shared" si="115"/>
        <v>music</v>
      </c>
      <c r="R1274" t="str">
        <f t="shared" si="116"/>
        <v>rock</v>
      </c>
      <c r="S1274" s="9">
        <f t="shared" si="117"/>
        <v>40274.745127314818</v>
      </c>
      <c r="T1274" s="9">
        <f t="shared" si="118"/>
        <v>40344.166666666664</v>
      </c>
    </row>
    <row r="1275" spans="1:20" ht="29" x14ac:dyDescent="0.35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3">
        <f t="shared" si="119"/>
        <v>104</v>
      </c>
      <c r="P1275" s="4">
        <f t="shared" si="114"/>
        <v>76.666666666666671</v>
      </c>
      <c r="Q1275" t="str">
        <f t="shared" si="115"/>
        <v>music</v>
      </c>
      <c r="R1275" t="str">
        <f t="shared" si="116"/>
        <v>rock</v>
      </c>
      <c r="S1275" s="9">
        <f t="shared" si="117"/>
        <v>41852.730219907404</v>
      </c>
      <c r="T1275" s="9">
        <f t="shared" si="118"/>
        <v>41882.730219907404</v>
      </c>
    </row>
    <row r="1276" spans="1:20" ht="43.5" x14ac:dyDescent="0.35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3">
        <f t="shared" si="119"/>
        <v>155</v>
      </c>
      <c r="P1276" s="4">
        <f t="shared" si="114"/>
        <v>82.963254817987149</v>
      </c>
      <c r="Q1276" t="str">
        <f t="shared" si="115"/>
        <v>music</v>
      </c>
      <c r="R1276" t="str">
        <f t="shared" si="116"/>
        <v>rock</v>
      </c>
      <c r="S1276" s="9">
        <f t="shared" si="117"/>
        <v>41116.690104166664</v>
      </c>
      <c r="T1276" s="9">
        <f t="shared" si="118"/>
        <v>41151.690104166664</v>
      </c>
    </row>
    <row r="1277" spans="1:20" ht="43.5" x14ac:dyDescent="0.35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3">
        <f t="shared" si="119"/>
        <v>163</v>
      </c>
      <c r="P1277" s="4">
        <f t="shared" si="114"/>
        <v>62.522107969151669</v>
      </c>
      <c r="Q1277" t="str">
        <f t="shared" si="115"/>
        <v>music</v>
      </c>
      <c r="R1277" t="str">
        <f t="shared" si="116"/>
        <v>rock</v>
      </c>
      <c r="S1277" s="9">
        <f t="shared" si="117"/>
        <v>41458.867905092593</v>
      </c>
      <c r="T1277" s="9">
        <f t="shared" si="118"/>
        <v>41493.867905092593</v>
      </c>
    </row>
    <row r="1278" spans="1:20" ht="29" x14ac:dyDescent="0.35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3">
        <f t="shared" si="119"/>
        <v>105</v>
      </c>
      <c r="P1278" s="4">
        <f t="shared" si="114"/>
        <v>46.06808823529412</v>
      </c>
      <c r="Q1278" t="str">
        <f t="shared" si="115"/>
        <v>music</v>
      </c>
      <c r="R1278" t="str">
        <f t="shared" si="116"/>
        <v>rock</v>
      </c>
      <c r="S1278" s="9">
        <f t="shared" si="117"/>
        <v>40007.704247685186</v>
      </c>
      <c r="T1278" s="9">
        <f t="shared" si="118"/>
        <v>40057.166666666664</v>
      </c>
    </row>
    <row r="1279" spans="1:20" ht="43.5" x14ac:dyDescent="0.35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3">
        <f t="shared" si="119"/>
        <v>107</v>
      </c>
      <c r="P1279" s="4">
        <f t="shared" si="114"/>
        <v>38.543946731234868</v>
      </c>
      <c r="Q1279" t="str">
        <f t="shared" si="115"/>
        <v>music</v>
      </c>
      <c r="R1279" t="str">
        <f t="shared" si="116"/>
        <v>rock</v>
      </c>
      <c r="S1279" s="9">
        <f t="shared" si="117"/>
        <v>41121.561886574076</v>
      </c>
      <c r="T1279" s="9">
        <f t="shared" si="118"/>
        <v>41156.561886574076</v>
      </c>
    </row>
    <row r="1280" spans="1:20" ht="43.5" x14ac:dyDescent="0.35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3">
        <f t="shared" si="119"/>
        <v>155</v>
      </c>
      <c r="P1280" s="4">
        <f t="shared" si="114"/>
        <v>53.005263157894738</v>
      </c>
      <c r="Q1280" t="str">
        <f t="shared" si="115"/>
        <v>music</v>
      </c>
      <c r="R1280" t="str">
        <f t="shared" si="116"/>
        <v>rock</v>
      </c>
      <c r="S1280" s="9">
        <f t="shared" si="117"/>
        <v>41786.555162037039</v>
      </c>
      <c r="T1280" s="9">
        <f t="shared" si="118"/>
        <v>41815.083333333336</v>
      </c>
    </row>
    <row r="1281" spans="1:20" ht="43.5" x14ac:dyDescent="0.35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3">
        <f t="shared" si="119"/>
        <v>111</v>
      </c>
      <c r="P1281" s="4">
        <f t="shared" si="114"/>
        <v>73.355396825396824</v>
      </c>
      <c r="Q1281" t="str">
        <f t="shared" si="115"/>
        <v>music</v>
      </c>
      <c r="R1281" t="str">
        <f t="shared" si="116"/>
        <v>rock</v>
      </c>
      <c r="S1281" s="9">
        <f t="shared" si="117"/>
        <v>41682.099189814813</v>
      </c>
      <c r="T1281" s="9">
        <f t="shared" si="118"/>
        <v>41722.057523148149</v>
      </c>
    </row>
    <row r="1282" spans="1:20" ht="43.5" x14ac:dyDescent="0.35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3">
        <f t="shared" si="119"/>
        <v>111</v>
      </c>
      <c r="P1282" s="4">
        <f t="shared" si="114"/>
        <v>127.97523076923076</v>
      </c>
      <c r="Q1282" t="str">
        <f t="shared" si="115"/>
        <v>music</v>
      </c>
      <c r="R1282" t="str">
        <f t="shared" si="116"/>
        <v>rock</v>
      </c>
      <c r="S1282" s="9">
        <f t="shared" si="117"/>
        <v>40513.757569444446</v>
      </c>
      <c r="T1282" s="9">
        <f t="shared" si="118"/>
        <v>40603.757569444446</v>
      </c>
    </row>
    <row r="1283" spans="1:20" ht="43.5" x14ac:dyDescent="0.35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3">
        <f t="shared" si="119"/>
        <v>111</v>
      </c>
      <c r="P1283" s="4">
        <f t="shared" ref="P1283:P1346" si="120">IFERROR(E1283/L1283,0)</f>
        <v>104.72972972972973</v>
      </c>
      <c r="Q1283" t="str">
        <f t="shared" ref="Q1283:Q1346" si="121">LEFT(N1283,SEARCH("/",N1283)-1)</f>
        <v>music</v>
      </c>
      <c r="R1283" t="str">
        <f t="shared" ref="R1283:R1346" si="122">RIGHT(N1283,LEN(N1283)-SEARCH("/",N1283,1))</f>
        <v>rock</v>
      </c>
      <c r="S1283" s="9">
        <f t="shared" ref="S1283:S1346" si="123">(((J1283/60)/60)/24)+DATE(1970,1,1)</f>
        <v>41463.743472222224</v>
      </c>
      <c r="T1283" s="9">
        <f t="shared" ref="T1283:T1346" si="124">(((I1283/60)/60)/24)+DATE(1970,1,1)</f>
        <v>41483.743472222224</v>
      </c>
    </row>
    <row r="1284" spans="1:20" ht="43.5" x14ac:dyDescent="0.35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3">
        <f t="shared" ref="O1284:O1347" si="125">ROUNDUP((E1284/D1284)*100,0)</f>
        <v>124</v>
      </c>
      <c r="P1284" s="4">
        <f t="shared" si="120"/>
        <v>67.671532846715323</v>
      </c>
      <c r="Q1284" t="str">
        <f t="shared" si="121"/>
        <v>music</v>
      </c>
      <c r="R1284" t="str">
        <f t="shared" si="122"/>
        <v>rock</v>
      </c>
      <c r="S1284" s="9">
        <f t="shared" si="123"/>
        <v>41586.475173611114</v>
      </c>
      <c r="T1284" s="9">
        <f t="shared" si="124"/>
        <v>41617.207638888889</v>
      </c>
    </row>
    <row r="1285" spans="1:20" ht="43.5" x14ac:dyDescent="0.35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3">
        <f t="shared" si="125"/>
        <v>212</v>
      </c>
      <c r="P1285" s="4">
        <f t="shared" si="120"/>
        <v>95.931818181818187</v>
      </c>
      <c r="Q1285" t="str">
        <f t="shared" si="121"/>
        <v>music</v>
      </c>
      <c r="R1285" t="str">
        <f t="shared" si="122"/>
        <v>rock</v>
      </c>
      <c r="S1285" s="9">
        <f t="shared" si="123"/>
        <v>41320.717465277776</v>
      </c>
      <c r="T1285" s="9">
        <f t="shared" si="124"/>
        <v>41344.166666666664</v>
      </c>
    </row>
    <row r="1286" spans="1:20" ht="43.5" x14ac:dyDescent="0.35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3">
        <f t="shared" si="125"/>
        <v>101</v>
      </c>
      <c r="P1286" s="4">
        <f t="shared" si="120"/>
        <v>65.161290322580641</v>
      </c>
      <c r="Q1286" t="str">
        <f t="shared" si="121"/>
        <v>theater</v>
      </c>
      <c r="R1286" t="str">
        <f t="shared" si="122"/>
        <v>plays</v>
      </c>
      <c r="S1286" s="9">
        <f t="shared" si="123"/>
        <v>42712.23474537037</v>
      </c>
      <c r="T1286" s="9">
        <f t="shared" si="124"/>
        <v>42735.707638888889</v>
      </c>
    </row>
    <row r="1287" spans="1:20" ht="43.5" x14ac:dyDescent="0.35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3">
        <f t="shared" si="125"/>
        <v>102</v>
      </c>
      <c r="P1287" s="4">
        <f t="shared" si="120"/>
        <v>32.269841269841272</v>
      </c>
      <c r="Q1287" t="str">
        <f t="shared" si="121"/>
        <v>theater</v>
      </c>
      <c r="R1287" t="str">
        <f t="shared" si="122"/>
        <v>plays</v>
      </c>
      <c r="S1287" s="9">
        <f t="shared" si="123"/>
        <v>42160.583043981482</v>
      </c>
      <c r="T1287" s="9">
        <f t="shared" si="124"/>
        <v>42175.583043981482</v>
      </c>
    </row>
    <row r="1288" spans="1:20" ht="43.5" x14ac:dyDescent="0.35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3">
        <f t="shared" si="125"/>
        <v>109</v>
      </c>
      <c r="P1288" s="4">
        <f t="shared" si="120"/>
        <v>81.25</v>
      </c>
      <c r="Q1288" t="str">
        <f t="shared" si="121"/>
        <v>theater</v>
      </c>
      <c r="R1288" t="str">
        <f t="shared" si="122"/>
        <v>plays</v>
      </c>
      <c r="S1288" s="9">
        <f t="shared" si="123"/>
        <v>42039.384571759263</v>
      </c>
      <c r="T1288" s="9">
        <f t="shared" si="124"/>
        <v>42052.583333333328</v>
      </c>
    </row>
    <row r="1289" spans="1:20" ht="58" x14ac:dyDescent="0.35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3">
        <f t="shared" si="125"/>
        <v>242</v>
      </c>
      <c r="P1289" s="4">
        <f t="shared" si="120"/>
        <v>24.2</v>
      </c>
      <c r="Q1289" t="str">
        <f t="shared" si="121"/>
        <v>theater</v>
      </c>
      <c r="R1289" t="str">
        <f t="shared" si="122"/>
        <v>plays</v>
      </c>
      <c r="S1289" s="9">
        <f t="shared" si="123"/>
        <v>42107.621018518519</v>
      </c>
      <c r="T1289" s="9">
        <f t="shared" si="124"/>
        <v>42167.621018518519</v>
      </c>
    </row>
    <row r="1290" spans="1:20" ht="43.5" x14ac:dyDescent="0.35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3">
        <f t="shared" si="125"/>
        <v>101</v>
      </c>
      <c r="P1290" s="4">
        <f t="shared" si="120"/>
        <v>65.868852459016395</v>
      </c>
      <c r="Q1290" t="str">
        <f t="shared" si="121"/>
        <v>theater</v>
      </c>
      <c r="R1290" t="str">
        <f t="shared" si="122"/>
        <v>plays</v>
      </c>
      <c r="S1290" s="9">
        <f t="shared" si="123"/>
        <v>42561.154664351852</v>
      </c>
      <c r="T1290" s="9">
        <f t="shared" si="124"/>
        <v>42592.166666666672</v>
      </c>
    </row>
    <row r="1291" spans="1:20" ht="29" x14ac:dyDescent="0.35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3">
        <f t="shared" si="125"/>
        <v>126</v>
      </c>
      <c r="P1291" s="4">
        <f t="shared" si="120"/>
        <v>36.07692307692308</v>
      </c>
      <c r="Q1291" t="str">
        <f t="shared" si="121"/>
        <v>theater</v>
      </c>
      <c r="R1291" t="str">
        <f t="shared" si="122"/>
        <v>plays</v>
      </c>
      <c r="S1291" s="9">
        <f t="shared" si="123"/>
        <v>42709.134780092587</v>
      </c>
      <c r="T1291" s="9">
        <f t="shared" si="124"/>
        <v>42739.134780092587</v>
      </c>
    </row>
    <row r="1292" spans="1:20" ht="29" x14ac:dyDescent="0.35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3">
        <f t="shared" si="125"/>
        <v>109</v>
      </c>
      <c r="P1292" s="4">
        <f t="shared" si="120"/>
        <v>44.186046511627907</v>
      </c>
      <c r="Q1292" t="str">
        <f t="shared" si="121"/>
        <v>theater</v>
      </c>
      <c r="R1292" t="str">
        <f t="shared" si="122"/>
        <v>plays</v>
      </c>
      <c r="S1292" s="9">
        <f t="shared" si="123"/>
        <v>42086.614942129629</v>
      </c>
      <c r="T1292" s="9">
        <f t="shared" si="124"/>
        <v>42117.290972222225</v>
      </c>
    </row>
    <row r="1293" spans="1:20" ht="43.5" x14ac:dyDescent="0.35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3">
        <f t="shared" si="125"/>
        <v>146</v>
      </c>
      <c r="P1293" s="4">
        <f t="shared" si="120"/>
        <v>104.07142857142857</v>
      </c>
      <c r="Q1293" t="str">
        <f t="shared" si="121"/>
        <v>theater</v>
      </c>
      <c r="R1293" t="str">
        <f t="shared" si="122"/>
        <v>plays</v>
      </c>
      <c r="S1293" s="9">
        <f t="shared" si="123"/>
        <v>42064.652673611112</v>
      </c>
      <c r="T1293" s="9">
        <f t="shared" si="124"/>
        <v>42101.291666666672</v>
      </c>
    </row>
    <row r="1294" spans="1:20" ht="43.5" x14ac:dyDescent="0.35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3">
        <f t="shared" si="125"/>
        <v>110</v>
      </c>
      <c r="P1294" s="4">
        <f t="shared" si="120"/>
        <v>35.96153846153846</v>
      </c>
      <c r="Q1294" t="str">
        <f t="shared" si="121"/>
        <v>theater</v>
      </c>
      <c r="R1294" t="str">
        <f t="shared" si="122"/>
        <v>plays</v>
      </c>
      <c r="S1294" s="9">
        <f t="shared" si="123"/>
        <v>42256.764212962968</v>
      </c>
      <c r="T1294" s="9">
        <f t="shared" si="124"/>
        <v>42283.957638888889</v>
      </c>
    </row>
    <row r="1295" spans="1:20" ht="43.5" x14ac:dyDescent="0.35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3">
        <f t="shared" si="125"/>
        <v>103</v>
      </c>
      <c r="P1295" s="4">
        <f t="shared" si="120"/>
        <v>127.79166666666667</v>
      </c>
      <c r="Q1295" t="str">
        <f t="shared" si="121"/>
        <v>theater</v>
      </c>
      <c r="R1295" t="str">
        <f t="shared" si="122"/>
        <v>plays</v>
      </c>
      <c r="S1295" s="9">
        <f t="shared" si="123"/>
        <v>42292.701053240744</v>
      </c>
      <c r="T1295" s="9">
        <f t="shared" si="124"/>
        <v>42322.742719907401</v>
      </c>
    </row>
    <row r="1296" spans="1:20" ht="43.5" x14ac:dyDescent="0.35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3">
        <f t="shared" si="125"/>
        <v>122</v>
      </c>
      <c r="P1296" s="4">
        <f t="shared" si="120"/>
        <v>27.727272727272727</v>
      </c>
      <c r="Q1296" t="str">
        <f t="shared" si="121"/>
        <v>theater</v>
      </c>
      <c r="R1296" t="str">
        <f t="shared" si="122"/>
        <v>plays</v>
      </c>
      <c r="S1296" s="9">
        <f t="shared" si="123"/>
        <v>42278.453668981485</v>
      </c>
      <c r="T1296" s="9">
        <f t="shared" si="124"/>
        <v>42296.458333333328</v>
      </c>
    </row>
    <row r="1297" spans="1:20" ht="43.5" x14ac:dyDescent="0.35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3">
        <f t="shared" si="125"/>
        <v>102</v>
      </c>
      <c r="P1297" s="4">
        <f t="shared" si="120"/>
        <v>39.828125</v>
      </c>
      <c r="Q1297" t="str">
        <f t="shared" si="121"/>
        <v>theater</v>
      </c>
      <c r="R1297" t="str">
        <f t="shared" si="122"/>
        <v>plays</v>
      </c>
      <c r="S1297" s="9">
        <f t="shared" si="123"/>
        <v>42184.572881944448</v>
      </c>
      <c r="T1297" s="9">
        <f t="shared" si="124"/>
        <v>42214.708333333328</v>
      </c>
    </row>
    <row r="1298" spans="1:20" ht="43.5" x14ac:dyDescent="0.35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3">
        <f t="shared" si="125"/>
        <v>142</v>
      </c>
      <c r="P1298" s="4">
        <f t="shared" si="120"/>
        <v>52.173913043478258</v>
      </c>
      <c r="Q1298" t="str">
        <f t="shared" si="121"/>
        <v>theater</v>
      </c>
      <c r="R1298" t="str">
        <f t="shared" si="122"/>
        <v>plays</v>
      </c>
      <c r="S1298" s="9">
        <f t="shared" si="123"/>
        <v>42423.050613425927</v>
      </c>
      <c r="T1298" s="9">
        <f t="shared" si="124"/>
        <v>42443.008946759262</v>
      </c>
    </row>
    <row r="1299" spans="1:20" ht="43.5" x14ac:dyDescent="0.35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3">
        <f t="shared" si="125"/>
        <v>110</v>
      </c>
      <c r="P1299" s="4">
        <f t="shared" si="120"/>
        <v>92.037815126050418</v>
      </c>
      <c r="Q1299" t="str">
        <f t="shared" si="121"/>
        <v>theater</v>
      </c>
      <c r="R1299" t="str">
        <f t="shared" si="122"/>
        <v>plays</v>
      </c>
      <c r="S1299" s="9">
        <f t="shared" si="123"/>
        <v>42461.747199074074</v>
      </c>
      <c r="T1299" s="9">
        <f t="shared" si="124"/>
        <v>42491.747199074074</v>
      </c>
    </row>
    <row r="1300" spans="1:20" ht="43.5" x14ac:dyDescent="0.35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3">
        <f t="shared" si="125"/>
        <v>105</v>
      </c>
      <c r="P1300" s="4">
        <f t="shared" si="120"/>
        <v>63.424242424242422</v>
      </c>
      <c r="Q1300" t="str">
        <f t="shared" si="121"/>
        <v>theater</v>
      </c>
      <c r="R1300" t="str">
        <f t="shared" si="122"/>
        <v>plays</v>
      </c>
      <c r="S1300" s="9">
        <f t="shared" si="123"/>
        <v>42458.680925925932</v>
      </c>
      <c r="T1300" s="9">
        <f t="shared" si="124"/>
        <v>42488.680925925932</v>
      </c>
    </row>
    <row r="1301" spans="1:20" ht="43.5" x14ac:dyDescent="0.35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3">
        <f t="shared" si="125"/>
        <v>124</v>
      </c>
      <c r="P1301" s="4">
        <f t="shared" si="120"/>
        <v>135.625</v>
      </c>
      <c r="Q1301" t="str">
        <f t="shared" si="121"/>
        <v>theater</v>
      </c>
      <c r="R1301" t="str">
        <f t="shared" si="122"/>
        <v>plays</v>
      </c>
      <c r="S1301" s="9">
        <f t="shared" si="123"/>
        <v>42169.814340277779</v>
      </c>
      <c r="T1301" s="9">
        <f t="shared" si="124"/>
        <v>42199.814340277779</v>
      </c>
    </row>
    <row r="1302" spans="1:20" ht="43.5" x14ac:dyDescent="0.35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3">
        <f t="shared" si="125"/>
        <v>135</v>
      </c>
      <c r="P1302" s="4">
        <f t="shared" si="120"/>
        <v>168.75</v>
      </c>
      <c r="Q1302" t="str">
        <f t="shared" si="121"/>
        <v>theater</v>
      </c>
      <c r="R1302" t="str">
        <f t="shared" si="122"/>
        <v>plays</v>
      </c>
      <c r="S1302" s="9">
        <f t="shared" si="123"/>
        <v>42483.675208333334</v>
      </c>
      <c r="T1302" s="9">
        <f t="shared" si="124"/>
        <v>42522.789583333331</v>
      </c>
    </row>
    <row r="1303" spans="1:20" ht="43.5" x14ac:dyDescent="0.35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3">
        <f t="shared" si="125"/>
        <v>103</v>
      </c>
      <c r="P1303" s="4">
        <f t="shared" si="120"/>
        <v>70.862068965517238</v>
      </c>
      <c r="Q1303" t="str">
        <f t="shared" si="121"/>
        <v>theater</v>
      </c>
      <c r="R1303" t="str">
        <f t="shared" si="122"/>
        <v>plays</v>
      </c>
      <c r="S1303" s="9">
        <f t="shared" si="123"/>
        <v>42195.749745370369</v>
      </c>
      <c r="T1303" s="9">
        <f t="shared" si="124"/>
        <v>42206.125</v>
      </c>
    </row>
    <row r="1304" spans="1:20" ht="43.5" x14ac:dyDescent="0.35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3">
        <f t="shared" si="125"/>
        <v>100</v>
      </c>
      <c r="P1304" s="4">
        <f t="shared" si="120"/>
        <v>50</v>
      </c>
      <c r="Q1304" t="str">
        <f t="shared" si="121"/>
        <v>theater</v>
      </c>
      <c r="R1304" t="str">
        <f t="shared" si="122"/>
        <v>plays</v>
      </c>
      <c r="S1304" s="9">
        <f t="shared" si="123"/>
        <v>42675.057997685188</v>
      </c>
      <c r="T1304" s="9">
        <f t="shared" si="124"/>
        <v>42705.099664351852</v>
      </c>
    </row>
    <row r="1305" spans="1:20" ht="29" x14ac:dyDescent="0.35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3">
        <f t="shared" si="125"/>
        <v>131</v>
      </c>
      <c r="P1305" s="4">
        <f t="shared" si="120"/>
        <v>42.214166666666671</v>
      </c>
      <c r="Q1305" t="str">
        <f t="shared" si="121"/>
        <v>theater</v>
      </c>
      <c r="R1305" t="str">
        <f t="shared" si="122"/>
        <v>plays</v>
      </c>
      <c r="S1305" s="9">
        <f t="shared" si="123"/>
        <v>42566.441203703704</v>
      </c>
      <c r="T1305" s="9">
        <f t="shared" si="124"/>
        <v>42582.458333333328</v>
      </c>
    </row>
    <row r="1306" spans="1:20" ht="43.5" x14ac:dyDescent="0.35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3">
        <f t="shared" si="125"/>
        <v>40</v>
      </c>
      <c r="P1306" s="4">
        <f t="shared" si="120"/>
        <v>152.41346153846155</v>
      </c>
      <c r="Q1306" t="str">
        <f t="shared" si="121"/>
        <v>technology</v>
      </c>
      <c r="R1306" t="str">
        <f t="shared" si="122"/>
        <v>wearables</v>
      </c>
      <c r="S1306" s="9">
        <f t="shared" si="123"/>
        <v>42747.194502314815</v>
      </c>
      <c r="T1306" s="9">
        <f t="shared" si="124"/>
        <v>42807.152835648143</v>
      </c>
    </row>
    <row r="1307" spans="1:20" ht="43.5" x14ac:dyDescent="0.35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3">
        <f t="shared" si="125"/>
        <v>26</v>
      </c>
      <c r="P1307" s="4">
        <f t="shared" si="120"/>
        <v>90.616279069767444</v>
      </c>
      <c r="Q1307" t="str">
        <f t="shared" si="121"/>
        <v>technology</v>
      </c>
      <c r="R1307" t="str">
        <f t="shared" si="122"/>
        <v>wearables</v>
      </c>
      <c r="S1307" s="9">
        <f t="shared" si="123"/>
        <v>42543.665601851855</v>
      </c>
      <c r="T1307" s="9">
        <f t="shared" si="124"/>
        <v>42572.729166666672</v>
      </c>
    </row>
    <row r="1308" spans="1:20" ht="43.5" x14ac:dyDescent="0.35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3">
        <f t="shared" si="125"/>
        <v>66</v>
      </c>
      <c r="P1308" s="4">
        <f t="shared" si="120"/>
        <v>201.60393258426967</v>
      </c>
      <c r="Q1308" t="str">
        <f t="shared" si="121"/>
        <v>technology</v>
      </c>
      <c r="R1308" t="str">
        <f t="shared" si="122"/>
        <v>wearables</v>
      </c>
      <c r="S1308" s="9">
        <f t="shared" si="123"/>
        <v>41947.457569444443</v>
      </c>
      <c r="T1308" s="9">
        <f t="shared" si="124"/>
        <v>41977.457569444443</v>
      </c>
    </row>
    <row r="1309" spans="1:20" ht="29" x14ac:dyDescent="0.35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3">
        <f t="shared" si="125"/>
        <v>12</v>
      </c>
      <c r="P1309" s="4">
        <f t="shared" si="120"/>
        <v>127.93333333333334</v>
      </c>
      <c r="Q1309" t="str">
        <f t="shared" si="121"/>
        <v>technology</v>
      </c>
      <c r="R1309" t="str">
        <f t="shared" si="122"/>
        <v>wearables</v>
      </c>
      <c r="S1309" s="9">
        <f t="shared" si="123"/>
        <v>42387.503229166665</v>
      </c>
      <c r="T1309" s="9">
        <f t="shared" si="124"/>
        <v>42417.503229166665</v>
      </c>
    </row>
    <row r="1310" spans="1:20" ht="29" x14ac:dyDescent="0.35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3">
        <f t="shared" si="125"/>
        <v>12</v>
      </c>
      <c r="P1310" s="4">
        <f t="shared" si="120"/>
        <v>29.894736842105264</v>
      </c>
      <c r="Q1310" t="str">
        <f t="shared" si="121"/>
        <v>technology</v>
      </c>
      <c r="R1310" t="str">
        <f t="shared" si="122"/>
        <v>wearables</v>
      </c>
      <c r="S1310" s="9">
        <f t="shared" si="123"/>
        <v>42611.613564814819</v>
      </c>
      <c r="T1310" s="9">
        <f t="shared" si="124"/>
        <v>42651.613564814819</v>
      </c>
    </row>
    <row r="1311" spans="1:20" ht="29" x14ac:dyDescent="0.35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3">
        <f t="shared" si="125"/>
        <v>112</v>
      </c>
      <c r="P1311" s="4">
        <f t="shared" si="120"/>
        <v>367.97142857142859</v>
      </c>
      <c r="Q1311" t="str">
        <f t="shared" si="121"/>
        <v>technology</v>
      </c>
      <c r="R1311" t="str">
        <f t="shared" si="122"/>
        <v>wearables</v>
      </c>
      <c r="S1311" s="9">
        <f t="shared" si="123"/>
        <v>42257.882731481484</v>
      </c>
      <c r="T1311" s="9">
        <f t="shared" si="124"/>
        <v>42292.882731481484</v>
      </c>
    </row>
    <row r="1312" spans="1:20" ht="29" x14ac:dyDescent="0.35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3">
        <f t="shared" si="125"/>
        <v>16</v>
      </c>
      <c r="P1312" s="4">
        <f t="shared" si="120"/>
        <v>129.16666666666666</v>
      </c>
      <c r="Q1312" t="str">
        <f t="shared" si="121"/>
        <v>technology</v>
      </c>
      <c r="R1312" t="str">
        <f t="shared" si="122"/>
        <v>wearables</v>
      </c>
      <c r="S1312" s="9">
        <f t="shared" si="123"/>
        <v>42556.667245370365</v>
      </c>
      <c r="T1312" s="9">
        <f t="shared" si="124"/>
        <v>42601.667245370365</v>
      </c>
    </row>
    <row r="1313" spans="1:20" ht="43.5" x14ac:dyDescent="0.35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3">
        <f t="shared" si="125"/>
        <v>33</v>
      </c>
      <c r="P1313" s="4">
        <f t="shared" si="120"/>
        <v>800.7</v>
      </c>
      <c r="Q1313" t="str">
        <f t="shared" si="121"/>
        <v>technology</v>
      </c>
      <c r="R1313" t="str">
        <f t="shared" si="122"/>
        <v>wearables</v>
      </c>
      <c r="S1313" s="9">
        <f t="shared" si="123"/>
        <v>42669.802303240736</v>
      </c>
      <c r="T1313" s="9">
        <f t="shared" si="124"/>
        <v>42704.843969907408</v>
      </c>
    </row>
    <row r="1314" spans="1:20" ht="43.5" x14ac:dyDescent="0.35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3">
        <f t="shared" si="125"/>
        <v>1</v>
      </c>
      <c r="P1314" s="4">
        <f t="shared" si="120"/>
        <v>28</v>
      </c>
      <c r="Q1314" t="str">
        <f t="shared" si="121"/>
        <v>technology</v>
      </c>
      <c r="R1314" t="str">
        <f t="shared" si="122"/>
        <v>wearables</v>
      </c>
      <c r="S1314" s="9">
        <f t="shared" si="123"/>
        <v>42082.702800925923</v>
      </c>
      <c r="T1314" s="9">
        <f t="shared" si="124"/>
        <v>42112.702800925923</v>
      </c>
    </row>
    <row r="1315" spans="1:20" ht="43.5" x14ac:dyDescent="0.35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3">
        <f t="shared" si="125"/>
        <v>32</v>
      </c>
      <c r="P1315" s="4">
        <f t="shared" si="120"/>
        <v>102.01639344262296</v>
      </c>
      <c r="Q1315" t="str">
        <f t="shared" si="121"/>
        <v>technology</v>
      </c>
      <c r="R1315" t="str">
        <f t="shared" si="122"/>
        <v>wearables</v>
      </c>
      <c r="S1315" s="9">
        <f t="shared" si="123"/>
        <v>42402.709652777776</v>
      </c>
      <c r="T1315" s="9">
        <f t="shared" si="124"/>
        <v>42432.709652777776</v>
      </c>
    </row>
    <row r="1316" spans="1:20" ht="43.5" x14ac:dyDescent="0.35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3">
        <f t="shared" si="125"/>
        <v>2</v>
      </c>
      <c r="P1316" s="4">
        <f t="shared" si="120"/>
        <v>184.36363636363637</v>
      </c>
      <c r="Q1316" t="str">
        <f t="shared" si="121"/>
        <v>technology</v>
      </c>
      <c r="R1316" t="str">
        <f t="shared" si="122"/>
        <v>wearables</v>
      </c>
      <c r="S1316" s="9">
        <f t="shared" si="123"/>
        <v>42604.669675925921</v>
      </c>
      <c r="T1316" s="9">
        <f t="shared" si="124"/>
        <v>42664.669675925921</v>
      </c>
    </row>
    <row r="1317" spans="1:20" ht="29" x14ac:dyDescent="0.35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3">
        <f t="shared" si="125"/>
        <v>41</v>
      </c>
      <c r="P1317" s="4">
        <f t="shared" si="120"/>
        <v>162.91935483870967</v>
      </c>
      <c r="Q1317" t="str">
        <f t="shared" si="121"/>
        <v>technology</v>
      </c>
      <c r="R1317" t="str">
        <f t="shared" si="122"/>
        <v>wearables</v>
      </c>
      <c r="S1317" s="9">
        <f t="shared" si="123"/>
        <v>42278.498240740737</v>
      </c>
      <c r="T1317" s="9">
        <f t="shared" si="124"/>
        <v>42314.041666666672</v>
      </c>
    </row>
    <row r="1318" spans="1:20" ht="43.5" x14ac:dyDescent="0.35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3">
        <f t="shared" si="125"/>
        <v>1</v>
      </c>
      <c r="P1318" s="4">
        <f t="shared" si="120"/>
        <v>1</v>
      </c>
      <c r="Q1318" t="str">
        <f t="shared" si="121"/>
        <v>technology</v>
      </c>
      <c r="R1318" t="str">
        <f t="shared" si="122"/>
        <v>wearables</v>
      </c>
      <c r="S1318" s="9">
        <f t="shared" si="123"/>
        <v>42393.961909722217</v>
      </c>
      <c r="T1318" s="9">
        <f t="shared" si="124"/>
        <v>42428.961909722217</v>
      </c>
    </row>
    <row r="1319" spans="1:20" ht="43.5" x14ac:dyDescent="0.35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3">
        <f t="shared" si="125"/>
        <v>6</v>
      </c>
      <c r="P1319" s="4">
        <f t="shared" si="120"/>
        <v>603.52631578947364</v>
      </c>
      <c r="Q1319" t="str">
        <f t="shared" si="121"/>
        <v>technology</v>
      </c>
      <c r="R1319" t="str">
        <f t="shared" si="122"/>
        <v>wearables</v>
      </c>
      <c r="S1319" s="9">
        <f t="shared" si="123"/>
        <v>42520.235486111109</v>
      </c>
      <c r="T1319" s="9">
        <f t="shared" si="124"/>
        <v>42572.583333333328</v>
      </c>
    </row>
    <row r="1320" spans="1:20" ht="43.5" x14ac:dyDescent="0.35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3">
        <f t="shared" si="125"/>
        <v>16</v>
      </c>
      <c r="P1320" s="4">
        <f t="shared" si="120"/>
        <v>45.407407407407405</v>
      </c>
      <c r="Q1320" t="str">
        <f t="shared" si="121"/>
        <v>technology</v>
      </c>
      <c r="R1320" t="str">
        <f t="shared" si="122"/>
        <v>wearables</v>
      </c>
      <c r="S1320" s="9">
        <f t="shared" si="123"/>
        <v>41985.043657407412</v>
      </c>
      <c r="T1320" s="9">
        <f t="shared" si="124"/>
        <v>42015.043657407412</v>
      </c>
    </row>
    <row r="1321" spans="1:20" ht="43.5" x14ac:dyDescent="0.35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3">
        <f t="shared" si="125"/>
        <v>16</v>
      </c>
      <c r="P1321" s="4">
        <f t="shared" si="120"/>
        <v>97.333333333333329</v>
      </c>
      <c r="Q1321" t="str">
        <f t="shared" si="121"/>
        <v>technology</v>
      </c>
      <c r="R1321" t="str">
        <f t="shared" si="122"/>
        <v>wearables</v>
      </c>
      <c r="S1321" s="9">
        <f t="shared" si="123"/>
        <v>41816.812094907407</v>
      </c>
      <c r="T1321" s="9">
        <f t="shared" si="124"/>
        <v>41831.666666666664</v>
      </c>
    </row>
    <row r="1322" spans="1:20" ht="43.5" x14ac:dyDescent="0.35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3">
        <f t="shared" si="125"/>
        <v>1</v>
      </c>
      <c r="P1322" s="4">
        <f t="shared" si="120"/>
        <v>167.66666666666666</v>
      </c>
      <c r="Q1322" t="str">
        <f t="shared" si="121"/>
        <v>technology</v>
      </c>
      <c r="R1322" t="str">
        <f t="shared" si="122"/>
        <v>wearables</v>
      </c>
      <c r="S1322" s="9">
        <f t="shared" si="123"/>
        <v>42705.690347222218</v>
      </c>
      <c r="T1322" s="9">
        <f t="shared" si="124"/>
        <v>42734.958333333328</v>
      </c>
    </row>
    <row r="1323" spans="1:20" ht="43.5" x14ac:dyDescent="0.35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3">
        <f t="shared" si="125"/>
        <v>2</v>
      </c>
      <c r="P1323" s="4">
        <f t="shared" si="120"/>
        <v>859.85714285714289</v>
      </c>
      <c r="Q1323" t="str">
        <f t="shared" si="121"/>
        <v>technology</v>
      </c>
      <c r="R1323" t="str">
        <f t="shared" si="122"/>
        <v>wearables</v>
      </c>
      <c r="S1323" s="9">
        <f t="shared" si="123"/>
        <v>42697.74927083333</v>
      </c>
      <c r="T1323" s="9">
        <f t="shared" si="124"/>
        <v>42727.74927083333</v>
      </c>
    </row>
    <row r="1324" spans="1:20" ht="43.5" x14ac:dyDescent="0.35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3">
        <f t="shared" si="125"/>
        <v>1</v>
      </c>
      <c r="P1324" s="4">
        <f t="shared" si="120"/>
        <v>26.5</v>
      </c>
      <c r="Q1324" t="str">
        <f t="shared" si="121"/>
        <v>technology</v>
      </c>
      <c r="R1324" t="str">
        <f t="shared" si="122"/>
        <v>wearables</v>
      </c>
      <c r="S1324" s="9">
        <f t="shared" si="123"/>
        <v>42115.656539351854</v>
      </c>
      <c r="T1324" s="9">
        <f t="shared" si="124"/>
        <v>42145.656539351854</v>
      </c>
    </row>
    <row r="1325" spans="1:20" ht="43.5" x14ac:dyDescent="0.35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3">
        <f t="shared" si="125"/>
        <v>9</v>
      </c>
      <c r="P1325" s="4">
        <f t="shared" si="120"/>
        <v>30.272727272727273</v>
      </c>
      <c r="Q1325" t="str">
        <f t="shared" si="121"/>
        <v>technology</v>
      </c>
      <c r="R1325" t="str">
        <f t="shared" si="122"/>
        <v>wearables</v>
      </c>
      <c r="S1325" s="9">
        <f t="shared" si="123"/>
        <v>42451.698449074072</v>
      </c>
      <c r="T1325" s="9">
        <f t="shared" si="124"/>
        <v>42486.288194444445</v>
      </c>
    </row>
    <row r="1326" spans="1:20" ht="43.5" x14ac:dyDescent="0.35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3">
        <f t="shared" si="125"/>
        <v>10</v>
      </c>
      <c r="P1326" s="4">
        <f t="shared" si="120"/>
        <v>54.666666666666664</v>
      </c>
      <c r="Q1326" t="str">
        <f t="shared" si="121"/>
        <v>technology</v>
      </c>
      <c r="R1326" t="str">
        <f t="shared" si="122"/>
        <v>wearables</v>
      </c>
      <c r="S1326" s="9">
        <f t="shared" si="123"/>
        <v>42626.633703703701</v>
      </c>
      <c r="T1326" s="9">
        <f t="shared" si="124"/>
        <v>42656.633703703701</v>
      </c>
    </row>
    <row r="1327" spans="1:20" ht="43.5" x14ac:dyDescent="0.35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3">
        <f t="shared" si="125"/>
        <v>3</v>
      </c>
      <c r="P1327" s="4">
        <f t="shared" si="120"/>
        <v>60.75</v>
      </c>
      <c r="Q1327" t="str">
        <f t="shared" si="121"/>
        <v>technology</v>
      </c>
      <c r="R1327" t="str">
        <f t="shared" si="122"/>
        <v>wearables</v>
      </c>
      <c r="S1327" s="9">
        <f t="shared" si="123"/>
        <v>42704.086053240739</v>
      </c>
      <c r="T1327" s="9">
        <f t="shared" si="124"/>
        <v>42734.086053240739</v>
      </c>
    </row>
    <row r="1328" spans="1:20" ht="43.5" x14ac:dyDescent="0.35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3">
        <f t="shared" si="125"/>
        <v>2</v>
      </c>
      <c r="P1328" s="4">
        <f t="shared" si="120"/>
        <v>102.72727272727273</v>
      </c>
      <c r="Q1328" t="str">
        <f t="shared" si="121"/>
        <v>technology</v>
      </c>
      <c r="R1328" t="str">
        <f t="shared" si="122"/>
        <v>wearables</v>
      </c>
      <c r="S1328" s="9">
        <f t="shared" si="123"/>
        <v>41974.791990740734</v>
      </c>
      <c r="T1328" s="9">
        <f t="shared" si="124"/>
        <v>42019.791990740734</v>
      </c>
    </row>
    <row r="1329" spans="1:20" ht="43.5" x14ac:dyDescent="0.35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3">
        <f t="shared" si="125"/>
        <v>4</v>
      </c>
      <c r="P1329" s="4">
        <f t="shared" si="120"/>
        <v>41.585365853658537</v>
      </c>
      <c r="Q1329" t="str">
        <f t="shared" si="121"/>
        <v>technology</v>
      </c>
      <c r="R1329" t="str">
        <f t="shared" si="122"/>
        <v>wearables</v>
      </c>
      <c r="S1329" s="9">
        <f t="shared" si="123"/>
        <v>42123.678645833337</v>
      </c>
      <c r="T1329" s="9">
        <f t="shared" si="124"/>
        <v>42153.678645833337</v>
      </c>
    </row>
    <row r="1330" spans="1:20" ht="43.5" x14ac:dyDescent="0.35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3">
        <f t="shared" si="125"/>
        <v>3</v>
      </c>
      <c r="P1330" s="4">
        <f t="shared" si="120"/>
        <v>116.53333333333333</v>
      </c>
      <c r="Q1330" t="str">
        <f t="shared" si="121"/>
        <v>technology</v>
      </c>
      <c r="R1330" t="str">
        <f t="shared" si="122"/>
        <v>wearables</v>
      </c>
      <c r="S1330" s="9">
        <f t="shared" si="123"/>
        <v>42612.642754629633</v>
      </c>
      <c r="T1330" s="9">
        <f t="shared" si="124"/>
        <v>42657.642754629633</v>
      </c>
    </row>
    <row r="1331" spans="1:20" ht="43.5" x14ac:dyDescent="0.35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3">
        <f t="shared" si="125"/>
        <v>1</v>
      </c>
      <c r="P1331" s="4">
        <f t="shared" si="120"/>
        <v>45.333333333333336</v>
      </c>
      <c r="Q1331" t="str">
        <f t="shared" si="121"/>
        <v>technology</v>
      </c>
      <c r="R1331" t="str">
        <f t="shared" si="122"/>
        <v>wearables</v>
      </c>
      <c r="S1331" s="9">
        <f t="shared" si="123"/>
        <v>41935.221585648149</v>
      </c>
      <c r="T1331" s="9">
        <f t="shared" si="124"/>
        <v>41975.263252314813</v>
      </c>
    </row>
    <row r="1332" spans="1:20" ht="43.5" x14ac:dyDescent="0.35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3">
        <f t="shared" si="125"/>
        <v>23</v>
      </c>
      <c r="P1332" s="4">
        <f t="shared" si="120"/>
        <v>157.46</v>
      </c>
      <c r="Q1332" t="str">
        <f t="shared" si="121"/>
        <v>technology</v>
      </c>
      <c r="R1332" t="str">
        <f t="shared" si="122"/>
        <v>wearables</v>
      </c>
      <c r="S1332" s="9">
        <f t="shared" si="123"/>
        <v>42522.276724537034</v>
      </c>
      <c r="T1332" s="9">
        <f t="shared" si="124"/>
        <v>42553.166666666672</v>
      </c>
    </row>
    <row r="1333" spans="1:20" ht="43.5" x14ac:dyDescent="0.35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3">
        <f t="shared" si="125"/>
        <v>2</v>
      </c>
      <c r="P1333" s="4">
        <f t="shared" si="120"/>
        <v>100.5</v>
      </c>
      <c r="Q1333" t="str">
        <f t="shared" si="121"/>
        <v>technology</v>
      </c>
      <c r="R1333" t="str">
        <f t="shared" si="122"/>
        <v>wearables</v>
      </c>
      <c r="S1333" s="9">
        <f t="shared" si="123"/>
        <v>42569.50409722222</v>
      </c>
      <c r="T1333" s="9">
        <f t="shared" si="124"/>
        <v>42599.50409722222</v>
      </c>
    </row>
    <row r="1334" spans="1:20" ht="43.5" x14ac:dyDescent="0.35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3">
        <f t="shared" si="125"/>
        <v>0</v>
      </c>
      <c r="P1334" s="4">
        <f t="shared" si="120"/>
        <v>0</v>
      </c>
      <c r="Q1334" t="str">
        <f t="shared" si="121"/>
        <v>technology</v>
      </c>
      <c r="R1334" t="str">
        <f t="shared" si="122"/>
        <v>wearables</v>
      </c>
      <c r="S1334" s="9">
        <f t="shared" si="123"/>
        <v>42732.060277777782</v>
      </c>
      <c r="T1334" s="9">
        <f t="shared" si="124"/>
        <v>42762.060277777782</v>
      </c>
    </row>
    <row r="1335" spans="1:20" ht="43.5" x14ac:dyDescent="0.35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3">
        <f t="shared" si="125"/>
        <v>0</v>
      </c>
      <c r="P1335" s="4">
        <f t="shared" si="120"/>
        <v>0</v>
      </c>
      <c r="Q1335" t="str">
        <f t="shared" si="121"/>
        <v>technology</v>
      </c>
      <c r="R1335" t="str">
        <f t="shared" si="122"/>
        <v>wearables</v>
      </c>
      <c r="S1335" s="9">
        <f t="shared" si="123"/>
        <v>41806.106770833336</v>
      </c>
      <c r="T1335" s="9">
        <f t="shared" si="124"/>
        <v>41836.106770833336</v>
      </c>
    </row>
    <row r="1336" spans="1:20" ht="43.5" x14ac:dyDescent="0.35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3">
        <f t="shared" si="125"/>
        <v>11</v>
      </c>
      <c r="P1336" s="4">
        <f t="shared" si="120"/>
        <v>51.822463768115945</v>
      </c>
      <c r="Q1336" t="str">
        <f t="shared" si="121"/>
        <v>technology</v>
      </c>
      <c r="R1336" t="str">
        <f t="shared" si="122"/>
        <v>wearables</v>
      </c>
      <c r="S1336" s="9">
        <f t="shared" si="123"/>
        <v>42410.774155092593</v>
      </c>
      <c r="T1336" s="9">
        <f t="shared" si="124"/>
        <v>42440.774155092593</v>
      </c>
    </row>
    <row r="1337" spans="1:20" ht="43.5" x14ac:dyDescent="0.35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3">
        <f t="shared" si="125"/>
        <v>20</v>
      </c>
      <c r="P1337" s="4">
        <f t="shared" si="120"/>
        <v>308.75</v>
      </c>
      <c r="Q1337" t="str">
        <f t="shared" si="121"/>
        <v>technology</v>
      </c>
      <c r="R1337" t="str">
        <f t="shared" si="122"/>
        <v>wearables</v>
      </c>
      <c r="S1337" s="9">
        <f t="shared" si="123"/>
        <v>42313.936365740738</v>
      </c>
      <c r="T1337" s="9">
        <f t="shared" si="124"/>
        <v>42343.936365740738</v>
      </c>
    </row>
    <row r="1338" spans="1:20" ht="43.5" x14ac:dyDescent="0.35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3">
        <f t="shared" si="125"/>
        <v>85</v>
      </c>
      <c r="P1338" s="4">
        <f t="shared" si="120"/>
        <v>379.22767857142856</v>
      </c>
      <c r="Q1338" t="str">
        <f t="shared" si="121"/>
        <v>technology</v>
      </c>
      <c r="R1338" t="str">
        <f t="shared" si="122"/>
        <v>wearables</v>
      </c>
      <c r="S1338" s="9">
        <f t="shared" si="123"/>
        <v>41955.863750000004</v>
      </c>
      <c r="T1338" s="9">
        <f t="shared" si="124"/>
        <v>41990.863750000004</v>
      </c>
    </row>
    <row r="1339" spans="1:20" ht="43.5" x14ac:dyDescent="0.35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3">
        <f t="shared" si="125"/>
        <v>50</v>
      </c>
      <c r="P1339" s="4">
        <f t="shared" si="120"/>
        <v>176.36428571428573</v>
      </c>
      <c r="Q1339" t="str">
        <f t="shared" si="121"/>
        <v>technology</v>
      </c>
      <c r="R1339" t="str">
        <f t="shared" si="122"/>
        <v>wearables</v>
      </c>
      <c r="S1339" s="9">
        <f t="shared" si="123"/>
        <v>42767.577303240745</v>
      </c>
      <c r="T1339" s="9">
        <f t="shared" si="124"/>
        <v>42797.577303240745</v>
      </c>
    </row>
    <row r="1340" spans="1:20" ht="43.5" x14ac:dyDescent="0.35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3">
        <f t="shared" si="125"/>
        <v>4</v>
      </c>
      <c r="P1340" s="4">
        <f t="shared" si="120"/>
        <v>66.066666666666663</v>
      </c>
      <c r="Q1340" t="str">
        <f t="shared" si="121"/>
        <v>technology</v>
      </c>
      <c r="R1340" t="str">
        <f t="shared" si="122"/>
        <v>wearables</v>
      </c>
      <c r="S1340" s="9">
        <f t="shared" si="123"/>
        <v>42188.803622685184</v>
      </c>
      <c r="T1340" s="9">
        <f t="shared" si="124"/>
        <v>42218.803622685184</v>
      </c>
    </row>
    <row r="1341" spans="1:20" ht="29" x14ac:dyDescent="0.35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3">
        <f t="shared" si="125"/>
        <v>7</v>
      </c>
      <c r="P1341" s="4">
        <f t="shared" si="120"/>
        <v>89.648648648648646</v>
      </c>
      <c r="Q1341" t="str">
        <f t="shared" si="121"/>
        <v>technology</v>
      </c>
      <c r="R1341" t="str">
        <f t="shared" si="122"/>
        <v>wearables</v>
      </c>
      <c r="S1341" s="9">
        <f t="shared" si="123"/>
        <v>41936.647164351853</v>
      </c>
      <c r="T1341" s="9">
        <f t="shared" si="124"/>
        <v>41981.688831018517</v>
      </c>
    </row>
    <row r="1342" spans="1:20" ht="43.5" x14ac:dyDescent="0.35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3">
        <f t="shared" si="125"/>
        <v>0</v>
      </c>
      <c r="P1342" s="4">
        <f t="shared" si="120"/>
        <v>0</v>
      </c>
      <c r="Q1342" t="str">
        <f t="shared" si="121"/>
        <v>technology</v>
      </c>
      <c r="R1342" t="str">
        <f t="shared" si="122"/>
        <v>wearables</v>
      </c>
      <c r="S1342" s="9">
        <f t="shared" si="123"/>
        <v>41836.595520833333</v>
      </c>
      <c r="T1342" s="9">
        <f t="shared" si="124"/>
        <v>41866.595520833333</v>
      </c>
    </row>
    <row r="1343" spans="1:20" ht="43.5" x14ac:dyDescent="0.35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3">
        <f t="shared" si="125"/>
        <v>71</v>
      </c>
      <c r="P1343" s="4">
        <f t="shared" si="120"/>
        <v>382.39130434782606</v>
      </c>
      <c r="Q1343" t="str">
        <f t="shared" si="121"/>
        <v>technology</v>
      </c>
      <c r="R1343" t="str">
        <f t="shared" si="122"/>
        <v>wearables</v>
      </c>
      <c r="S1343" s="9">
        <f t="shared" si="123"/>
        <v>42612.624039351853</v>
      </c>
      <c r="T1343" s="9">
        <f t="shared" si="124"/>
        <v>42644.624039351853</v>
      </c>
    </row>
    <row r="1344" spans="1:20" ht="43.5" x14ac:dyDescent="0.35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3">
        <f t="shared" si="125"/>
        <v>1</v>
      </c>
      <c r="P1344" s="4">
        <f t="shared" si="120"/>
        <v>100</v>
      </c>
      <c r="Q1344" t="str">
        <f t="shared" si="121"/>
        <v>technology</v>
      </c>
      <c r="R1344" t="str">
        <f t="shared" si="122"/>
        <v>wearables</v>
      </c>
      <c r="S1344" s="9">
        <f t="shared" si="123"/>
        <v>42172.816423611104</v>
      </c>
      <c r="T1344" s="9">
        <f t="shared" si="124"/>
        <v>42202.816423611104</v>
      </c>
    </row>
    <row r="1345" spans="1:20" ht="43.5" x14ac:dyDescent="0.35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3">
        <f t="shared" si="125"/>
        <v>103</v>
      </c>
      <c r="P1345" s="4">
        <f t="shared" si="120"/>
        <v>158.35603715170279</v>
      </c>
      <c r="Q1345" t="str">
        <f t="shared" si="121"/>
        <v>technology</v>
      </c>
      <c r="R1345" t="str">
        <f t="shared" si="122"/>
        <v>wearables</v>
      </c>
      <c r="S1345" s="9">
        <f t="shared" si="123"/>
        <v>42542.526423611111</v>
      </c>
      <c r="T1345" s="9">
        <f t="shared" si="124"/>
        <v>42601.165972222225</v>
      </c>
    </row>
    <row r="1346" spans="1:20" ht="43.5" x14ac:dyDescent="0.35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3">
        <f t="shared" si="125"/>
        <v>378</v>
      </c>
      <c r="P1346" s="4">
        <f t="shared" si="120"/>
        <v>40.762589928057551</v>
      </c>
      <c r="Q1346" t="str">
        <f t="shared" si="121"/>
        <v>publishing</v>
      </c>
      <c r="R1346" t="str">
        <f t="shared" si="122"/>
        <v>nonfiction</v>
      </c>
      <c r="S1346" s="9">
        <f t="shared" si="123"/>
        <v>42522.789803240739</v>
      </c>
      <c r="T1346" s="9">
        <f t="shared" si="124"/>
        <v>42551.789803240739</v>
      </c>
    </row>
    <row r="1347" spans="1:20" ht="43.5" x14ac:dyDescent="0.35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3">
        <f t="shared" si="125"/>
        <v>125</v>
      </c>
      <c r="P1347" s="4">
        <f t="shared" ref="P1347:P1410" si="126">IFERROR(E1347/L1347,0)</f>
        <v>53.571428571428569</v>
      </c>
      <c r="Q1347" t="str">
        <f t="shared" ref="Q1347:Q1410" si="127">LEFT(N1347,SEARCH("/",N1347)-1)</f>
        <v>publishing</v>
      </c>
      <c r="R1347" t="str">
        <f t="shared" ref="R1347:R1410" si="128">RIGHT(N1347,LEN(N1347)-SEARCH("/",N1347,1))</f>
        <v>nonfiction</v>
      </c>
      <c r="S1347" s="9">
        <f t="shared" ref="S1347:S1410" si="129">(((J1347/60)/60)/24)+DATE(1970,1,1)</f>
        <v>41799.814340277779</v>
      </c>
      <c r="T1347" s="9">
        <f t="shared" ref="T1347:T1410" si="130">(((I1347/60)/60)/24)+DATE(1970,1,1)</f>
        <v>41834.814340277779</v>
      </c>
    </row>
    <row r="1348" spans="1:20" ht="43.5" x14ac:dyDescent="0.35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3">
        <f t="shared" ref="O1348:O1411" si="131">ROUNDUP((E1348/D1348)*100,0)</f>
        <v>148</v>
      </c>
      <c r="P1348" s="4">
        <f t="shared" si="126"/>
        <v>48.449664429530202</v>
      </c>
      <c r="Q1348" t="str">
        <f t="shared" si="127"/>
        <v>publishing</v>
      </c>
      <c r="R1348" t="str">
        <f t="shared" si="128"/>
        <v>nonfiction</v>
      </c>
      <c r="S1348" s="9">
        <f t="shared" si="129"/>
        <v>41422.075821759259</v>
      </c>
      <c r="T1348" s="9">
        <f t="shared" si="130"/>
        <v>41452.075821759259</v>
      </c>
    </row>
    <row r="1349" spans="1:20" ht="43.5" x14ac:dyDescent="0.35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3">
        <f t="shared" si="131"/>
        <v>103</v>
      </c>
      <c r="P1349" s="4">
        <f t="shared" si="126"/>
        <v>82.41935483870968</v>
      </c>
      <c r="Q1349" t="str">
        <f t="shared" si="127"/>
        <v>publishing</v>
      </c>
      <c r="R1349" t="str">
        <f t="shared" si="128"/>
        <v>nonfiction</v>
      </c>
      <c r="S1349" s="9">
        <f t="shared" si="129"/>
        <v>42040.638020833328</v>
      </c>
      <c r="T1349" s="9">
        <f t="shared" si="130"/>
        <v>42070.638020833328</v>
      </c>
    </row>
    <row r="1350" spans="1:20" ht="43.5" x14ac:dyDescent="0.35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3">
        <f t="shared" si="131"/>
        <v>102</v>
      </c>
      <c r="P1350" s="4">
        <f t="shared" si="126"/>
        <v>230.19230769230768</v>
      </c>
      <c r="Q1350" t="str">
        <f t="shared" si="127"/>
        <v>publishing</v>
      </c>
      <c r="R1350" t="str">
        <f t="shared" si="128"/>
        <v>nonfiction</v>
      </c>
      <c r="S1350" s="9">
        <f t="shared" si="129"/>
        <v>41963.506168981476</v>
      </c>
      <c r="T1350" s="9">
        <f t="shared" si="130"/>
        <v>41991.506168981476</v>
      </c>
    </row>
    <row r="1351" spans="1:20" ht="43.5" x14ac:dyDescent="0.35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3">
        <f t="shared" si="131"/>
        <v>205</v>
      </c>
      <c r="P1351" s="4">
        <f t="shared" si="126"/>
        <v>59.360465116279073</v>
      </c>
      <c r="Q1351" t="str">
        <f t="shared" si="127"/>
        <v>publishing</v>
      </c>
      <c r="R1351" t="str">
        <f t="shared" si="128"/>
        <v>nonfiction</v>
      </c>
      <c r="S1351" s="9">
        <f t="shared" si="129"/>
        <v>42317.33258101852</v>
      </c>
      <c r="T1351" s="9">
        <f t="shared" si="130"/>
        <v>42354.290972222225</v>
      </c>
    </row>
    <row r="1352" spans="1:20" ht="43.5" x14ac:dyDescent="0.35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3">
        <f t="shared" si="131"/>
        <v>105</v>
      </c>
      <c r="P1352" s="4">
        <f t="shared" si="126"/>
        <v>66.698717948717942</v>
      </c>
      <c r="Q1352" t="str">
        <f t="shared" si="127"/>
        <v>publishing</v>
      </c>
      <c r="R1352" t="str">
        <f t="shared" si="128"/>
        <v>nonfiction</v>
      </c>
      <c r="S1352" s="9">
        <f t="shared" si="129"/>
        <v>42334.013124999998</v>
      </c>
      <c r="T1352" s="9">
        <f t="shared" si="130"/>
        <v>42364.013124999998</v>
      </c>
    </row>
    <row r="1353" spans="1:20" ht="29" x14ac:dyDescent="0.35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3">
        <f t="shared" si="131"/>
        <v>102</v>
      </c>
      <c r="P1353" s="4">
        <f t="shared" si="126"/>
        <v>168.77500000000001</v>
      </c>
      <c r="Q1353" t="str">
        <f t="shared" si="127"/>
        <v>publishing</v>
      </c>
      <c r="R1353" t="str">
        <f t="shared" si="128"/>
        <v>nonfiction</v>
      </c>
      <c r="S1353" s="9">
        <f t="shared" si="129"/>
        <v>42382.74009259259</v>
      </c>
      <c r="T1353" s="9">
        <f t="shared" si="130"/>
        <v>42412.74009259259</v>
      </c>
    </row>
    <row r="1354" spans="1:20" ht="43.5" x14ac:dyDescent="0.35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3">
        <f t="shared" si="131"/>
        <v>137</v>
      </c>
      <c r="P1354" s="4">
        <f t="shared" si="126"/>
        <v>59.973568281938327</v>
      </c>
      <c r="Q1354" t="str">
        <f t="shared" si="127"/>
        <v>publishing</v>
      </c>
      <c r="R1354" t="str">
        <f t="shared" si="128"/>
        <v>nonfiction</v>
      </c>
      <c r="S1354" s="9">
        <f t="shared" si="129"/>
        <v>42200.578310185185</v>
      </c>
      <c r="T1354" s="9">
        <f t="shared" si="130"/>
        <v>42252.165972222225</v>
      </c>
    </row>
    <row r="1355" spans="1:20" ht="29" x14ac:dyDescent="0.35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3">
        <f t="shared" si="131"/>
        <v>134</v>
      </c>
      <c r="P1355" s="4">
        <f t="shared" si="126"/>
        <v>31.80952380952381</v>
      </c>
      <c r="Q1355" t="str">
        <f t="shared" si="127"/>
        <v>publishing</v>
      </c>
      <c r="R1355" t="str">
        <f t="shared" si="128"/>
        <v>nonfiction</v>
      </c>
      <c r="S1355" s="9">
        <f t="shared" si="129"/>
        <v>41309.11791666667</v>
      </c>
      <c r="T1355" s="9">
        <f t="shared" si="130"/>
        <v>41344</v>
      </c>
    </row>
    <row r="1356" spans="1:20" ht="43.5" x14ac:dyDescent="0.35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3">
        <f t="shared" si="131"/>
        <v>131</v>
      </c>
      <c r="P1356" s="4">
        <f t="shared" si="126"/>
        <v>24.421875</v>
      </c>
      <c r="Q1356" t="str">
        <f t="shared" si="127"/>
        <v>publishing</v>
      </c>
      <c r="R1356" t="str">
        <f t="shared" si="128"/>
        <v>nonfiction</v>
      </c>
      <c r="S1356" s="9">
        <f t="shared" si="129"/>
        <v>42502.807627314818</v>
      </c>
      <c r="T1356" s="9">
        <f t="shared" si="130"/>
        <v>42532.807627314818</v>
      </c>
    </row>
    <row r="1357" spans="1:20" ht="43.5" x14ac:dyDescent="0.35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3">
        <f t="shared" si="131"/>
        <v>123</v>
      </c>
      <c r="P1357" s="4">
        <f t="shared" si="126"/>
        <v>25.347107438016529</v>
      </c>
      <c r="Q1357" t="str">
        <f t="shared" si="127"/>
        <v>publishing</v>
      </c>
      <c r="R1357" t="str">
        <f t="shared" si="128"/>
        <v>nonfiction</v>
      </c>
      <c r="S1357" s="9">
        <f t="shared" si="129"/>
        <v>41213.254687499997</v>
      </c>
      <c r="T1357" s="9">
        <f t="shared" si="130"/>
        <v>41243.416666666664</v>
      </c>
    </row>
    <row r="1358" spans="1:20" ht="43.5" x14ac:dyDescent="0.35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3">
        <f t="shared" si="131"/>
        <v>183</v>
      </c>
      <c r="P1358" s="4">
        <f t="shared" si="126"/>
        <v>71.443218390804603</v>
      </c>
      <c r="Q1358" t="str">
        <f t="shared" si="127"/>
        <v>publishing</v>
      </c>
      <c r="R1358" t="str">
        <f t="shared" si="128"/>
        <v>nonfiction</v>
      </c>
      <c r="S1358" s="9">
        <f t="shared" si="129"/>
        <v>41430.038888888892</v>
      </c>
      <c r="T1358" s="9">
        <f t="shared" si="130"/>
        <v>41460.038888888892</v>
      </c>
    </row>
    <row r="1359" spans="1:20" ht="43.5" x14ac:dyDescent="0.35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3">
        <f t="shared" si="131"/>
        <v>126</v>
      </c>
      <c r="P1359" s="4">
        <f t="shared" si="126"/>
        <v>38.553846153846152</v>
      </c>
      <c r="Q1359" t="str">
        <f t="shared" si="127"/>
        <v>publishing</v>
      </c>
      <c r="R1359" t="str">
        <f t="shared" si="128"/>
        <v>nonfiction</v>
      </c>
      <c r="S1359" s="9">
        <f t="shared" si="129"/>
        <v>41304.962233796294</v>
      </c>
      <c r="T1359" s="9">
        <f t="shared" si="130"/>
        <v>41334.249305555553</v>
      </c>
    </row>
    <row r="1360" spans="1:20" ht="43.5" x14ac:dyDescent="0.35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3">
        <f t="shared" si="131"/>
        <v>112</v>
      </c>
      <c r="P1360" s="4">
        <f t="shared" si="126"/>
        <v>68.367346938775512</v>
      </c>
      <c r="Q1360" t="str">
        <f t="shared" si="127"/>
        <v>publishing</v>
      </c>
      <c r="R1360" t="str">
        <f t="shared" si="128"/>
        <v>nonfiction</v>
      </c>
      <c r="S1360" s="9">
        <f t="shared" si="129"/>
        <v>40689.570868055554</v>
      </c>
      <c r="T1360" s="9">
        <f t="shared" si="130"/>
        <v>40719.570868055554</v>
      </c>
    </row>
    <row r="1361" spans="1:20" ht="43.5" x14ac:dyDescent="0.35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3">
        <f t="shared" si="131"/>
        <v>116</v>
      </c>
      <c r="P1361" s="4">
        <f t="shared" si="126"/>
        <v>40.210526315789473</v>
      </c>
      <c r="Q1361" t="str">
        <f t="shared" si="127"/>
        <v>publishing</v>
      </c>
      <c r="R1361" t="str">
        <f t="shared" si="128"/>
        <v>nonfiction</v>
      </c>
      <c r="S1361" s="9">
        <f t="shared" si="129"/>
        <v>40668.814699074072</v>
      </c>
      <c r="T1361" s="9">
        <f t="shared" si="130"/>
        <v>40730.814699074072</v>
      </c>
    </row>
    <row r="1362" spans="1:20" ht="29" x14ac:dyDescent="0.35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3">
        <f t="shared" si="131"/>
        <v>174</v>
      </c>
      <c r="P1362" s="4">
        <f t="shared" si="126"/>
        <v>32.074074074074076</v>
      </c>
      <c r="Q1362" t="str">
        <f t="shared" si="127"/>
        <v>publishing</v>
      </c>
      <c r="R1362" t="str">
        <f t="shared" si="128"/>
        <v>nonfiction</v>
      </c>
      <c r="S1362" s="9">
        <f t="shared" si="129"/>
        <v>41095.900694444441</v>
      </c>
      <c r="T1362" s="9">
        <f t="shared" si="130"/>
        <v>41123.900694444441</v>
      </c>
    </row>
    <row r="1363" spans="1:20" ht="43.5" x14ac:dyDescent="0.35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3">
        <f t="shared" si="131"/>
        <v>126</v>
      </c>
      <c r="P1363" s="4">
        <f t="shared" si="126"/>
        <v>28.632575757575758</v>
      </c>
      <c r="Q1363" t="str">
        <f t="shared" si="127"/>
        <v>publishing</v>
      </c>
      <c r="R1363" t="str">
        <f t="shared" si="128"/>
        <v>nonfiction</v>
      </c>
      <c r="S1363" s="9">
        <f t="shared" si="129"/>
        <v>41781.717268518521</v>
      </c>
      <c r="T1363" s="9">
        <f t="shared" si="130"/>
        <v>41811.717268518521</v>
      </c>
    </row>
    <row r="1364" spans="1:20" ht="29" x14ac:dyDescent="0.35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3">
        <f t="shared" si="131"/>
        <v>110</v>
      </c>
      <c r="P1364" s="4">
        <f t="shared" si="126"/>
        <v>43.64</v>
      </c>
      <c r="Q1364" t="str">
        <f t="shared" si="127"/>
        <v>publishing</v>
      </c>
      <c r="R1364" t="str">
        <f t="shared" si="128"/>
        <v>nonfiction</v>
      </c>
      <c r="S1364" s="9">
        <f t="shared" si="129"/>
        <v>41464.934386574074</v>
      </c>
      <c r="T1364" s="9">
        <f t="shared" si="130"/>
        <v>41524.934386574074</v>
      </c>
    </row>
    <row r="1365" spans="1:20" ht="43.5" x14ac:dyDescent="0.35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3">
        <f t="shared" si="131"/>
        <v>100</v>
      </c>
      <c r="P1365" s="4">
        <f t="shared" si="126"/>
        <v>40</v>
      </c>
      <c r="Q1365" t="str">
        <f t="shared" si="127"/>
        <v>publishing</v>
      </c>
      <c r="R1365" t="str">
        <f t="shared" si="128"/>
        <v>nonfiction</v>
      </c>
      <c r="S1365" s="9">
        <f t="shared" si="129"/>
        <v>42396.8440625</v>
      </c>
      <c r="T1365" s="9">
        <f t="shared" si="130"/>
        <v>42415.332638888889</v>
      </c>
    </row>
    <row r="1366" spans="1:20" ht="43.5" x14ac:dyDescent="0.35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3">
        <f t="shared" si="131"/>
        <v>119</v>
      </c>
      <c r="P1366" s="4">
        <f t="shared" si="126"/>
        <v>346.04166666666669</v>
      </c>
      <c r="Q1366" t="str">
        <f t="shared" si="127"/>
        <v>music</v>
      </c>
      <c r="R1366" t="str">
        <f t="shared" si="128"/>
        <v>rock</v>
      </c>
      <c r="S1366" s="9">
        <f t="shared" si="129"/>
        <v>41951.695671296293</v>
      </c>
      <c r="T1366" s="9">
        <f t="shared" si="130"/>
        <v>42011.6956712963</v>
      </c>
    </row>
    <row r="1367" spans="1:20" ht="43.5" x14ac:dyDescent="0.35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3">
        <f t="shared" si="131"/>
        <v>101</v>
      </c>
      <c r="P1367" s="4">
        <f t="shared" si="126"/>
        <v>81.739130434782609</v>
      </c>
      <c r="Q1367" t="str">
        <f t="shared" si="127"/>
        <v>music</v>
      </c>
      <c r="R1367" t="str">
        <f t="shared" si="128"/>
        <v>rock</v>
      </c>
      <c r="S1367" s="9">
        <f t="shared" si="129"/>
        <v>42049.733240740738</v>
      </c>
      <c r="T1367" s="9">
        <f t="shared" si="130"/>
        <v>42079.691574074073</v>
      </c>
    </row>
    <row r="1368" spans="1:20" x14ac:dyDescent="0.35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3">
        <f t="shared" si="131"/>
        <v>127</v>
      </c>
      <c r="P1368" s="4">
        <f t="shared" si="126"/>
        <v>64.535306122448986</v>
      </c>
      <c r="Q1368" t="str">
        <f t="shared" si="127"/>
        <v>music</v>
      </c>
      <c r="R1368" t="str">
        <f t="shared" si="128"/>
        <v>rock</v>
      </c>
      <c r="S1368" s="9">
        <f t="shared" si="129"/>
        <v>41924.996099537035</v>
      </c>
      <c r="T1368" s="9">
        <f t="shared" si="130"/>
        <v>41970.037766203706</v>
      </c>
    </row>
    <row r="1369" spans="1:20" ht="43.5" x14ac:dyDescent="0.35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3">
        <f t="shared" si="131"/>
        <v>115</v>
      </c>
      <c r="P1369" s="4">
        <f t="shared" si="126"/>
        <v>63.477777777777774</v>
      </c>
      <c r="Q1369" t="str">
        <f t="shared" si="127"/>
        <v>music</v>
      </c>
      <c r="R1369" t="str">
        <f t="shared" si="128"/>
        <v>rock</v>
      </c>
      <c r="S1369" s="9">
        <f t="shared" si="129"/>
        <v>42292.002893518518</v>
      </c>
      <c r="T1369" s="9">
        <f t="shared" si="130"/>
        <v>42322.044560185182</v>
      </c>
    </row>
    <row r="1370" spans="1:20" ht="43.5" x14ac:dyDescent="0.35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3">
        <f t="shared" si="131"/>
        <v>111</v>
      </c>
      <c r="P1370" s="4">
        <f t="shared" si="126"/>
        <v>63.620689655172413</v>
      </c>
      <c r="Q1370" t="str">
        <f t="shared" si="127"/>
        <v>music</v>
      </c>
      <c r="R1370" t="str">
        <f t="shared" si="128"/>
        <v>rock</v>
      </c>
      <c r="S1370" s="9">
        <f t="shared" si="129"/>
        <v>42146.190902777773</v>
      </c>
      <c r="T1370" s="9">
        <f t="shared" si="130"/>
        <v>42170.190902777773</v>
      </c>
    </row>
    <row r="1371" spans="1:20" ht="43.5" x14ac:dyDescent="0.35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3">
        <f t="shared" si="131"/>
        <v>106</v>
      </c>
      <c r="P1371" s="4">
        <f t="shared" si="126"/>
        <v>83.967068965517228</v>
      </c>
      <c r="Q1371" t="str">
        <f t="shared" si="127"/>
        <v>music</v>
      </c>
      <c r="R1371" t="str">
        <f t="shared" si="128"/>
        <v>rock</v>
      </c>
      <c r="S1371" s="9">
        <f t="shared" si="129"/>
        <v>41710.594282407408</v>
      </c>
      <c r="T1371" s="9">
        <f t="shared" si="130"/>
        <v>41740.594282407408</v>
      </c>
    </row>
    <row r="1372" spans="1:20" ht="29" x14ac:dyDescent="0.35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3">
        <f t="shared" si="131"/>
        <v>104</v>
      </c>
      <c r="P1372" s="4">
        <f t="shared" si="126"/>
        <v>77.75</v>
      </c>
      <c r="Q1372" t="str">
        <f t="shared" si="127"/>
        <v>music</v>
      </c>
      <c r="R1372" t="str">
        <f t="shared" si="128"/>
        <v>rock</v>
      </c>
      <c r="S1372" s="9">
        <f t="shared" si="129"/>
        <v>41548.00335648148</v>
      </c>
      <c r="T1372" s="9">
        <f t="shared" si="130"/>
        <v>41563.00335648148</v>
      </c>
    </row>
    <row r="1373" spans="1:20" ht="43.5" x14ac:dyDescent="0.35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3">
        <f t="shared" si="131"/>
        <v>108</v>
      </c>
      <c r="P1373" s="4">
        <f t="shared" si="126"/>
        <v>107.07142857142857</v>
      </c>
      <c r="Q1373" t="str">
        <f t="shared" si="127"/>
        <v>music</v>
      </c>
      <c r="R1373" t="str">
        <f t="shared" si="128"/>
        <v>rock</v>
      </c>
      <c r="S1373" s="9">
        <f t="shared" si="129"/>
        <v>42101.758587962962</v>
      </c>
      <c r="T1373" s="9">
        <f t="shared" si="130"/>
        <v>42131.758587962962</v>
      </c>
    </row>
    <row r="1374" spans="1:20" x14ac:dyDescent="0.35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3">
        <f t="shared" si="131"/>
        <v>124</v>
      </c>
      <c r="P1374" s="4">
        <f t="shared" si="126"/>
        <v>38.75</v>
      </c>
      <c r="Q1374" t="str">
        <f t="shared" si="127"/>
        <v>music</v>
      </c>
      <c r="R1374" t="str">
        <f t="shared" si="128"/>
        <v>rock</v>
      </c>
      <c r="S1374" s="9">
        <f t="shared" si="129"/>
        <v>41072.739953703705</v>
      </c>
      <c r="T1374" s="9">
        <f t="shared" si="130"/>
        <v>41102.739953703705</v>
      </c>
    </row>
    <row r="1375" spans="1:20" ht="29" x14ac:dyDescent="0.35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3">
        <f t="shared" si="131"/>
        <v>106</v>
      </c>
      <c r="P1375" s="4">
        <f t="shared" si="126"/>
        <v>201.94230769230768</v>
      </c>
      <c r="Q1375" t="str">
        <f t="shared" si="127"/>
        <v>music</v>
      </c>
      <c r="R1375" t="str">
        <f t="shared" si="128"/>
        <v>rock</v>
      </c>
      <c r="S1375" s="9">
        <f t="shared" si="129"/>
        <v>42704.95177083333</v>
      </c>
      <c r="T1375" s="9">
        <f t="shared" si="130"/>
        <v>42734.95177083333</v>
      </c>
    </row>
    <row r="1376" spans="1:20" ht="43.5" x14ac:dyDescent="0.35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3">
        <f t="shared" si="131"/>
        <v>190</v>
      </c>
      <c r="P1376" s="4">
        <f t="shared" si="126"/>
        <v>43.060606060606062</v>
      </c>
      <c r="Q1376" t="str">
        <f t="shared" si="127"/>
        <v>music</v>
      </c>
      <c r="R1376" t="str">
        <f t="shared" si="128"/>
        <v>rock</v>
      </c>
      <c r="S1376" s="9">
        <f t="shared" si="129"/>
        <v>42424.161898148144</v>
      </c>
      <c r="T1376" s="9">
        <f t="shared" si="130"/>
        <v>42454.12023148148</v>
      </c>
    </row>
    <row r="1377" spans="1:20" ht="43.5" x14ac:dyDescent="0.35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3">
        <f t="shared" si="131"/>
        <v>172</v>
      </c>
      <c r="P1377" s="4">
        <f t="shared" si="126"/>
        <v>62.871559633027523</v>
      </c>
      <c r="Q1377" t="str">
        <f t="shared" si="127"/>
        <v>music</v>
      </c>
      <c r="R1377" t="str">
        <f t="shared" si="128"/>
        <v>rock</v>
      </c>
      <c r="S1377" s="9">
        <f t="shared" si="129"/>
        <v>42720.066192129627</v>
      </c>
      <c r="T1377" s="9">
        <f t="shared" si="130"/>
        <v>42750.066192129627</v>
      </c>
    </row>
    <row r="1378" spans="1:20" ht="29" x14ac:dyDescent="0.35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3">
        <f t="shared" si="131"/>
        <v>253</v>
      </c>
      <c r="P1378" s="4">
        <f t="shared" si="126"/>
        <v>55.607142857142854</v>
      </c>
      <c r="Q1378" t="str">
        <f t="shared" si="127"/>
        <v>music</v>
      </c>
      <c r="R1378" t="str">
        <f t="shared" si="128"/>
        <v>rock</v>
      </c>
      <c r="S1378" s="9">
        <f t="shared" si="129"/>
        <v>42677.669050925921</v>
      </c>
      <c r="T1378" s="9">
        <f t="shared" si="130"/>
        <v>42707.710717592592</v>
      </c>
    </row>
    <row r="1379" spans="1:20" ht="43.5" x14ac:dyDescent="0.35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3">
        <f t="shared" si="131"/>
        <v>117</v>
      </c>
      <c r="P1379" s="4">
        <f t="shared" si="126"/>
        <v>48.70967741935484</v>
      </c>
      <c r="Q1379" t="str">
        <f t="shared" si="127"/>
        <v>music</v>
      </c>
      <c r="R1379" t="str">
        <f t="shared" si="128"/>
        <v>rock</v>
      </c>
      <c r="S1379" s="9">
        <f t="shared" si="129"/>
        <v>42747.219560185185</v>
      </c>
      <c r="T1379" s="9">
        <f t="shared" si="130"/>
        <v>42769.174305555556</v>
      </c>
    </row>
    <row r="1380" spans="1:20" x14ac:dyDescent="0.35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3">
        <f t="shared" si="131"/>
        <v>204</v>
      </c>
      <c r="P1380" s="4">
        <f t="shared" si="126"/>
        <v>30.578947368421051</v>
      </c>
      <c r="Q1380" t="str">
        <f t="shared" si="127"/>
        <v>music</v>
      </c>
      <c r="R1380" t="str">
        <f t="shared" si="128"/>
        <v>rock</v>
      </c>
      <c r="S1380" s="9">
        <f t="shared" si="129"/>
        <v>42568.759374999994</v>
      </c>
      <c r="T1380" s="9">
        <f t="shared" si="130"/>
        <v>42583.759374999994</v>
      </c>
    </row>
    <row r="1381" spans="1:20" ht="29" x14ac:dyDescent="0.35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3">
        <f t="shared" si="131"/>
        <v>112</v>
      </c>
      <c r="P1381" s="4">
        <f t="shared" si="126"/>
        <v>73.907284768211923</v>
      </c>
      <c r="Q1381" t="str">
        <f t="shared" si="127"/>
        <v>music</v>
      </c>
      <c r="R1381" t="str">
        <f t="shared" si="128"/>
        <v>rock</v>
      </c>
      <c r="S1381" s="9">
        <f t="shared" si="129"/>
        <v>42130.491620370376</v>
      </c>
      <c r="T1381" s="9">
        <f t="shared" si="130"/>
        <v>42160.491620370376</v>
      </c>
    </row>
    <row r="1382" spans="1:20" ht="29" x14ac:dyDescent="0.35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3">
        <f t="shared" si="131"/>
        <v>424</v>
      </c>
      <c r="P1382" s="4">
        <f t="shared" si="126"/>
        <v>21.2</v>
      </c>
      <c r="Q1382" t="str">
        <f t="shared" si="127"/>
        <v>music</v>
      </c>
      <c r="R1382" t="str">
        <f t="shared" si="128"/>
        <v>rock</v>
      </c>
      <c r="S1382" s="9">
        <f t="shared" si="129"/>
        <v>42141.762800925921</v>
      </c>
      <c r="T1382" s="9">
        <f t="shared" si="130"/>
        <v>42164.083333333328</v>
      </c>
    </row>
    <row r="1383" spans="1:20" ht="43.5" x14ac:dyDescent="0.35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3">
        <f t="shared" si="131"/>
        <v>108</v>
      </c>
      <c r="P1383" s="4">
        <f t="shared" si="126"/>
        <v>73.356164383561648</v>
      </c>
      <c r="Q1383" t="str">
        <f t="shared" si="127"/>
        <v>music</v>
      </c>
      <c r="R1383" t="str">
        <f t="shared" si="128"/>
        <v>rock</v>
      </c>
      <c r="S1383" s="9">
        <f t="shared" si="129"/>
        <v>42703.214409722219</v>
      </c>
      <c r="T1383" s="9">
        <f t="shared" si="130"/>
        <v>42733.214409722219</v>
      </c>
    </row>
    <row r="1384" spans="1:20" ht="43.5" x14ac:dyDescent="0.35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3">
        <f t="shared" si="131"/>
        <v>105</v>
      </c>
      <c r="P1384" s="4">
        <f t="shared" si="126"/>
        <v>56.412162162162161</v>
      </c>
      <c r="Q1384" t="str">
        <f t="shared" si="127"/>
        <v>music</v>
      </c>
      <c r="R1384" t="str">
        <f t="shared" si="128"/>
        <v>rock</v>
      </c>
      <c r="S1384" s="9">
        <f t="shared" si="129"/>
        <v>41370.800185185188</v>
      </c>
      <c r="T1384" s="9">
        <f t="shared" si="130"/>
        <v>41400.800185185188</v>
      </c>
    </row>
    <row r="1385" spans="1:20" ht="43.5" x14ac:dyDescent="0.35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3">
        <f t="shared" si="131"/>
        <v>213</v>
      </c>
      <c r="P1385" s="4">
        <f t="shared" si="126"/>
        <v>50.247311827956992</v>
      </c>
      <c r="Q1385" t="str">
        <f t="shared" si="127"/>
        <v>music</v>
      </c>
      <c r="R1385" t="str">
        <f t="shared" si="128"/>
        <v>rock</v>
      </c>
      <c r="S1385" s="9">
        <f t="shared" si="129"/>
        <v>42707.074976851851</v>
      </c>
      <c r="T1385" s="9">
        <f t="shared" si="130"/>
        <v>42727.074976851851</v>
      </c>
    </row>
    <row r="1386" spans="1:20" ht="43.5" x14ac:dyDescent="0.35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3">
        <f t="shared" si="131"/>
        <v>125</v>
      </c>
      <c r="P1386" s="4">
        <f t="shared" si="126"/>
        <v>68.936507936507937</v>
      </c>
      <c r="Q1386" t="str">
        <f t="shared" si="127"/>
        <v>music</v>
      </c>
      <c r="R1386" t="str">
        <f t="shared" si="128"/>
        <v>rock</v>
      </c>
      <c r="S1386" s="9">
        <f t="shared" si="129"/>
        <v>42160.735208333332</v>
      </c>
      <c r="T1386" s="9">
        <f t="shared" si="130"/>
        <v>42190.735208333332</v>
      </c>
    </row>
    <row r="1387" spans="1:20" ht="43.5" x14ac:dyDescent="0.35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3">
        <f t="shared" si="131"/>
        <v>111</v>
      </c>
      <c r="P1387" s="4">
        <f t="shared" si="126"/>
        <v>65.914104477611943</v>
      </c>
      <c r="Q1387" t="str">
        <f t="shared" si="127"/>
        <v>music</v>
      </c>
      <c r="R1387" t="str">
        <f t="shared" si="128"/>
        <v>rock</v>
      </c>
      <c r="S1387" s="9">
        <f t="shared" si="129"/>
        <v>42433.688900462963</v>
      </c>
      <c r="T1387" s="9">
        <f t="shared" si="130"/>
        <v>42489.507638888885</v>
      </c>
    </row>
    <row r="1388" spans="1:20" ht="29" x14ac:dyDescent="0.35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3">
        <f t="shared" si="131"/>
        <v>219</v>
      </c>
      <c r="P1388" s="4">
        <f t="shared" si="126"/>
        <v>62.5</v>
      </c>
      <c r="Q1388" t="str">
        <f t="shared" si="127"/>
        <v>music</v>
      </c>
      <c r="R1388" t="str">
        <f t="shared" si="128"/>
        <v>rock</v>
      </c>
      <c r="S1388" s="9">
        <f t="shared" si="129"/>
        <v>42184.646863425922</v>
      </c>
      <c r="T1388" s="9">
        <f t="shared" si="130"/>
        <v>42214.646863425922</v>
      </c>
    </row>
    <row r="1389" spans="1:20" ht="43.5" x14ac:dyDescent="0.35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3">
        <f t="shared" si="131"/>
        <v>137</v>
      </c>
      <c r="P1389" s="4">
        <f t="shared" si="126"/>
        <v>70.064102564102569</v>
      </c>
      <c r="Q1389" t="str">
        <f t="shared" si="127"/>
        <v>music</v>
      </c>
      <c r="R1389" t="str">
        <f t="shared" si="128"/>
        <v>rock</v>
      </c>
      <c r="S1389" s="9">
        <f t="shared" si="129"/>
        <v>42126.92123842593</v>
      </c>
      <c r="T1389" s="9">
        <f t="shared" si="130"/>
        <v>42158.1875</v>
      </c>
    </row>
    <row r="1390" spans="1:20" ht="43.5" x14ac:dyDescent="0.35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3">
        <f t="shared" si="131"/>
        <v>135</v>
      </c>
      <c r="P1390" s="4">
        <f t="shared" si="126"/>
        <v>60.181874999999998</v>
      </c>
      <c r="Q1390" t="str">
        <f t="shared" si="127"/>
        <v>music</v>
      </c>
      <c r="R1390" t="str">
        <f t="shared" si="128"/>
        <v>rock</v>
      </c>
      <c r="S1390" s="9">
        <f t="shared" si="129"/>
        <v>42634.614780092597</v>
      </c>
      <c r="T1390" s="9">
        <f t="shared" si="130"/>
        <v>42660.676388888889</v>
      </c>
    </row>
    <row r="1391" spans="1:20" ht="29" x14ac:dyDescent="0.35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3">
        <f t="shared" si="131"/>
        <v>146</v>
      </c>
      <c r="P1391" s="4">
        <f t="shared" si="126"/>
        <v>21.382352941176471</v>
      </c>
      <c r="Q1391" t="str">
        <f t="shared" si="127"/>
        <v>music</v>
      </c>
      <c r="R1391" t="str">
        <f t="shared" si="128"/>
        <v>rock</v>
      </c>
      <c r="S1391" s="9">
        <f t="shared" si="129"/>
        <v>42565.480983796297</v>
      </c>
      <c r="T1391" s="9">
        <f t="shared" si="130"/>
        <v>42595.480983796297</v>
      </c>
    </row>
    <row r="1392" spans="1:20" ht="29" x14ac:dyDescent="0.35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3">
        <f t="shared" si="131"/>
        <v>110</v>
      </c>
      <c r="P1392" s="4">
        <f t="shared" si="126"/>
        <v>160.78947368421052</v>
      </c>
      <c r="Q1392" t="str">
        <f t="shared" si="127"/>
        <v>music</v>
      </c>
      <c r="R1392" t="str">
        <f t="shared" si="128"/>
        <v>rock</v>
      </c>
      <c r="S1392" s="9">
        <f t="shared" si="129"/>
        <v>42087.803310185183</v>
      </c>
      <c r="T1392" s="9">
        <f t="shared" si="130"/>
        <v>42121.716666666667</v>
      </c>
    </row>
    <row r="1393" spans="1:20" ht="43.5" x14ac:dyDescent="0.35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3">
        <f t="shared" si="131"/>
        <v>111</v>
      </c>
      <c r="P1393" s="4">
        <f t="shared" si="126"/>
        <v>42.384615384615387</v>
      </c>
      <c r="Q1393" t="str">
        <f t="shared" si="127"/>
        <v>music</v>
      </c>
      <c r="R1393" t="str">
        <f t="shared" si="128"/>
        <v>rock</v>
      </c>
      <c r="S1393" s="9">
        <f t="shared" si="129"/>
        <v>42193.650671296295</v>
      </c>
      <c r="T1393" s="9">
        <f t="shared" si="130"/>
        <v>42238.207638888889</v>
      </c>
    </row>
    <row r="1394" spans="1:20" ht="29" x14ac:dyDescent="0.35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3">
        <f t="shared" si="131"/>
        <v>114</v>
      </c>
      <c r="P1394" s="4">
        <f t="shared" si="126"/>
        <v>27.317307692307693</v>
      </c>
      <c r="Q1394" t="str">
        <f t="shared" si="127"/>
        <v>music</v>
      </c>
      <c r="R1394" t="str">
        <f t="shared" si="128"/>
        <v>rock</v>
      </c>
      <c r="S1394" s="9">
        <f t="shared" si="129"/>
        <v>42401.154930555553</v>
      </c>
      <c r="T1394" s="9">
        <f t="shared" si="130"/>
        <v>42432.154930555553</v>
      </c>
    </row>
    <row r="1395" spans="1:20" x14ac:dyDescent="0.35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3">
        <f t="shared" si="131"/>
        <v>103</v>
      </c>
      <c r="P1395" s="4">
        <f t="shared" si="126"/>
        <v>196.82692307692307</v>
      </c>
      <c r="Q1395" t="str">
        <f t="shared" si="127"/>
        <v>music</v>
      </c>
      <c r="R1395" t="str">
        <f t="shared" si="128"/>
        <v>rock</v>
      </c>
      <c r="S1395" s="9">
        <f t="shared" si="129"/>
        <v>42553.681979166664</v>
      </c>
      <c r="T1395" s="9">
        <f t="shared" si="130"/>
        <v>42583.681979166664</v>
      </c>
    </row>
    <row r="1396" spans="1:20" ht="43.5" x14ac:dyDescent="0.35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3">
        <f t="shared" si="131"/>
        <v>123</v>
      </c>
      <c r="P1396" s="4">
        <f t="shared" si="126"/>
        <v>53.882352941176471</v>
      </c>
      <c r="Q1396" t="str">
        <f t="shared" si="127"/>
        <v>music</v>
      </c>
      <c r="R1396" t="str">
        <f t="shared" si="128"/>
        <v>rock</v>
      </c>
      <c r="S1396" s="9">
        <f t="shared" si="129"/>
        <v>42752.144976851851</v>
      </c>
      <c r="T1396" s="9">
        <f t="shared" si="130"/>
        <v>42795.125</v>
      </c>
    </row>
    <row r="1397" spans="1:20" x14ac:dyDescent="0.35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3">
        <f t="shared" si="131"/>
        <v>112</v>
      </c>
      <c r="P1397" s="4">
        <f t="shared" si="126"/>
        <v>47.756097560975611</v>
      </c>
      <c r="Q1397" t="str">
        <f t="shared" si="127"/>
        <v>music</v>
      </c>
      <c r="R1397" t="str">
        <f t="shared" si="128"/>
        <v>rock</v>
      </c>
      <c r="S1397" s="9">
        <f t="shared" si="129"/>
        <v>42719.90834490741</v>
      </c>
      <c r="T1397" s="9">
        <f t="shared" si="130"/>
        <v>42749.90834490741</v>
      </c>
    </row>
    <row r="1398" spans="1:20" ht="43.5" x14ac:dyDescent="0.35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3">
        <f t="shared" si="131"/>
        <v>108</v>
      </c>
      <c r="P1398" s="4">
        <f t="shared" si="126"/>
        <v>88.191780821917803</v>
      </c>
      <c r="Q1398" t="str">
        <f t="shared" si="127"/>
        <v>music</v>
      </c>
      <c r="R1398" t="str">
        <f t="shared" si="128"/>
        <v>rock</v>
      </c>
      <c r="S1398" s="9">
        <f t="shared" si="129"/>
        <v>42018.99863425926</v>
      </c>
      <c r="T1398" s="9">
        <f t="shared" si="130"/>
        <v>42048.99863425926</v>
      </c>
    </row>
    <row r="1399" spans="1:20" ht="43.5" x14ac:dyDescent="0.35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3">
        <f t="shared" si="131"/>
        <v>114</v>
      </c>
      <c r="P1399" s="4">
        <f t="shared" si="126"/>
        <v>72.056962025316452</v>
      </c>
      <c r="Q1399" t="str">
        <f t="shared" si="127"/>
        <v>music</v>
      </c>
      <c r="R1399" t="str">
        <f t="shared" si="128"/>
        <v>rock</v>
      </c>
      <c r="S1399" s="9">
        <f t="shared" si="129"/>
        <v>42640.917939814812</v>
      </c>
      <c r="T1399" s="9">
        <f t="shared" si="130"/>
        <v>42670.888194444444</v>
      </c>
    </row>
    <row r="1400" spans="1:20" ht="43.5" x14ac:dyDescent="0.35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3">
        <f t="shared" si="131"/>
        <v>110</v>
      </c>
      <c r="P1400" s="4">
        <f t="shared" si="126"/>
        <v>74.246153846153845</v>
      </c>
      <c r="Q1400" t="str">
        <f t="shared" si="127"/>
        <v>music</v>
      </c>
      <c r="R1400" t="str">
        <f t="shared" si="128"/>
        <v>rock</v>
      </c>
      <c r="S1400" s="9">
        <f t="shared" si="129"/>
        <v>42526.874236111107</v>
      </c>
      <c r="T1400" s="9">
        <f t="shared" si="130"/>
        <v>42556.874236111107</v>
      </c>
    </row>
    <row r="1401" spans="1:20" ht="43.5" x14ac:dyDescent="0.35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3">
        <f t="shared" si="131"/>
        <v>127</v>
      </c>
      <c r="P1401" s="4">
        <f t="shared" si="126"/>
        <v>61.701086956521742</v>
      </c>
      <c r="Q1401" t="str">
        <f t="shared" si="127"/>
        <v>music</v>
      </c>
      <c r="R1401" t="str">
        <f t="shared" si="128"/>
        <v>rock</v>
      </c>
      <c r="S1401" s="9">
        <f t="shared" si="129"/>
        <v>41889.004317129627</v>
      </c>
      <c r="T1401" s="9">
        <f t="shared" si="130"/>
        <v>41919.004317129627</v>
      </c>
    </row>
    <row r="1402" spans="1:20" ht="43.5" x14ac:dyDescent="0.35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3">
        <f t="shared" si="131"/>
        <v>168</v>
      </c>
      <c r="P1402" s="4">
        <f t="shared" si="126"/>
        <v>17.235294117647058</v>
      </c>
      <c r="Q1402" t="str">
        <f t="shared" si="127"/>
        <v>music</v>
      </c>
      <c r="R1402" t="str">
        <f t="shared" si="128"/>
        <v>rock</v>
      </c>
      <c r="S1402" s="9">
        <f t="shared" si="129"/>
        <v>42498.341122685189</v>
      </c>
      <c r="T1402" s="9">
        <f t="shared" si="130"/>
        <v>42533.229166666672</v>
      </c>
    </row>
    <row r="1403" spans="1:20" ht="43.5" x14ac:dyDescent="0.35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3">
        <f t="shared" si="131"/>
        <v>497</v>
      </c>
      <c r="P1403" s="4">
        <f t="shared" si="126"/>
        <v>51.720833333333331</v>
      </c>
      <c r="Q1403" t="str">
        <f t="shared" si="127"/>
        <v>music</v>
      </c>
      <c r="R1403" t="str">
        <f t="shared" si="128"/>
        <v>rock</v>
      </c>
      <c r="S1403" s="9">
        <f t="shared" si="129"/>
        <v>41399.99622685185</v>
      </c>
      <c r="T1403" s="9">
        <f t="shared" si="130"/>
        <v>41420.99622685185</v>
      </c>
    </row>
    <row r="1404" spans="1:20" ht="43.5" x14ac:dyDescent="0.35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3">
        <f t="shared" si="131"/>
        <v>110</v>
      </c>
      <c r="P1404" s="4">
        <f t="shared" si="126"/>
        <v>24.150442477876105</v>
      </c>
      <c r="Q1404" t="str">
        <f t="shared" si="127"/>
        <v>music</v>
      </c>
      <c r="R1404" t="str">
        <f t="shared" si="128"/>
        <v>rock</v>
      </c>
      <c r="S1404" s="9">
        <f t="shared" si="129"/>
        <v>42065.053368055553</v>
      </c>
      <c r="T1404" s="9">
        <f t="shared" si="130"/>
        <v>42125.011701388896</v>
      </c>
    </row>
    <row r="1405" spans="1:20" ht="43.5" x14ac:dyDescent="0.35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3">
        <f t="shared" si="131"/>
        <v>103</v>
      </c>
      <c r="P1405" s="4">
        <f t="shared" si="126"/>
        <v>62.166666666666664</v>
      </c>
      <c r="Q1405" t="str">
        <f t="shared" si="127"/>
        <v>music</v>
      </c>
      <c r="R1405" t="str">
        <f t="shared" si="128"/>
        <v>rock</v>
      </c>
      <c r="S1405" s="9">
        <f t="shared" si="129"/>
        <v>41451.062905092593</v>
      </c>
      <c r="T1405" s="9">
        <f t="shared" si="130"/>
        <v>41481.062905092593</v>
      </c>
    </row>
    <row r="1406" spans="1:20" ht="43.5" x14ac:dyDescent="0.35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3">
        <f t="shared" si="131"/>
        <v>2</v>
      </c>
      <c r="P1406" s="4">
        <f t="shared" si="126"/>
        <v>48.2</v>
      </c>
      <c r="Q1406" t="str">
        <f t="shared" si="127"/>
        <v>publishing</v>
      </c>
      <c r="R1406" t="str">
        <f t="shared" si="128"/>
        <v>translations</v>
      </c>
      <c r="S1406" s="9">
        <f t="shared" si="129"/>
        <v>42032.510243055556</v>
      </c>
      <c r="T1406" s="9">
        <f t="shared" si="130"/>
        <v>42057.510243055556</v>
      </c>
    </row>
    <row r="1407" spans="1:20" ht="29" x14ac:dyDescent="0.35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3">
        <f t="shared" si="131"/>
        <v>1</v>
      </c>
      <c r="P1407" s="4">
        <f t="shared" si="126"/>
        <v>6.1764705882352944</v>
      </c>
      <c r="Q1407" t="str">
        <f t="shared" si="127"/>
        <v>publishing</v>
      </c>
      <c r="R1407" t="str">
        <f t="shared" si="128"/>
        <v>translations</v>
      </c>
      <c r="S1407" s="9">
        <f t="shared" si="129"/>
        <v>41941.680567129632</v>
      </c>
      <c r="T1407" s="9">
        <f t="shared" si="130"/>
        <v>41971.722233796296</v>
      </c>
    </row>
    <row r="1408" spans="1:20" x14ac:dyDescent="0.35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3">
        <f t="shared" si="131"/>
        <v>1</v>
      </c>
      <c r="P1408" s="4">
        <f t="shared" si="126"/>
        <v>5</v>
      </c>
      <c r="Q1408" t="str">
        <f t="shared" si="127"/>
        <v>publishing</v>
      </c>
      <c r="R1408" t="str">
        <f t="shared" si="128"/>
        <v>translations</v>
      </c>
      <c r="S1408" s="9">
        <f t="shared" si="129"/>
        <v>42297.432951388888</v>
      </c>
      <c r="T1408" s="9">
        <f t="shared" si="130"/>
        <v>42350.416666666672</v>
      </c>
    </row>
    <row r="1409" spans="1:20" ht="43.5" x14ac:dyDescent="0.35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3">
        <f t="shared" si="131"/>
        <v>1</v>
      </c>
      <c r="P1409" s="4">
        <f t="shared" si="126"/>
        <v>7.5</v>
      </c>
      <c r="Q1409" t="str">
        <f t="shared" si="127"/>
        <v>publishing</v>
      </c>
      <c r="R1409" t="str">
        <f t="shared" si="128"/>
        <v>translations</v>
      </c>
      <c r="S1409" s="9">
        <f t="shared" si="129"/>
        <v>41838.536782407406</v>
      </c>
      <c r="T1409" s="9">
        <f t="shared" si="130"/>
        <v>41863.536782407406</v>
      </c>
    </row>
    <row r="1410" spans="1:20" ht="43.5" x14ac:dyDescent="0.35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3">
        <f t="shared" si="131"/>
        <v>8</v>
      </c>
      <c r="P1410" s="4">
        <f t="shared" si="126"/>
        <v>12</v>
      </c>
      <c r="Q1410" t="str">
        <f t="shared" si="127"/>
        <v>publishing</v>
      </c>
      <c r="R1410" t="str">
        <f t="shared" si="128"/>
        <v>translations</v>
      </c>
      <c r="S1410" s="9">
        <f t="shared" si="129"/>
        <v>42291.872175925921</v>
      </c>
      <c r="T1410" s="9">
        <f t="shared" si="130"/>
        <v>42321.913842592592</v>
      </c>
    </row>
    <row r="1411" spans="1:20" ht="43.5" x14ac:dyDescent="0.35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3">
        <f t="shared" si="131"/>
        <v>0</v>
      </c>
      <c r="P1411" s="4">
        <f t="shared" ref="P1411:P1474" si="132">IFERROR(E1411/L1411,0)</f>
        <v>0</v>
      </c>
      <c r="Q1411" t="str">
        <f t="shared" ref="Q1411:Q1474" si="133">LEFT(N1411,SEARCH("/",N1411)-1)</f>
        <v>publishing</v>
      </c>
      <c r="R1411" t="str">
        <f t="shared" ref="R1411:R1474" si="134">RIGHT(N1411,LEN(N1411)-SEARCH("/",N1411,1))</f>
        <v>translations</v>
      </c>
      <c r="S1411" s="9">
        <f t="shared" ref="S1411:S1474" si="135">(((J1411/60)/60)/24)+DATE(1970,1,1)</f>
        <v>41945.133506944447</v>
      </c>
      <c r="T1411" s="9">
        <f t="shared" ref="T1411:T1474" si="136">(((I1411/60)/60)/24)+DATE(1970,1,1)</f>
        <v>42005.175173611111</v>
      </c>
    </row>
    <row r="1412" spans="1:20" ht="43.5" x14ac:dyDescent="0.35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3">
        <f t="shared" ref="O1412:O1475" si="137">ROUNDUP((E1412/D1412)*100,0)</f>
        <v>1</v>
      </c>
      <c r="P1412" s="4">
        <f t="shared" si="132"/>
        <v>1</v>
      </c>
      <c r="Q1412" t="str">
        <f t="shared" si="133"/>
        <v>publishing</v>
      </c>
      <c r="R1412" t="str">
        <f t="shared" si="134"/>
        <v>translations</v>
      </c>
      <c r="S1412" s="9">
        <f t="shared" si="135"/>
        <v>42479.318518518514</v>
      </c>
      <c r="T1412" s="9">
        <f t="shared" si="136"/>
        <v>42524.318518518514</v>
      </c>
    </row>
    <row r="1413" spans="1:20" ht="43.5" x14ac:dyDescent="0.35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3">
        <f t="shared" si="137"/>
        <v>1</v>
      </c>
      <c r="P1413" s="4">
        <f t="shared" si="132"/>
        <v>2.3333333333333335</v>
      </c>
      <c r="Q1413" t="str">
        <f t="shared" si="133"/>
        <v>publishing</v>
      </c>
      <c r="R1413" t="str">
        <f t="shared" si="134"/>
        <v>translations</v>
      </c>
      <c r="S1413" s="9">
        <f t="shared" si="135"/>
        <v>42013.059027777781</v>
      </c>
      <c r="T1413" s="9">
        <f t="shared" si="136"/>
        <v>42041.059027777781</v>
      </c>
    </row>
    <row r="1414" spans="1:20" ht="29" x14ac:dyDescent="0.35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3">
        <f t="shared" si="137"/>
        <v>5</v>
      </c>
      <c r="P1414" s="4">
        <f t="shared" si="132"/>
        <v>24.615384615384617</v>
      </c>
      <c r="Q1414" t="str">
        <f t="shared" si="133"/>
        <v>publishing</v>
      </c>
      <c r="R1414" t="str">
        <f t="shared" si="134"/>
        <v>translations</v>
      </c>
      <c r="S1414" s="9">
        <f t="shared" si="135"/>
        <v>41947.063645833332</v>
      </c>
      <c r="T1414" s="9">
        <f t="shared" si="136"/>
        <v>41977.063645833332</v>
      </c>
    </row>
    <row r="1415" spans="1:20" ht="43.5" x14ac:dyDescent="0.35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3">
        <f t="shared" si="137"/>
        <v>5</v>
      </c>
      <c r="P1415" s="4">
        <f t="shared" si="132"/>
        <v>100</v>
      </c>
      <c r="Q1415" t="str">
        <f t="shared" si="133"/>
        <v>publishing</v>
      </c>
      <c r="R1415" t="str">
        <f t="shared" si="134"/>
        <v>translations</v>
      </c>
      <c r="S1415" s="9">
        <f t="shared" si="135"/>
        <v>42360.437152777777</v>
      </c>
      <c r="T1415" s="9">
        <f t="shared" si="136"/>
        <v>42420.437152777777</v>
      </c>
    </row>
    <row r="1416" spans="1:20" ht="43.5" x14ac:dyDescent="0.35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3">
        <f t="shared" si="137"/>
        <v>1</v>
      </c>
      <c r="P1416" s="4">
        <f t="shared" si="132"/>
        <v>1</v>
      </c>
      <c r="Q1416" t="str">
        <f t="shared" si="133"/>
        <v>publishing</v>
      </c>
      <c r="R1416" t="str">
        <f t="shared" si="134"/>
        <v>translations</v>
      </c>
      <c r="S1416" s="9">
        <f t="shared" si="135"/>
        <v>42708.25309027778</v>
      </c>
      <c r="T1416" s="9">
        <f t="shared" si="136"/>
        <v>42738.25309027778</v>
      </c>
    </row>
    <row r="1417" spans="1:20" ht="43.5" x14ac:dyDescent="0.35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3">
        <f t="shared" si="137"/>
        <v>19</v>
      </c>
      <c r="P1417" s="4">
        <f t="shared" si="132"/>
        <v>88.888888888888886</v>
      </c>
      <c r="Q1417" t="str">
        <f t="shared" si="133"/>
        <v>publishing</v>
      </c>
      <c r="R1417" t="str">
        <f t="shared" si="134"/>
        <v>translations</v>
      </c>
      <c r="S1417" s="9">
        <f t="shared" si="135"/>
        <v>42192.675821759258</v>
      </c>
      <c r="T1417" s="9">
        <f t="shared" si="136"/>
        <v>42232.675821759258</v>
      </c>
    </row>
    <row r="1418" spans="1:20" ht="43.5" x14ac:dyDescent="0.35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3">
        <f t="shared" si="137"/>
        <v>0</v>
      </c>
      <c r="P1418" s="4">
        <f t="shared" si="132"/>
        <v>0</v>
      </c>
      <c r="Q1418" t="str">
        <f t="shared" si="133"/>
        <v>publishing</v>
      </c>
      <c r="R1418" t="str">
        <f t="shared" si="134"/>
        <v>translations</v>
      </c>
      <c r="S1418" s="9">
        <f t="shared" si="135"/>
        <v>42299.926145833335</v>
      </c>
      <c r="T1418" s="9">
        <f t="shared" si="136"/>
        <v>42329.967812499999</v>
      </c>
    </row>
    <row r="1419" spans="1:20" ht="43.5" x14ac:dyDescent="0.35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3">
        <f t="shared" si="137"/>
        <v>2</v>
      </c>
      <c r="P1419" s="4">
        <f t="shared" si="132"/>
        <v>27.5</v>
      </c>
      <c r="Q1419" t="str">
        <f t="shared" si="133"/>
        <v>publishing</v>
      </c>
      <c r="R1419" t="str">
        <f t="shared" si="134"/>
        <v>translations</v>
      </c>
      <c r="S1419" s="9">
        <f t="shared" si="135"/>
        <v>42232.15016203704</v>
      </c>
      <c r="T1419" s="9">
        <f t="shared" si="136"/>
        <v>42262.465972222228</v>
      </c>
    </row>
    <row r="1420" spans="1:20" ht="58" x14ac:dyDescent="0.35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3">
        <f t="shared" si="137"/>
        <v>1</v>
      </c>
      <c r="P1420" s="4">
        <f t="shared" si="132"/>
        <v>6</v>
      </c>
      <c r="Q1420" t="str">
        <f t="shared" si="133"/>
        <v>publishing</v>
      </c>
      <c r="R1420" t="str">
        <f t="shared" si="134"/>
        <v>translations</v>
      </c>
      <c r="S1420" s="9">
        <f t="shared" si="135"/>
        <v>42395.456412037034</v>
      </c>
      <c r="T1420" s="9">
        <f t="shared" si="136"/>
        <v>42425.456412037034</v>
      </c>
    </row>
    <row r="1421" spans="1:20" ht="43.5" x14ac:dyDescent="0.35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3">
        <f t="shared" si="137"/>
        <v>8</v>
      </c>
      <c r="P1421" s="4">
        <f t="shared" si="132"/>
        <v>44.5</v>
      </c>
      <c r="Q1421" t="str">
        <f t="shared" si="133"/>
        <v>publishing</v>
      </c>
      <c r="R1421" t="str">
        <f t="shared" si="134"/>
        <v>translations</v>
      </c>
      <c r="S1421" s="9">
        <f t="shared" si="135"/>
        <v>42622.456238425926</v>
      </c>
      <c r="T1421" s="9">
        <f t="shared" si="136"/>
        <v>42652.456238425926</v>
      </c>
    </row>
    <row r="1422" spans="1:20" x14ac:dyDescent="0.35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3">
        <f t="shared" si="137"/>
        <v>3</v>
      </c>
      <c r="P1422" s="4">
        <f t="shared" si="132"/>
        <v>1</v>
      </c>
      <c r="Q1422" t="str">
        <f t="shared" si="133"/>
        <v>publishing</v>
      </c>
      <c r="R1422" t="str">
        <f t="shared" si="134"/>
        <v>translations</v>
      </c>
      <c r="S1422" s="9">
        <f t="shared" si="135"/>
        <v>42524.667662037042</v>
      </c>
      <c r="T1422" s="9">
        <f t="shared" si="136"/>
        <v>42549.667662037042</v>
      </c>
    </row>
    <row r="1423" spans="1:20" ht="43.5" x14ac:dyDescent="0.35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3">
        <f t="shared" si="137"/>
        <v>1</v>
      </c>
      <c r="P1423" s="4">
        <f t="shared" si="132"/>
        <v>100</v>
      </c>
      <c r="Q1423" t="str">
        <f t="shared" si="133"/>
        <v>publishing</v>
      </c>
      <c r="R1423" t="str">
        <f t="shared" si="134"/>
        <v>translations</v>
      </c>
      <c r="S1423" s="9">
        <f t="shared" si="135"/>
        <v>42013.915613425925</v>
      </c>
      <c r="T1423" s="9">
        <f t="shared" si="136"/>
        <v>42043.915613425925</v>
      </c>
    </row>
    <row r="1424" spans="1:20" ht="43.5" x14ac:dyDescent="0.35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3">
        <f t="shared" si="137"/>
        <v>1</v>
      </c>
      <c r="P1424" s="4">
        <f t="shared" si="132"/>
        <v>13</v>
      </c>
      <c r="Q1424" t="str">
        <f t="shared" si="133"/>
        <v>publishing</v>
      </c>
      <c r="R1424" t="str">
        <f t="shared" si="134"/>
        <v>translations</v>
      </c>
      <c r="S1424" s="9">
        <f t="shared" si="135"/>
        <v>42604.239629629628</v>
      </c>
      <c r="T1424" s="9">
        <f t="shared" si="136"/>
        <v>42634.239629629628</v>
      </c>
    </row>
    <row r="1425" spans="1:20" ht="43.5" x14ac:dyDescent="0.35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3">
        <f t="shared" si="137"/>
        <v>1</v>
      </c>
      <c r="P1425" s="4">
        <f t="shared" si="132"/>
        <v>100</v>
      </c>
      <c r="Q1425" t="str">
        <f t="shared" si="133"/>
        <v>publishing</v>
      </c>
      <c r="R1425" t="str">
        <f t="shared" si="134"/>
        <v>translations</v>
      </c>
      <c r="S1425" s="9">
        <f t="shared" si="135"/>
        <v>42340.360312500001</v>
      </c>
      <c r="T1425" s="9">
        <f t="shared" si="136"/>
        <v>42370.360312500001</v>
      </c>
    </row>
    <row r="1426" spans="1:20" ht="43.5" x14ac:dyDescent="0.35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3">
        <f t="shared" si="137"/>
        <v>21</v>
      </c>
      <c r="P1426" s="4">
        <f t="shared" si="132"/>
        <v>109.07142857142857</v>
      </c>
      <c r="Q1426" t="str">
        <f t="shared" si="133"/>
        <v>publishing</v>
      </c>
      <c r="R1426" t="str">
        <f t="shared" si="134"/>
        <v>translations</v>
      </c>
      <c r="S1426" s="9">
        <f t="shared" si="135"/>
        <v>42676.717615740738</v>
      </c>
      <c r="T1426" s="9">
        <f t="shared" si="136"/>
        <v>42689.759282407409</v>
      </c>
    </row>
    <row r="1427" spans="1:20" ht="43.5" x14ac:dyDescent="0.35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3">
        <f t="shared" si="137"/>
        <v>0</v>
      </c>
      <c r="P1427" s="4">
        <f t="shared" si="132"/>
        <v>0</v>
      </c>
      <c r="Q1427" t="str">
        <f t="shared" si="133"/>
        <v>publishing</v>
      </c>
      <c r="R1427" t="str">
        <f t="shared" si="134"/>
        <v>translations</v>
      </c>
      <c r="S1427" s="9">
        <f t="shared" si="135"/>
        <v>42093.131469907406</v>
      </c>
      <c r="T1427" s="9">
        <f t="shared" si="136"/>
        <v>42123.131469907406</v>
      </c>
    </row>
    <row r="1428" spans="1:20" ht="43.5" x14ac:dyDescent="0.35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3">
        <f t="shared" si="137"/>
        <v>0</v>
      </c>
      <c r="P1428" s="4">
        <f t="shared" si="132"/>
        <v>0</v>
      </c>
      <c r="Q1428" t="str">
        <f t="shared" si="133"/>
        <v>publishing</v>
      </c>
      <c r="R1428" t="str">
        <f t="shared" si="134"/>
        <v>translations</v>
      </c>
      <c r="S1428" s="9">
        <f t="shared" si="135"/>
        <v>42180.390277777777</v>
      </c>
      <c r="T1428" s="9">
        <f t="shared" si="136"/>
        <v>42240.390277777777</v>
      </c>
    </row>
    <row r="1429" spans="1:20" ht="43.5" x14ac:dyDescent="0.35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3">
        <f t="shared" si="137"/>
        <v>9</v>
      </c>
      <c r="P1429" s="4">
        <f t="shared" si="132"/>
        <v>104.75</v>
      </c>
      <c r="Q1429" t="str">
        <f t="shared" si="133"/>
        <v>publishing</v>
      </c>
      <c r="R1429" t="str">
        <f t="shared" si="134"/>
        <v>translations</v>
      </c>
      <c r="S1429" s="9">
        <f t="shared" si="135"/>
        <v>42601.851678240739</v>
      </c>
      <c r="T1429" s="9">
        <f t="shared" si="136"/>
        <v>42631.851678240739</v>
      </c>
    </row>
    <row r="1430" spans="1:20" ht="43.5" x14ac:dyDescent="0.35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3">
        <f t="shared" si="137"/>
        <v>5</v>
      </c>
      <c r="P1430" s="4">
        <f t="shared" si="132"/>
        <v>15</v>
      </c>
      <c r="Q1430" t="str">
        <f t="shared" si="133"/>
        <v>publishing</v>
      </c>
      <c r="R1430" t="str">
        <f t="shared" si="134"/>
        <v>translations</v>
      </c>
      <c r="S1430" s="9">
        <f t="shared" si="135"/>
        <v>42432.379826388889</v>
      </c>
      <c r="T1430" s="9">
        <f t="shared" si="136"/>
        <v>42462.338159722218</v>
      </c>
    </row>
    <row r="1431" spans="1:20" ht="29" x14ac:dyDescent="0.35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3">
        <f t="shared" si="137"/>
        <v>0</v>
      </c>
      <c r="P1431" s="4">
        <f t="shared" si="132"/>
        <v>0</v>
      </c>
      <c r="Q1431" t="str">
        <f t="shared" si="133"/>
        <v>publishing</v>
      </c>
      <c r="R1431" t="str">
        <f t="shared" si="134"/>
        <v>translations</v>
      </c>
      <c r="S1431" s="9">
        <f t="shared" si="135"/>
        <v>42074.060671296291</v>
      </c>
      <c r="T1431" s="9">
        <f t="shared" si="136"/>
        <v>42104.060671296291</v>
      </c>
    </row>
    <row r="1432" spans="1:20" ht="43.5" x14ac:dyDescent="0.35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3">
        <f t="shared" si="137"/>
        <v>9</v>
      </c>
      <c r="P1432" s="4">
        <f t="shared" si="132"/>
        <v>80.599999999999994</v>
      </c>
      <c r="Q1432" t="str">
        <f t="shared" si="133"/>
        <v>publishing</v>
      </c>
      <c r="R1432" t="str">
        <f t="shared" si="134"/>
        <v>translations</v>
      </c>
      <c r="S1432" s="9">
        <f t="shared" si="135"/>
        <v>41961.813518518517</v>
      </c>
      <c r="T1432" s="9">
        <f t="shared" si="136"/>
        <v>41992.813518518517</v>
      </c>
    </row>
    <row r="1433" spans="1:20" ht="43.5" x14ac:dyDescent="0.35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3">
        <f t="shared" si="137"/>
        <v>32</v>
      </c>
      <c r="P1433" s="4">
        <f t="shared" si="132"/>
        <v>115.55319148936171</v>
      </c>
      <c r="Q1433" t="str">
        <f t="shared" si="133"/>
        <v>publishing</v>
      </c>
      <c r="R1433" t="str">
        <f t="shared" si="134"/>
        <v>translations</v>
      </c>
      <c r="S1433" s="9">
        <f t="shared" si="135"/>
        <v>42304.210833333331</v>
      </c>
      <c r="T1433" s="9">
        <f t="shared" si="136"/>
        <v>42334.252500000002</v>
      </c>
    </row>
    <row r="1434" spans="1:20" ht="43.5" x14ac:dyDescent="0.35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3">
        <f t="shared" si="137"/>
        <v>0</v>
      </c>
      <c r="P1434" s="4">
        <f t="shared" si="132"/>
        <v>0</v>
      </c>
      <c r="Q1434" t="str">
        <f t="shared" si="133"/>
        <v>publishing</v>
      </c>
      <c r="R1434" t="str">
        <f t="shared" si="134"/>
        <v>translations</v>
      </c>
      <c r="S1434" s="9">
        <f t="shared" si="135"/>
        <v>42175.780416666668</v>
      </c>
      <c r="T1434" s="9">
        <f t="shared" si="136"/>
        <v>42205.780416666668</v>
      </c>
    </row>
    <row r="1435" spans="1:20" ht="43.5" x14ac:dyDescent="0.35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3">
        <f t="shared" si="137"/>
        <v>7</v>
      </c>
      <c r="P1435" s="4">
        <f t="shared" si="132"/>
        <v>80.5</v>
      </c>
      <c r="Q1435" t="str">
        <f t="shared" si="133"/>
        <v>publishing</v>
      </c>
      <c r="R1435" t="str">
        <f t="shared" si="134"/>
        <v>translations</v>
      </c>
      <c r="S1435" s="9">
        <f t="shared" si="135"/>
        <v>42673.625868055555</v>
      </c>
      <c r="T1435" s="9">
        <f t="shared" si="136"/>
        <v>42714.458333333328</v>
      </c>
    </row>
    <row r="1436" spans="1:20" ht="43.5" x14ac:dyDescent="0.35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3">
        <f t="shared" si="137"/>
        <v>10</v>
      </c>
      <c r="P1436" s="4">
        <f t="shared" si="132"/>
        <v>744.5454545454545</v>
      </c>
      <c r="Q1436" t="str">
        <f t="shared" si="133"/>
        <v>publishing</v>
      </c>
      <c r="R1436" t="str">
        <f t="shared" si="134"/>
        <v>translations</v>
      </c>
      <c r="S1436" s="9">
        <f t="shared" si="135"/>
        <v>42142.767106481479</v>
      </c>
      <c r="T1436" s="9">
        <f t="shared" si="136"/>
        <v>42163.625</v>
      </c>
    </row>
    <row r="1437" spans="1:20" ht="29" x14ac:dyDescent="0.35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3">
        <f t="shared" si="137"/>
        <v>1</v>
      </c>
      <c r="P1437" s="4">
        <f t="shared" si="132"/>
        <v>7.5</v>
      </c>
      <c r="Q1437" t="str">
        <f t="shared" si="133"/>
        <v>publishing</v>
      </c>
      <c r="R1437" t="str">
        <f t="shared" si="134"/>
        <v>translations</v>
      </c>
      <c r="S1437" s="9">
        <f t="shared" si="135"/>
        <v>42258.780324074076</v>
      </c>
      <c r="T1437" s="9">
        <f t="shared" si="136"/>
        <v>42288.780324074076</v>
      </c>
    </row>
    <row r="1438" spans="1:20" ht="43.5" x14ac:dyDescent="0.35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3">
        <f t="shared" si="137"/>
        <v>1</v>
      </c>
      <c r="P1438" s="4">
        <f t="shared" si="132"/>
        <v>38.5</v>
      </c>
      <c r="Q1438" t="str">
        <f t="shared" si="133"/>
        <v>publishing</v>
      </c>
      <c r="R1438" t="str">
        <f t="shared" si="134"/>
        <v>translations</v>
      </c>
      <c r="S1438" s="9">
        <f t="shared" si="135"/>
        <v>42391.35019675926</v>
      </c>
      <c r="T1438" s="9">
        <f t="shared" si="136"/>
        <v>42421.35019675926</v>
      </c>
    </row>
    <row r="1439" spans="1:20" ht="43.5" x14ac:dyDescent="0.35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3">
        <f t="shared" si="137"/>
        <v>27</v>
      </c>
      <c r="P1439" s="4">
        <f t="shared" si="132"/>
        <v>36.68181818181818</v>
      </c>
      <c r="Q1439" t="str">
        <f t="shared" si="133"/>
        <v>publishing</v>
      </c>
      <c r="R1439" t="str">
        <f t="shared" si="134"/>
        <v>translations</v>
      </c>
      <c r="S1439" s="9">
        <f t="shared" si="135"/>
        <v>41796.531701388885</v>
      </c>
      <c r="T1439" s="9">
        <f t="shared" si="136"/>
        <v>41833.207638888889</v>
      </c>
    </row>
    <row r="1440" spans="1:20" ht="43.5" x14ac:dyDescent="0.35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3">
        <f t="shared" si="137"/>
        <v>3</v>
      </c>
      <c r="P1440" s="4">
        <f t="shared" si="132"/>
        <v>75</v>
      </c>
      <c r="Q1440" t="str">
        <f t="shared" si="133"/>
        <v>publishing</v>
      </c>
      <c r="R1440" t="str">
        <f t="shared" si="134"/>
        <v>translations</v>
      </c>
      <c r="S1440" s="9">
        <f t="shared" si="135"/>
        <v>42457.871516203704</v>
      </c>
      <c r="T1440" s="9">
        <f t="shared" si="136"/>
        <v>42487.579861111109</v>
      </c>
    </row>
    <row r="1441" spans="1:20" ht="43.5" x14ac:dyDescent="0.35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3">
        <f t="shared" si="137"/>
        <v>7</v>
      </c>
      <c r="P1441" s="4">
        <f t="shared" si="132"/>
        <v>30</v>
      </c>
      <c r="Q1441" t="str">
        <f t="shared" si="133"/>
        <v>publishing</v>
      </c>
      <c r="R1441" t="str">
        <f t="shared" si="134"/>
        <v>translations</v>
      </c>
      <c r="S1441" s="9">
        <f t="shared" si="135"/>
        <v>42040.829872685179</v>
      </c>
      <c r="T1441" s="9">
        <f t="shared" si="136"/>
        <v>42070.829872685179</v>
      </c>
    </row>
    <row r="1442" spans="1:20" ht="43.5" x14ac:dyDescent="0.35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3">
        <f t="shared" si="137"/>
        <v>1</v>
      </c>
      <c r="P1442" s="4">
        <f t="shared" si="132"/>
        <v>1</v>
      </c>
      <c r="Q1442" t="str">
        <f t="shared" si="133"/>
        <v>publishing</v>
      </c>
      <c r="R1442" t="str">
        <f t="shared" si="134"/>
        <v>translations</v>
      </c>
      <c r="S1442" s="9">
        <f t="shared" si="135"/>
        <v>42486.748414351852</v>
      </c>
      <c r="T1442" s="9">
        <f t="shared" si="136"/>
        <v>42516.748414351852</v>
      </c>
    </row>
    <row r="1443" spans="1:20" ht="43.5" x14ac:dyDescent="0.35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3">
        <f t="shared" si="137"/>
        <v>2</v>
      </c>
      <c r="P1443" s="4">
        <f t="shared" si="132"/>
        <v>673.33333333333337</v>
      </c>
      <c r="Q1443" t="str">
        <f t="shared" si="133"/>
        <v>publishing</v>
      </c>
      <c r="R1443" t="str">
        <f t="shared" si="134"/>
        <v>translations</v>
      </c>
      <c r="S1443" s="9">
        <f t="shared" si="135"/>
        <v>42198.765844907408</v>
      </c>
      <c r="T1443" s="9">
        <f t="shared" si="136"/>
        <v>42258.765844907408</v>
      </c>
    </row>
    <row r="1444" spans="1:20" ht="43.5" x14ac:dyDescent="0.35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3">
        <f t="shared" si="137"/>
        <v>0</v>
      </c>
      <c r="P1444" s="4">
        <f t="shared" si="132"/>
        <v>0</v>
      </c>
      <c r="Q1444" t="str">
        <f t="shared" si="133"/>
        <v>publishing</v>
      </c>
      <c r="R1444" t="str">
        <f t="shared" si="134"/>
        <v>translations</v>
      </c>
      <c r="S1444" s="9">
        <f t="shared" si="135"/>
        <v>42485.64534722222</v>
      </c>
      <c r="T1444" s="9">
        <f t="shared" si="136"/>
        <v>42515.64534722222</v>
      </c>
    </row>
    <row r="1445" spans="1:20" ht="43.5" x14ac:dyDescent="0.35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3">
        <f t="shared" si="137"/>
        <v>0</v>
      </c>
      <c r="P1445" s="4">
        <f t="shared" si="132"/>
        <v>0</v>
      </c>
      <c r="Q1445" t="str">
        <f t="shared" si="133"/>
        <v>publishing</v>
      </c>
      <c r="R1445" t="str">
        <f t="shared" si="134"/>
        <v>translations</v>
      </c>
      <c r="S1445" s="9">
        <f t="shared" si="135"/>
        <v>42707.926030092596</v>
      </c>
      <c r="T1445" s="9">
        <f t="shared" si="136"/>
        <v>42737.926030092596</v>
      </c>
    </row>
    <row r="1446" spans="1:20" ht="29" x14ac:dyDescent="0.35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3">
        <f t="shared" si="137"/>
        <v>0</v>
      </c>
      <c r="P1446" s="4">
        <f t="shared" si="132"/>
        <v>0</v>
      </c>
      <c r="Q1446" t="str">
        <f t="shared" si="133"/>
        <v>publishing</v>
      </c>
      <c r="R1446" t="str">
        <f t="shared" si="134"/>
        <v>translations</v>
      </c>
      <c r="S1446" s="9">
        <f t="shared" si="135"/>
        <v>42199.873402777783</v>
      </c>
      <c r="T1446" s="9">
        <f t="shared" si="136"/>
        <v>42259.873402777783</v>
      </c>
    </row>
    <row r="1447" spans="1:20" ht="43.5" x14ac:dyDescent="0.35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3">
        <f t="shared" si="137"/>
        <v>0</v>
      </c>
      <c r="P1447" s="4">
        <f t="shared" si="132"/>
        <v>0</v>
      </c>
      <c r="Q1447" t="str">
        <f t="shared" si="133"/>
        <v>publishing</v>
      </c>
      <c r="R1447" t="str">
        <f t="shared" si="134"/>
        <v>translations</v>
      </c>
      <c r="S1447" s="9">
        <f t="shared" si="135"/>
        <v>42139.542303240742</v>
      </c>
      <c r="T1447" s="9">
        <f t="shared" si="136"/>
        <v>42169.542303240742</v>
      </c>
    </row>
    <row r="1448" spans="1:20" ht="43.5" x14ac:dyDescent="0.35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3">
        <f t="shared" si="137"/>
        <v>0</v>
      </c>
      <c r="P1448" s="4">
        <f t="shared" si="132"/>
        <v>0</v>
      </c>
      <c r="Q1448" t="str">
        <f t="shared" si="133"/>
        <v>publishing</v>
      </c>
      <c r="R1448" t="str">
        <f t="shared" si="134"/>
        <v>translations</v>
      </c>
      <c r="S1448" s="9">
        <f t="shared" si="135"/>
        <v>42461.447662037041</v>
      </c>
      <c r="T1448" s="9">
        <f t="shared" si="136"/>
        <v>42481.447662037041</v>
      </c>
    </row>
    <row r="1449" spans="1:20" ht="29" x14ac:dyDescent="0.35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3">
        <f t="shared" si="137"/>
        <v>1</v>
      </c>
      <c r="P1449" s="4">
        <f t="shared" si="132"/>
        <v>25</v>
      </c>
      <c r="Q1449" t="str">
        <f t="shared" si="133"/>
        <v>publishing</v>
      </c>
      <c r="R1449" t="str">
        <f t="shared" si="134"/>
        <v>translations</v>
      </c>
      <c r="S1449" s="9">
        <f t="shared" si="135"/>
        <v>42529.730717592596</v>
      </c>
      <c r="T1449" s="9">
        <f t="shared" si="136"/>
        <v>42559.730717592596</v>
      </c>
    </row>
    <row r="1450" spans="1:20" ht="43.5" x14ac:dyDescent="0.35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3">
        <f t="shared" si="137"/>
        <v>0</v>
      </c>
      <c r="P1450" s="4">
        <f t="shared" si="132"/>
        <v>0</v>
      </c>
      <c r="Q1450" t="str">
        <f t="shared" si="133"/>
        <v>publishing</v>
      </c>
      <c r="R1450" t="str">
        <f t="shared" si="134"/>
        <v>translations</v>
      </c>
      <c r="S1450" s="9">
        <f t="shared" si="135"/>
        <v>42115.936550925922</v>
      </c>
      <c r="T1450" s="9">
        <f t="shared" si="136"/>
        <v>42146.225694444445</v>
      </c>
    </row>
    <row r="1451" spans="1:20" ht="43.5" x14ac:dyDescent="0.35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3">
        <f t="shared" si="137"/>
        <v>0</v>
      </c>
      <c r="P1451" s="4">
        <f t="shared" si="132"/>
        <v>0</v>
      </c>
      <c r="Q1451" t="str">
        <f t="shared" si="133"/>
        <v>publishing</v>
      </c>
      <c r="R1451" t="str">
        <f t="shared" si="134"/>
        <v>translations</v>
      </c>
      <c r="S1451" s="9">
        <f t="shared" si="135"/>
        <v>42086.811400462961</v>
      </c>
      <c r="T1451" s="9">
        <f t="shared" si="136"/>
        <v>42134.811400462961</v>
      </c>
    </row>
    <row r="1452" spans="1:20" ht="43.5" x14ac:dyDescent="0.35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3">
        <f t="shared" si="137"/>
        <v>1</v>
      </c>
      <c r="P1452" s="4">
        <f t="shared" si="132"/>
        <v>1</v>
      </c>
      <c r="Q1452" t="str">
        <f t="shared" si="133"/>
        <v>publishing</v>
      </c>
      <c r="R1452" t="str">
        <f t="shared" si="134"/>
        <v>translations</v>
      </c>
      <c r="S1452" s="9">
        <f t="shared" si="135"/>
        <v>42390.171261574069</v>
      </c>
      <c r="T1452" s="9">
        <f t="shared" si="136"/>
        <v>42420.171261574069</v>
      </c>
    </row>
    <row r="1453" spans="1:20" ht="29" x14ac:dyDescent="0.35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3">
        <f t="shared" si="137"/>
        <v>1</v>
      </c>
      <c r="P1453" s="4">
        <f t="shared" si="132"/>
        <v>1</v>
      </c>
      <c r="Q1453" t="str">
        <f t="shared" si="133"/>
        <v>publishing</v>
      </c>
      <c r="R1453" t="str">
        <f t="shared" si="134"/>
        <v>translations</v>
      </c>
      <c r="S1453" s="9">
        <f t="shared" si="135"/>
        <v>41931.959016203706</v>
      </c>
      <c r="T1453" s="9">
        <f t="shared" si="136"/>
        <v>41962.00068287037</v>
      </c>
    </row>
    <row r="1454" spans="1:20" ht="29" x14ac:dyDescent="0.35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3">
        <f t="shared" si="137"/>
        <v>0</v>
      </c>
      <c r="P1454" s="4">
        <f t="shared" si="132"/>
        <v>0</v>
      </c>
      <c r="Q1454" t="str">
        <f t="shared" si="133"/>
        <v>publishing</v>
      </c>
      <c r="R1454" t="str">
        <f t="shared" si="134"/>
        <v>translations</v>
      </c>
      <c r="S1454" s="9">
        <f t="shared" si="135"/>
        <v>41818.703275462962</v>
      </c>
      <c r="T1454" s="9">
        <f t="shared" si="136"/>
        <v>41848.703275462962</v>
      </c>
    </row>
    <row r="1455" spans="1:20" ht="43.5" x14ac:dyDescent="0.35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3">
        <f t="shared" si="137"/>
        <v>0</v>
      </c>
      <c r="P1455" s="4">
        <f t="shared" si="132"/>
        <v>0</v>
      </c>
      <c r="Q1455" t="str">
        <f t="shared" si="133"/>
        <v>publishing</v>
      </c>
      <c r="R1455" t="str">
        <f t="shared" si="134"/>
        <v>translations</v>
      </c>
      <c r="S1455" s="9">
        <f t="shared" si="135"/>
        <v>42795.696145833332</v>
      </c>
      <c r="T1455" s="9">
        <f t="shared" si="136"/>
        <v>42840.654479166667</v>
      </c>
    </row>
    <row r="1456" spans="1:20" ht="43.5" x14ac:dyDescent="0.35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3">
        <f t="shared" si="137"/>
        <v>1</v>
      </c>
      <c r="P1456" s="4">
        <f t="shared" si="132"/>
        <v>15</v>
      </c>
      <c r="Q1456" t="str">
        <f t="shared" si="133"/>
        <v>publishing</v>
      </c>
      <c r="R1456" t="str">
        <f t="shared" si="134"/>
        <v>translations</v>
      </c>
      <c r="S1456" s="9">
        <f t="shared" si="135"/>
        <v>42463.866666666669</v>
      </c>
      <c r="T1456" s="9">
        <f t="shared" si="136"/>
        <v>42484.915972222225</v>
      </c>
    </row>
    <row r="1457" spans="1:20" ht="43.5" x14ac:dyDescent="0.35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3">
        <f t="shared" si="137"/>
        <v>11</v>
      </c>
      <c r="P1457" s="4">
        <f t="shared" si="132"/>
        <v>225</v>
      </c>
      <c r="Q1457" t="str">
        <f t="shared" si="133"/>
        <v>publishing</v>
      </c>
      <c r="R1457" t="str">
        <f t="shared" si="134"/>
        <v>translations</v>
      </c>
      <c r="S1457" s="9">
        <f t="shared" si="135"/>
        <v>41832.672685185185</v>
      </c>
      <c r="T1457" s="9">
        <f t="shared" si="136"/>
        <v>41887.568749999999</v>
      </c>
    </row>
    <row r="1458" spans="1:20" x14ac:dyDescent="0.35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3">
        <f t="shared" si="137"/>
        <v>3</v>
      </c>
      <c r="P1458" s="4">
        <f t="shared" si="132"/>
        <v>48.333333333333336</v>
      </c>
      <c r="Q1458" t="str">
        <f t="shared" si="133"/>
        <v>publishing</v>
      </c>
      <c r="R1458" t="str">
        <f t="shared" si="134"/>
        <v>translations</v>
      </c>
      <c r="S1458" s="9">
        <f t="shared" si="135"/>
        <v>42708.668576388889</v>
      </c>
      <c r="T1458" s="9">
        <f t="shared" si="136"/>
        <v>42738.668576388889</v>
      </c>
    </row>
    <row r="1459" spans="1:20" ht="29" x14ac:dyDescent="0.35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3">
        <f t="shared" si="137"/>
        <v>0</v>
      </c>
      <c r="P1459" s="4">
        <f t="shared" si="132"/>
        <v>0</v>
      </c>
      <c r="Q1459" t="str">
        <f t="shared" si="133"/>
        <v>publishing</v>
      </c>
      <c r="R1459" t="str">
        <f t="shared" si="134"/>
        <v>translations</v>
      </c>
      <c r="S1459" s="9">
        <f t="shared" si="135"/>
        <v>42289.89634259259</v>
      </c>
      <c r="T1459" s="9">
        <f t="shared" si="136"/>
        <v>42319.938009259262</v>
      </c>
    </row>
    <row r="1460" spans="1:20" ht="43.5" x14ac:dyDescent="0.35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3">
        <f t="shared" si="137"/>
        <v>0</v>
      </c>
      <c r="P1460" s="4">
        <f t="shared" si="132"/>
        <v>0</v>
      </c>
      <c r="Q1460" t="str">
        <f t="shared" si="133"/>
        <v>publishing</v>
      </c>
      <c r="R1460" t="str">
        <f t="shared" si="134"/>
        <v>translations</v>
      </c>
      <c r="S1460" s="9">
        <f t="shared" si="135"/>
        <v>41831.705555555556</v>
      </c>
      <c r="T1460" s="9">
        <f t="shared" si="136"/>
        <v>41862.166666666664</v>
      </c>
    </row>
    <row r="1461" spans="1:20" ht="43.5" x14ac:dyDescent="0.35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3">
        <f t="shared" si="137"/>
        <v>0</v>
      </c>
      <c r="P1461" s="4">
        <f t="shared" si="132"/>
        <v>0</v>
      </c>
      <c r="Q1461" t="str">
        <f t="shared" si="133"/>
        <v>publishing</v>
      </c>
      <c r="R1461" t="str">
        <f t="shared" si="134"/>
        <v>translations</v>
      </c>
      <c r="S1461" s="9">
        <f t="shared" si="135"/>
        <v>42312.204814814817</v>
      </c>
      <c r="T1461" s="9">
        <f t="shared" si="136"/>
        <v>42340.725694444445</v>
      </c>
    </row>
    <row r="1462" spans="1:20" ht="43.5" x14ac:dyDescent="0.35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3">
        <f t="shared" si="137"/>
        <v>0</v>
      </c>
      <c r="P1462" s="4">
        <f t="shared" si="132"/>
        <v>0</v>
      </c>
      <c r="Q1462" t="str">
        <f t="shared" si="133"/>
        <v>publishing</v>
      </c>
      <c r="R1462" t="str">
        <f t="shared" si="134"/>
        <v>translations</v>
      </c>
      <c r="S1462" s="9">
        <f t="shared" si="135"/>
        <v>41915.896967592591</v>
      </c>
      <c r="T1462" s="9">
        <f t="shared" si="136"/>
        <v>41973.989583333328</v>
      </c>
    </row>
    <row r="1463" spans="1:20" ht="29" x14ac:dyDescent="0.35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3">
        <f t="shared" si="137"/>
        <v>102</v>
      </c>
      <c r="P1463" s="4">
        <f t="shared" si="132"/>
        <v>44.66673529411765</v>
      </c>
      <c r="Q1463" t="str">
        <f t="shared" si="133"/>
        <v>publishing</v>
      </c>
      <c r="R1463" t="str">
        <f t="shared" si="134"/>
        <v>radio &amp; podcasts</v>
      </c>
      <c r="S1463" s="9">
        <f t="shared" si="135"/>
        <v>41899.645300925928</v>
      </c>
      <c r="T1463" s="9">
        <f t="shared" si="136"/>
        <v>41933</v>
      </c>
    </row>
    <row r="1464" spans="1:20" ht="29" x14ac:dyDescent="0.35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3">
        <f t="shared" si="137"/>
        <v>109</v>
      </c>
      <c r="P1464" s="4">
        <f t="shared" si="132"/>
        <v>28.937999999999999</v>
      </c>
      <c r="Q1464" t="str">
        <f t="shared" si="133"/>
        <v>publishing</v>
      </c>
      <c r="R1464" t="str">
        <f t="shared" si="134"/>
        <v>radio &amp; podcasts</v>
      </c>
      <c r="S1464" s="9">
        <f t="shared" si="135"/>
        <v>41344.662858796299</v>
      </c>
      <c r="T1464" s="9">
        <f t="shared" si="136"/>
        <v>41374.662858796299</v>
      </c>
    </row>
    <row r="1465" spans="1:20" ht="43.5" x14ac:dyDescent="0.35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3">
        <f t="shared" si="137"/>
        <v>148</v>
      </c>
      <c r="P1465" s="4">
        <f t="shared" si="132"/>
        <v>35.44</v>
      </c>
      <c r="Q1465" t="str">
        <f t="shared" si="133"/>
        <v>publishing</v>
      </c>
      <c r="R1465" t="str">
        <f t="shared" si="134"/>
        <v>radio &amp; podcasts</v>
      </c>
      <c r="S1465" s="9">
        <f t="shared" si="135"/>
        <v>41326.911319444444</v>
      </c>
      <c r="T1465" s="9">
        <f t="shared" si="136"/>
        <v>41371.869652777779</v>
      </c>
    </row>
    <row r="1466" spans="1:20" x14ac:dyDescent="0.35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3">
        <f t="shared" si="137"/>
        <v>164</v>
      </c>
      <c r="P1466" s="4">
        <f t="shared" si="132"/>
        <v>34.871794871794869</v>
      </c>
      <c r="Q1466" t="str">
        <f t="shared" si="133"/>
        <v>publishing</v>
      </c>
      <c r="R1466" t="str">
        <f t="shared" si="134"/>
        <v>radio &amp; podcasts</v>
      </c>
      <c r="S1466" s="9">
        <f t="shared" si="135"/>
        <v>41291.661550925928</v>
      </c>
      <c r="T1466" s="9">
        <f t="shared" si="136"/>
        <v>41321.661550925928</v>
      </c>
    </row>
    <row r="1467" spans="1:20" ht="43.5" x14ac:dyDescent="0.35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3">
        <f t="shared" si="137"/>
        <v>457</v>
      </c>
      <c r="P1467" s="4">
        <f t="shared" si="132"/>
        <v>52.622732513451197</v>
      </c>
      <c r="Q1467" t="str">
        <f t="shared" si="133"/>
        <v>publishing</v>
      </c>
      <c r="R1467" t="str">
        <f t="shared" si="134"/>
        <v>radio &amp; podcasts</v>
      </c>
      <c r="S1467" s="9">
        <f t="shared" si="135"/>
        <v>40959.734398148146</v>
      </c>
      <c r="T1467" s="9">
        <f t="shared" si="136"/>
        <v>40990.125</v>
      </c>
    </row>
    <row r="1468" spans="1:20" ht="43.5" x14ac:dyDescent="0.35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3">
        <f t="shared" si="137"/>
        <v>108</v>
      </c>
      <c r="P1468" s="4">
        <f t="shared" si="132"/>
        <v>69.598266129032254</v>
      </c>
      <c r="Q1468" t="str">
        <f t="shared" si="133"/>
        <v>publishing</v>
      </c>
      <c r="R1468" t="str">
        <f t="shared" si="134"/>
        <v>radio &amp; podcasts</v>
      </c>
      <c r="S1468" s="9">
        <f t="shared" si="135"/>
        <v>42340.172060185185</v>
      </c>
      <c r="T1468" s="9">
        <f t="shared" si="136"/>
        <v>42381.208333333328</v>
      </c>
    </row>
    <row r="1469" spans="1:20" ht="29" x14ac:dyDescent="0.35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3">
        <f t="shared" si="137"/>
        <v>116</v>
      </c>
      <c r="P1469" s="4">
        <f t="shared" si="132"/>
        <v>76.72</v>
      </c>
      <c r="Q1469" t="str">
        <f t="shared" si="133"/>
        <v>publishing</v>
      </c>
      <c r="R1469" t="str">
        <f t="shared" si="134"/>
        <v>radio &amp; podcasts</v>
      </c>
      <c r="S1469" s="9">
        <f t="shared" si="135"/>
        <v>40933.80190972222</v>
      </c>
      <c r="T1469" s="9">
        <f t="shared" si="136"/>
        <v>40993.760243055556</v>
      </c>
    </row>
    <row r="1470" spans="1:20" ht="43.5" x14ac:dyDescent="0.35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3">
        <f t="shared" si="137"/>
        <v>103</v>
      </c>
      <c r="P1470" s="4">
        <f t="shared" si="132"/>
        <v>33.191126279863482</v>
      </c>
      <c r="Q1470" t="str">
        <f t="shared" si="133"/>
        <v>publishing</v>
      </c>
      <c r="R1470" t="str">
        <f t="shared" si="134"/>
        <v>radio &amp; podcasts</v>
      </c>
      <c r="S1470" s="9">
        <f t="shared" si="135"/>
        <v>40646.014456018522</v>
      </c>
      <c r="T1470" s="9">
        <f t="shared" si="136"/>
        <v>40706.014456018522</v>
      </c>
    </row>
    <row r="1471" spans="1:20" ht="29" x14ac:dyDescent="0.35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3">
        <f t="shared" si="137"/>
        <v>109</v>
      </c>
      <c r="P1471" s="4">
        <f t="shared" si="132"/>
        <v>149.46417445482865</v>
      </c>
      <c r="Q1471" t="str">
        <f t="shared" si="133"/>
        <v>publishing</v>
      </c>
      <c r="R1471" t="str">
        <f t="shared" si="134"/>
        <v>radio &amp; podcasts</v>
      </c>
      <c r="S1471" s="9">
        <f t="shared" si="135"/>
        <v>41290.598483796297</v>
      </c>
      <c r="T1471" s="9">
        <f t="shared" si="136"/>
        <v>41320.598483796297</v>
      </c>
    </row>
    <row r="1472" spans="1:20" ht="43.5" x14ac:dyDescent="0.35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3">
        <f t="shared" si="137"/>
        <v>126</v>
      </c>
      <c r="P1472" s="4">
        <f t="shared" si="132"/>
        <v>23.172839506172838</v>
      </c>
      <c r="Q1472" t="str">
        <f t="shared" si="133"/>
        <v>publishing</v>
      </c>
      <c r="R1472" t="str">
        <f t="shared" si="134"/>
        <v>radio &amp; podcasts</v>
      </c>
      <c r="S1472" s="9">
        <f t="shared" si="135"/>
        <v>41250.827118055553</v>
      </c>
      <c r="T1472" s="9">
        <f t="shared" si="136"/>
        <v>41271.827118055553</v>
      </c>
    </row>
    <row r="1473" spans="1:20" ht="43.5" x14ac:dyDescent="0.35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3">
        <f t="shared" si="137"/>
        <v>104</v>
      </c>
      <c r="P1473" s="4">
        <f t="shared" si="132"/>
        <v>96.877551020408163</v>
      </c>
      <c r="Q1473" t="str">
        <f t="shared" si="133"/>
        <v>publishing</v>
      </c>
      <c r="R1473" t="str">
        <f t="shared" si="134"/>
        <v>radio &amp; podcasts</v>
      </c>
      <c r="S1473" s="9">
        <f t="shared" si="135"/>
        <v>42073.957569444443</v>
      </c>
      <c r="T1473" s="9">
        <f t="shared" si="136"/>
        <v>42103.957569444443</v>
      </c>
    </row>
    <row r="1474" spans="1:20" ht="43.5" x14ac:dyDescent="0.35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3">
        <f t="shared" si="137"/>
        <v>139</v>
      </c>
      <c r="P1474" s="4">
        <f t="shared" si="132"/>
        <v>103.20238095238095</v>
      </c>
      <c r="Q1474" t="str">
        <f t="shared" si="133"/>
        <v>publishing</v>
      </c>
      <c r="R1474" t="str">
        <f t="shared" si="134"/>
        <v>radio &amp; podcasts</v>
      </c>
      <c r="S1474" s="9">
        <f t="shared" si="135"/>
        <v>41533.542858796296</v>
      </c>
      <c r="T1474" s="9">
        <f t="shared" si="136"/>
        <v>41563.542858796296</v>
      </c>
    </row>
    <row r="1475" spans="1:20" x14ac:dyDescent="0.35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3">
        <f t="shared" si="137"/>
        <v>121</v>
      </c>
      <c r="P1475" s="4">
        <f t="shared" ref="P1475:P1538" si="138">IFERROR(E1475/L1475,0)</f>
        <v>38.462553191489363</v>
      </c>
      <c r="Q1475" t="str">
        <f t="shared" ref="Q1475:Q1538" si="139">LEFT(N1475,SEARCH("/",N1475)-1)</f>
        <v>publishing</v>
      </c>
      <c r="R1475" t="str">
        <f t="shared" ref="R1475:R1538" si="140">RIGHT(N1475,LEN(N1475)-SEARCH("/",N1475,1))</f>
        <v>radio &amp; podcasts</v>
      </c>
      <c r="S1475" s="9">
        <f t="shared" ref="S1475:S1538" si="141">(((J1475/60)/60)/24)+DATE(1970,1,1)</f>
        <v>40939.979618055557</v>
      </c>
      <c r="T1475" s="9">
        <f t="shared" ref="T1475:T1538" si="142">(((I1475/60)/60)/24)+DATE(1970,1,1)</f>
        <v>40969.979618055557</v>
      </c>
    </row>
    <row r="1476" spans="1:20" ht="43.5" x14ac:dyDescent="0.35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3">
        <f t="shared" ref="O1476:O1539" si="143">ROUNDUP((E1476/D1476)*100,0)</f>
        <v>113</v>
      </c>
      <c r="P1476" s="4">
        <f t="shared" si="138"/>
        <v>44.315789473684212</v>
      </c>
      <c r="Q1476" t="str">
        <f t="shared" si="139"/>
        <v>publishing</v>
      </c>
      <c r="R1476" t="str">
        <f t="shared" si="140"/>
        <v>radio &amp; podcasts</v>
      </c>
      <c r="S1476" s="9">
        <f t="shared" si="141"/>
        <v>41500.727916666663</v>
      </c>
      <c r="T1476" s="9">
        <f t="shared" si="142"/>
        <v>41530.727916666663</v>
      </c>
    </row>
    <row r="1477" spans="1:20" ht="43.5" x14ac:dyDescent="0.35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3">
        <f t="shared" si="143"/>
        <v>189</v>
      </c>
      <c r="P1477" s="4">
        <f t="shared" si="138"/>
        <v>64.173356009070289</v>
      </c>
      <c r="Q1477" t="str">
        <f t="shared" si="139"/>
        <v>publishing</v>
      </c>
      <c r="R1477" t="str">
        <f t="shared" si="140"/>
        <v>radio &amp; podcasts</v>
      </c>
      <c r="S1477" s="9">
        <f t="shared" si="141"/>
        <v>41960.722951388889</v>
      </c>
      <c r="T1477" s="9">
        <f t="shared" si="142"/>
        <v>41993.207638888889</v>
      </c>
    </row>
    <row r="1478" spans="1:20" ht="29" x14ac:dyDescent="0.35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3">
        <f t="shared" si="143"/>
        <v>662</v>
      </c>
      <c r="P1478" s="4">
        <f t="shared" si="138"/>
        <v>43.333275109170302</v>
      </c>
      <c r="Q1478" t="str">
        <f t="shared" si="139"/>
        <v>publishing</v>
      </c>
      <c r="R1478" t="str">
        <f t="shared" si="140"/>
        <v>radio &amp; podcasts</v>
      </c>
      <c r="S1478" s="9">
        <f t="shared" si="141"/>
        <v>40766.041921296295</v>
      </c>
      <c r="T1478" s="9">
        <f t="shared" si="142"/>
        <v>40796.041921296295</v>
      </c>
    </row>
    <row r="1479" spans="1:20" ht="43.5" x14ac:dyDescent="0.35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3">
        <f t="shared" si="143"/>
        <v>112</v>
      </c>
      <c r="P1479" s="4">
        <f t="shared" si="138"/>
        <v>90.495934959349597</v>
      </c>
      <c r="Q1479" t="str">
        <f t="shared" si="139"/>
        <v>publishing</v>
      </c>
      <c r="R1479" t="str">
        <f t="shared" si="140"/>
        <v>radio &amp; podcasts</v>
      </c>
      <c r="S1479" s="9">
        <f t="shared" si="141"/>
        <v>40840.615787037037</v>
      </c>
      <c r="T1479" s="9">
        <f t="shared" si="142"/>
        <v>40900.125</v>
      </c>
    </row>
    <row r="1480" spans="1:20" ht="43.5" x14ac:dyDescent="0.35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3">
        <f t="shared" si="143"/>
        <v>1182</v>
      </c>
      <c r="P1480" s="4">
        <f t="shared" si="138"/>
        <v>29.187190495010373</v>
      </c>
      <c r="Q1480" t="str">
        <f t="shared" si="139"/>
        <v>publishing</v>
      </c>
      <c r="R1480" t="str">
        <f t="shared" si="140"/>
        <v>radio &amp; podcasts</v>
      </c>
      <c r="S1480" s="9">
        <f t="shared" si="141"/>
        <v>41394.871678240743</v>
      </c>
      <c r="T1480" s="9">
        <f t="shared" si="142"/>
        <v>41408.871678240743</v>
      </c>
    </row>
    <row r="1481" spans="1:20" ht="43.5" x14ac:dyDescent="0.35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3">
        <f t="shared" si="143"/>
        <v>138</v>
      </c>
      <c r="P1481" s="4">
        <f t="shared" si="138"/>
        <v>30.95774647887324</v>
      </c>
      <c r="Q1481" t="str">
        <f t="shared" si="139"/>
        <v>publishing</v>
      </c>
      <c r="R1481" t="str">
        <f t="shared" si="140"/>
        <v>radio &amp; podcasts</v>
      </c>
      <c r="S1481" s="9">
        <f t="shared" si="141"/>
        <v>41754.745243055557</v>
      </c>
      <c r="T1481" s="9">
        <f t="shared" si="142"/>
        <v>41769.165972222225</v>
      </c>
    </row>
    <row r="1482" spans="1:20" ht="43.5" x14ac:dyDescent="0.35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3">
        <f t="shared" si="143"/>
        <v>118</v>
      </c>
      <c r="P1482" s="4">
        <f t="shared" si="138"/>
        <v>92.157795275590544</v>
      </c>
      <c r="Q1482" t="str">
        <f t="shared" si="139"/>
        <v>publishing</v>
      </c>
      <c r="R1482" t="str">
        <f t="shared" si="140"/>
        <v>radio &amp; podcasts</v>
      </c>
      <c r="S1482" s="9">
        <f t="shared" si="141"/>
        <v>41464.934016203704</v>
      </c>
      <c r="T1482" s="9">
        <f t="shared" si="142"/>
        <v>41481.708333333336</v>
      </c>
    </row>
    <row r="1483" spans="1:20" ht="43.5" x14ac:dyDescent="0.35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3">
        <f t="shared" si="143"/>
        <v>3</v>
      </c>
      <c r="P1483" s="4">
        <f t="shared" si="138"/>
        <v>17.5</v>
      </c>
      <c r="Q1483" t="str">
        <f t="shared" si="139"/>
        <v>publishing</v>
      </c>
      <c r="R1483" t="str">
        <f t="shared" si="140"/>
        <v>fiction</v>
      </c>
      <c r="S1483" s="9">
        <f t="shared" si="141"/>
        <v>41550.922974537039</v>
      </c>
      <c r="T1483" s="9">
        <f t="shared" si="142"/>
        <v>41580.922974537039</v>
      </c>
    </row>
    <row r="1484" spans="1:20" ht="43.5" x14ac:dyDescent="0.35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3">
        <f t="shared" si="143"/>
        <v>1</v>
      </c>
      <c r="P1484" s="4">
        <f t="shared" si="138"/>
        <v>5</v>
      </c>
      <c r="Q1484" t="str">
        <f t="shared" si="139"/>
        <v>publishing</v>
      </c>
      <c r="R1484" t="str">
        <f t="shared" si="140"/>
        <v>fiction</v>
      </c>
      <c r="S1484" s="9">
        <f t="shared" si="141"/>
        <v>41136.85805555556</v>
      </c>
      <c r="T1484" s="9">
        <f t="shared" si="142"/>
        <v>41159.32708333333</v>
      </c>
    </row>
    <row r="1485" spans="1:20" ht="43.5" x14ac:dyDescent="0.35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3">
        <f t="shared" si="143"/>
        <v>1</v>
      </c>
      <c r="P1485" s="4">
        <f t="shared" si="138"/>
        <v>25</v>
      </c>
      <c r="Q1485" t="str">
        <f t="shared" si="139"/>
        <v>publishing</v>
      </c>
      <c r="R1485" t="str">
        <f t="shared" si="140"/>
        <v>fiction</v>
      </c>
      <c r="S1485" s="9">
        <f t="shared" si="141"/>
        <v>42548.192997685182</v>
      </c>
      <c r="T1485" s="9">
        <f t="shared" si="142"/>
        <v>42573.192997685182</v>
      </c>
    </row>
    <row r="1486" spans="1:20" x14ac:dyDescent="0.35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3">
        <f t="shared" si="143"/>
        <v>0</v>
      </c>
      <c r="P1486" s="4">
        <f t="shared" si="138"/>
        <v>0</v>
      </c>
      <c r="Q1486" t="str">
        <f t="shared" si="139"/>
        <v>publishing</v>
      </c>
      <c r="R1486" t="str">
        <f t="shared" si="140"/>
        <v>fiction</v>
      </c>
      <c r="S1486" s="9">
        <f t="shared" si="141"/>
        <v>41053.200960648144</v>
      </c>
      <c r="T1486" s="9">
        <f t="shared" si="142"/>
        <v>41111.618750000001</v>
      </c>
    </row>
    <row r="1487" spans="1:20" ht="43.5" x14ac:dyDescent="0.35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3">
        <f t="shared" si="143"/>
        <v>3</v>
      </c>
      <c r="P1487" s="4">
        <f t="shared" si="138"/>
        <v>50</v>
      </c>
      <c r="Q1487" t="str">
        <f t="shared" si="139"/>
        <v>publishing</v>
      </c>
      <c r="R1487" t="str">
        <f t="shared" si="140"/>
        <v>fiction</v>
      </c>
      <c r="S1487" s="9">
        <f t="shared" si="141"/>
        <v>42130.795983796299</v>
      </c>
      <c r="T1487" s="9">
        <f t="shared" si="142"/>
        <v>42175.795983796299</v>
      </c>
    </row>
    <row r="1488" spans="1:20" ht="43.5" x14ac:dyDescent="0.35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3">
        <f t="shared" si="143"/>
        <v>1</v>
      </c>
      <c r="P1488" s="4">
        <f t="shared" si="138"/>
        <v>16</v>
      </c>
      <c r="Q1488" t="str">
        <f t="shared" si="139"/>
        <v>publishing</v>
      </c>
      <c r="R1488" t="str">
        <f t="shared" si="140"/>
        <v>fiction</v>
      </c>
      <c r="S1488" s="9">
        <f t="shared" si="141"/>
        <v>42032.168530092589</v>
      </c>
      <c r="T1488" s="9">
        <f t="shared" si="142"/>
        <v>42062.168530092589</v>
      </c>
    </row>
    <row r="1489" spans="1:20" ht="43.5" x14ac:dyDescent="0.35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3">
        <f t="shared" si="143"/>
        <v>0</v>
      </c>
      <c r="P1489" s="4">
        <f t="shared" si="138"/>
        <v>0</v>
      </c>
      <c r="Q1489" t="str">
        <f t="shared" si="139"/>
        <v>publishing</v>
      </c>
      <c r="R1489" t="str">
        <f t="shared" si="140"/>
        <v>fiction</v>
      </c>
      <c r="S1489" s="9">
        <f t="shared" si="141"/>
        <v>42554.917488425926</v>
      </c>
      <c r="T1489" s="9">
        <f t="shared" si="142"/>
        <v>42584.917488425926</v>
      </c>
    </row>
    <row r="1490" spans="1:20" ht="29" x14ac:dyDescent="0.35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3">
        <f t="shared" si="143"/>
        <v>3</v>
      </c>
      <c r="P1490" s="4">
        <f t="shared" si="138"/>
        <v>60</v>
      </c>
      <c r="Q1490" t="str">
        <f t="shared" si="139"/>
        <v>publishing</v>
      </c>
      <c r="R1490" t="str">
        <f t="shared" si="140"/>
        <v>fiction</v>
      </c>
      <c r="S1490" s="9">
        <f t="shared" si="141"/>
        <v>41614.563194444447</v>
      </c>
      <c r="T1490" s="9">
        <f t="shared" si="142"/>
        <v>41644.563194444447</v>
      </c>
    </row>
    <row r="1491" spans="1:20" ht="43.5" x14ac:dyDescent="0.35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3">
        <f t="shared" si="143"/>
        <v>0</v>
      </c>
      <c r="P1491" s="4">
        <f t="shared" si="138"/>
        <v>0</v>
      </c>
      <c r="Q1491" t="str">
        <f t="shared" si="139"/>
        <v>publishing</v>
      </c>
      <c r="R1491" t="str">
        <f t="shared" si="140"/>
        <v>fiction</v>
      </c>
      <c r="S1491" s="9">
        <f t="shared" si="141"/>
        <v>41198.611712962964</v>
      </c>
      <c r="T1491" s="9">
        <f t="shared" si="142"/>
        <v>41228.653379629628</v>
      </c>
    </row>
    <row r="1492" spans="1:20" ht="43.5" x14ac:dyDescent="0.35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3">
        <f t="shared" si="143"/>
        <v>31</v>
      </c>
      <c r="P1492" s="4">
        <f t="shared" si="138"/>
        <v>47.10526315789474</v>
      </c>
      <c r="Q1492" t="str">
        <f t="shared" si="139"/>
        <v>publishing</v>
      </c>
      <c r="R1492" t="str">
        <f t="shared" si="140"/>
        <v>fiction</v>
      </c>
      <c r="S1492" s="9">
        <f t="shared" si="141"/>
        <v>41520.561041666668</v>
      </c>
      <c r="T1492" s="9">
        <f t="shared" si="142"/>
        <v>41549.561041666668</v>
      </c>
    </row>
    <row r="1493" spans="1:20" ht="29" x14ac:dyDescent="0.35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3">
        <f t="shared" si="143"/>
        <v>9</v>
      </c>
      <c r="P1493" s="4">
        <f t="shared" si="138"/>
        <v>100</v>
      </c>
      <c r="Q1493" t="str">
        <f t="shared" si="139"/>
        <v>publishing</v>
      </c>
      <c r="R1493" t="str">
        <f t="shared" si="140"/>
        <v>fiction</v>
      </c>
      <c r="S1493" s="9">
        <f t="shared" si="141"/>
        <v>41991.713460648149</v>
      </c>
      <c r="T1493" s="9">
        <f t="shared" si="142"/>
        <v>42050.651388888888</v>
      </c>
    </row>
    <row r="1494" spans="1:20" ht="43.5" x14ac:dyDescent="0.35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3">
        <f t="shared" si="143"/>
        <v>1</v>
      </c>
      <c r="P1494" s="4">
        <f t="shared" si="138"/>
        <v>15</v>
      </c>
      <c r="Q1494" t="str">
        <f t="shared" si="139"/>
        <v>publishing</v>
      </c>
      <c r="R1494" t="str">
        <f t="shared" si="140"/>
        <v>fiction</v>
      </c>
      <c r="S1494" s="9">
        <f t="shared" si="141"/>
        <v>40682.884791666671</v>
      </c>
      <c r="T1494" s="9">
        <f t="shared" si="142"/>
        <v>40712.884791666671</v>
      </c>
    </row>
    <row r="1495" spans="1:20" ht="29" x14ac:dyDescent="0.35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3">
        <f t="shared" si="143"/>
        <v>0</v>
      </c>
      <c r="P1495" s="4">
        <f t="shared" si="138"/>
        <v>0</v>
      </c>
      <c r="Q1495" t="str">
        <f t="shared" si="139"/>
        <v>publishing</v>
      </c>
      <c r="R1495" t="str">
        <f t="shared" si="140"/>
        <v>fiction</v>
      </c>
      <c r="S1495" s="9">
        <f t="shared" si="141"/>
        <v>41411.866608796299</v>
      </c>
      <c r="T1495" s="9">
        <f t="shared" si="142"/>
        <v>41441.866608796299</v>
      </c>
    </row>
    <row r="1496" spans="1:20" ht="43.5" x14ac:dyDescent="0.35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3">
        <f t="shared" si="143"/>
        <v>9</v>
      </c>
      <c r="P1496" s="4">
        <f t="shared" si="138"/>
        <v>40.454545454545453</v>
      </c>
      <c r="Q1496" t="str">
        <f t="shared" si="139"/>
        <v>publishing</v>
      </c>
      <c r="R1496" t="str">
        <f t="shared" si="140"/>
        <v>fiction</v>
      </c>
      <c r="S1496" s="9">
        <f t="shared" si="141"/>
        <v>42067.722372685181</v>
      </c>
      <c r="T1496" s="9">
        <f t="shared" si="142"/>
        <v>42097.651388888888</v>
      </c>
    </row>
    <row r="1497" spans="1:20" ht="29" x14ac:dyDescent="0.35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3">
        <f t="shared" si="143"/>
        <v>0</v>
      </c>
      <c r="P1497" s="4">
        <f t="shared" si="138"/>
        <v>0</v>
      </c>
      <c r="Q1497" t="str">
        <f t="shared" si="139"/>
        <v>publishing</v>
      </c>
      <c r="R1497" t="str">
        <f t="shared" si="140"/>
        <v>fiction</v>
      </c>
      <c r="S1497" s="9">
        <f t="shared" si="141"/>
        <v>40752.789710648147</v>
      </c>
      <c r="T1497" s="9">
        <f t="shared" si="142"/>
        <v>40782.789710648147</v>
      </c>
    </row>
    <row r="1498" spans="1:20" ht="43.5" x14ac:dyDescent="0.35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3">
        <f t="shared" si="143"/>
        <v>0</v>
      </c>
      <c r="P1498" s="4">
        <f t="shared" si="138"/>
        <v>0</v>
      </c>
      <c r="Q1498" t="str">
        <f t="shared" si="139"/>
        <v>publishing</v>
      </c>
      <c r="R1498" t="str">
        <f t="shared" si="140"/>
        <v>fiction</v>
      </c>
      <c r="S1498" s="9">
        <f t="shared" si="141"/>
        <v>41838.475219907406</v>
      </c>
      <c r="T1498" s="9">
        <f t="shared" si="142"/>
        <v>41898.475219907406</v>
      </c>
    </row>
    <row r="1499" spans="1:20" ht="43.5" x14ac:dyDescent="0.35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3">
        <f t="shared" si="143"/>
        <v>1</v>
      </c>
      <c r="P1499" s="4">
        <f t="shared" si="138"/>
        <v>1</v>
      </c>
      <c r="Q1499" t="str">
        <f t="shared" si="139"/>
        <v>publishing</v>
      </c>
      <c r="R1499" t="str">
        <f t="shared" si="140"/>
        <v>fiction</v>
      </c>
      <c r="S1499" s="9">
        <f t="shared" si="141"/>
        <v>41444.64261574074</v>
      </c>
      <c r="T1499" s="9">
        <f t="shared" si="142"/>
        <v>41486.821527777778</v>
      </c>
    </row>
    <row r="1500" spans="1:20" ht="43.5" x14ac:dyDescent="0.35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3">
        <f t="shared" si="143"/>
        <v>2</v>
      </c>
      <c r="P1500" s="4">
        <f t="shared" si="138"/>
        <v>19</v>
      </c>
      <c r="Q1500" t="str">
        <f t="shared" si="139"/>
        <v>publishing</v>
      </c>
      <c r="R1500" t="str">
        <f t="shared" si="140"/>
        <v>fiction</v>
      </c>
      <c r="S1500" s="9">
        <f t="shared" si="141"/>
        <v>41840.983541666668</v>
      </c>
      <c r="T1500" s="9">
        <f t="shared" si="142"/>
        <v>41885.983541666668</v>
      </c>
    </row>
    <row r="1501" spans="1:20" ht="43.5" x14ac:dyDescent="0.35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3">
        <f t="shared" si="143"/>
        <v>1</v>
      </c>
      <c r="P1501" s="4">
        <f t="shared" si="138"/>
        <v>5</v>
      </c>
      <c r="Q1501" t="str">
        <f t="shared" si="139"/>
        <v>publishing</v>
      </c>
      <c r="R1501" t="str">
        <f t="shared" si="140"/>
        <v>fiction</v>
      </c>
      <c r="S1501" s="9">
        <f t="shared" si="141"/>
        <v>42527.007326388892</v>
      </c>
      <c r="T1501" s="9">
        <f t="shared" si="142"/>
        <v>42587.007326388892</v>
      </c>
    </row>
    <row r="1502" spans="1:20" ht="43.5" x14ac:dyDescent="0.35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3">
        <f t="shared" si="143"/>
        <v>26</v>
      </c>
      <c r="P1502" s="4">
        <f t="shared" si="138"/>
        <v>46.733333333333334</v>
      </c>
      <c r="Q1502" t="str">
        <f t="shared" si="139"/>
        <v>publishing</v>
      </c>
      <c r="R1502" t="str">
        <f t="shared" si="140"/>
        <v>fiction</v>
      </c>
      <c r="S1502" s="9">
        <f t="shared" si="141"/>
        <v>41365.904594907406</v>
      </c>
      <c r="T1502" s="9">
        <f t="shared" si="142"/>
        <v>41395.904594907406</v>
      </c>
    </row>
    <row r="1503" spans="1:20" ht="29" x14ac:dyDescent="0.35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3">
        <f t="shared" si="143"/>
        <v>167</v>
      </c>
      <c r="P1503" s="4">
        <f t="shared" si="138"/>
        <v>97.731073446327684</v>
      </c>
      <c r="Q1503" t="str">
        <f t="shared" si="139"/>
        <v>photography</v>
      </c>
      <c r="R1503" t="str">
        <f t="shared" si="140"/>
        <v>photobooks</v>
      </c>
      <c r="S1503" s="9">
        <f t="shared" si="141"/>
        <v>42163.583599537036</v>
      </c>
      <c r="T1503" s="9">
        <f t="shared" si="142"/>
        <v>42193.583599537036</v>
      </c>
    </row>
    <row r="1504" spans="1:20" ht="43.5" x14ac:dyDescent="0.35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3">
        <f t="shared" si="143"/>
        <v>102</v>
      </c>
      <c r="P1504" s="4">
        <f t="shared" si="138"/>
        <v>67.835866261398181</v>
      </c>
      <c r="Q1504" t="str">
        <f t="shared" si="139"/>
        <v>photography</v>
      </c>
      <c r="R1504" t="str">
        <f t="shared" si="140"/>
        <v>photobooks</v>
      </c>
      <c r="S1504" s="9">
        <f t="shared" si="141"/>
        <v>42426.542592592596</v>
      </c>
      <c r="T1504" s="9">
        <f t="shared" si="142"/>
        <v>42454.916666666672</v>
      </c>
    </row>
    <row r="1505" spans="1:20" ht="43.5" x14ac:dyDescent="0.35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3">
        <f t="shared" si="143"/>
        <v>108</v>
      </c>
      <c r="P1505" s="4">
        <f t="shared" si="138"/>
        <v>56.98492957746479</v>
      </c>
      <c r="Q1505" t="str">
        <f t="shared" si="139"/>
        <v>photography</v>
      </c>
      <c r="R1505" t="str">
        <f t="shared" si="140"/>
        <v>photobooks</v>
      </c>
      <c r="S1505" s="9">
        <f t="shared" si="141"/>
        <v>42606.347233796296</v>
      </c>
      <c r="T1505" s="9">
        <f t="shared" si="142"/>
        <v>42666.347233796296</v>
      </c>
    </row>
    <row r="1506" spans="1:20" ht="29" x14ac:dyDescent="0.35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3">
        <f t="shared" si="143"/>
        <v>278</v>
      </c>
      <c r="P1506" s="4">
        <f t="shared" si="138"/>
        <v>67.159851301115239</v>
      </c>
      <c r="Q1506" t="str">
        <f t="shared" si="139"/>
        <v>photography</v>
      </c>
      <c r="R1506" t="str">
        <f t="shared" si="140"/>
        <v>photobooks</v>
      </c>
      <c r="S1506" s="9">
        <f t="shared" si="141"/>
        <v>41772.657685185186</v>
      </c>
      <c r="T1506" s="9">
        <f t="shared" si="142"/>
        <v>41800.356249999997</v>
      </c>
    </row>
    <row r="1507" spans="1:20" ht="43.5" x14ac:dyDescent="0.35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3">
        <f t="shared" si="143"/>
        <v>104</v>
      </c>
      <c r="P1507" s="4">
        <f t="shared" si="138"/>
        <v>48.037681159420288</v>
      </c>
      <c r="Q1507" t="str">
        <f t="shared" si="139"/>
        <v>photography</v>
      </c>
      <c r="R1507" t="str">
        <f t="shared" si="140"/>
        <v>photobooks</v>
      </c>
      <c r="S1507" s="9">
        <f t="shared" si="141"/>
        <v>42414.44332175926</v>
      </c>
      <c r="T1507" s="9">
        <f t="shared" si="142"/>
        <v>42451.834027777775</v>
      </c>
    </row>
    <row r="1508" spans="1:20" ht="43.5" x14ac:dyDescent="0.35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3">
        <f t="shared" si="143"/>
        <v>112</v>
      </c>
      <c r="P1508" s="4">
        <f t="shared" si="138"/>
        <v>38.860465116279073</v>
      </c>
      <c r="Q1508" t="str">
        <f t="shared" si="139"/>
        <v>photography</v>
      </c>
      <c r="R1508" t="str">
        <f t="shared" si="140"/>
        <v>photobooks</v>
      </c>
      <c r="S1508" s="9">
        <f t="shared" si="141"/>
        <v>41814.785925925928</v>
      </c>
      <c r="T1508" s="9">
        <f t="shared" si="142"/>
        <v>41844.785925925928</v>
      </c>
    </row>
    <row r="1509" spans="1:20" ht="43.5" x14ac:dyDescent="0.35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3">
        <f t="shared" si="143"/>
        <v>215</v>
      </c>
      <c r="P1509" s="4">
        <f t="shared" si="138"/>
        <v>78.181818181818187</v>
      </c>
      <c r="Q1509" t="str">
        <f t="shared" si="139"/>
        <v>photography</v>
      </c>
      <c r="R1509" t="str">
        <f t="shared" si="140"/>
        <v>photobooks</v>
      </c>
      <c r="S1509" s="9">
        <f t="shared" si="141"/>
        <v>40254.450335648151</v>
      </c>
      <c r="T1509" s="9">
        <f t="shared" si="142"/>
        <v>40313.340277777781</v>
      </c>
    </row>
    <row r="1510" spans="1:20" ht="43.5" x14ac:dyDescent="0.35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3">
        <f t="shared" si="143"/>
        <v>111</v>
      </c>
      <c r="P1510" s="4">
        <f t="shared" si="138"/>
        <v>97.113744075829388</v>
      </c>
      <c r="Q1510" t="str">
        <f t="shared" si="139"/>
        <v>photography</v>
      </c>
      <c r="R1510" t="str">
        <f t="shared" si="140"/>
        <v>photobooks</v>
      </c>
      <c r="S1510" s="9">
        <f t="shared" si="141"/>
        <v>41786.614363425928</v>
      </c>
      <c r="T1510" s="9">
        <f t="shared" si="142"/>
        <v>41817.614363425928</v>
      </c>
    </row>
    <row r="1511" spans="1:20" ht="43.5" x14ac:dyDescent="0.35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3">
        <f t="shared" si="143"/>
        <v>124</v>
      </c>
      <c r="P1511" s="4">
        <f t="shared" si="138"/>
        <v>110.39397959183674</v>
      </c>
      <c r="Q1511" t="str">
        <f t="shared" si="139"/>
        <v>photography</v>
      </c>
      <c r="R1511" t="str">
        <f t="shared" si="140"/>
        <v>photobooks</v>
      </c>
      <c r="S1511" s="9">
        <f t="shared" si="141"/>
        <v>42751.533391203702</v>
      </c>
      <c r="T1511" s="9">
        <f t="shared" si="142"/>
        <v>42780.957638888889</v>
      </c>
    </row>
    <row r="1512" spans="1:20" ht="43.5" x14ac:dyDescent="0.35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3">
        <f t="shared" si="143"/>
        <v>102</v>
      </c>
      <c r="P1512" s="4">
        <f t="shared" si="138"/>
        <v>39.91506172839506</v>
      </c>
      <c r="Q1512" t="str">
        <f t="shared" si="139"/>
        <v>photography</v>
      </c>
      <c r="R1512" t="str">
        <f t="shared" si="140"/>
        <v>photobooks</v>
      </c>
      <c r="S1512" s="9">
        <f t="shared" si="141"/>
        <v>41809.385162037033</v>
      </c>
      <c r="T1512" s="9">
        <f t="shared" si="142"/>
        <v>41839.385162037033</v>
      </c>
    </row>
    <row r="1513" spans="1:20" ht="43.5" x14ac:dyDescent="0.35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3">
        <f t="shared" si="143"/>
        <v>112</v>
      </c>
      <c r="P1513" s="4">
        <f t="shared" si="138"/>
        <v>75.975728155339809</v>
      </c>
      <c r="Q1513" t="str">
        <f t="shared" si="139"/>
        <v>photography</v>
      </c>
      <c r="R1513" t="str">
        <f t="shared" si="140"/>
        <v>photobooks</v>
      </c>
      <c r="S1513" s="9">
        <f t="shared" si="141"/>
        <v>42296.583379629628</v>
      </c>
      <c r="T1513" s="9">
        <f t="shared" si="142"/>
        <v>42326.625046296293</v>
      </c>
    </row>
    <row r="1514" spans="1:20" ht="43.5" x14ac:dyDescent="0.35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3">
        <f t="shared" si="143"/>
        <v>559</v>
      </c>
      <c r="P1514" s="4">
        <f t="shared" si="138"/>
        <v>58.379104477611939</v>
      </c>
      <c r="Q1514" t="str">
        <f t="shared" si="139"/>
        <v>photography</v>
      </c>
      <c r="R1514" t="str">
        <f t="shared" si="140"/>
        <v>photobooks</v>
      </c>
      <c r="S1514" s="9">
        <f t="shared" si="141"/>
        <v>42741.684479166666</v>
      </c>
      <c r="T1514" s="9">
        <f t="shared" si="142"/>
        <v>42771.684479166666</v>
      </c>
    </row>
    <row r="1515" spans="1:20" ht="43.5" x14ac:dyDescent="0.35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3">
        <f t="shared" si="143"/>
        <v>151</v>
      </c>
      <c r="P1515" s="4">
        <f t="shared" si="138"/>
        <v>55.82093023255814</v>
      </c>
      <c r="Q1515" t="str">
        <f t="shared" si="139"/>
        <v>photography</v>
      </c>
      <c r="R1515" t="str">
        <f t="shared" si="140"/>
        <v>photobooks</v>
      </c>
      <c r="S1515" s="9">
        <f t="shared" si="141"/>
        <v>41806.637337962966</v>
      </c>
      <c r="T1515" s="9">
        <f t="shared" si="142"/>
        <v>41836.637337962966</v>
      </c>
    </row>
    <row r="1516" spans="1:20" ht="43.5" x14ac:dyDescent="0.35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3">
        <f t="shared" si="143"/>
        <v>107</v>
      </c>
      <c r="P1516" s="4">
        <f t="shared" si="138"/>
        <v>151.24431818181819</v>
      </c>
      <c r="Q1516" t="str">
        <f t="shared" si="139"/>
        <v>photography</v>
      </c>
      <c r="R1516" t="str">
        <f t="shared" si="140"/>
        <v>photobooks</v>
      </c>
      <c r="S1516" s="9">
        <f t="shared" si="141"/>
        <v>42234.597685185188</v>
      </c>
      <c r="T1516" s="9">
        <f t="shared" si="142"/>
        <v>42274.597685185188</v>
      </c>
    </row>
    <row r="1517" spans="1:20" ht="43.5" x14ac:dyDescent="0.35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3">
        <f t="shared" si="143"/>
        <v>158</v>
      </c>
      <c r="P1517" s="4">
        <f t="shared" si="138"/>
        <v>849.67027027027029</v>
      </c>
      <c r="Q1517" t="str">
        <f t="shared" si="139"/>
        <v>photography</v>
      </c>
      <c r="R1517" t="str">
        <f t="shared" si="140"/>
        <v>photobooks</v>
      </c>
      <c r="S1517" s="9">
        <f t="shared" si="141"/>
        <v>42415.253437499996</v>
      </c>
      <c r="T1517" s="9">
        <f t="shared" si="142"/>
        <v>42445.211770833332</v>
      </c>
    </row>
    <row r="1518" spans="1:20" ht="43.5" x14ac:dyDescent="0.35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3">
        <f t="shared" si="143"/>
        <v>109</v>
      </c>
      <c r="P1518" s="4">
        <f t="shared" si="138"/>
        <v>159.24137931034483</v>
      </c>
      <c r="Q1518" t="str">
        <f t="shared" si="139"/>
        <v>photography</v>
      </c>
      <c r="R1518" t="str">
        <f t="shared" si="140"/>
        <v>photobooks</v>
      </c>
      <c r="S1518" s="9">
        <f t="shared" si="141"/>
        <v>42619.466342592597</v>
      </c>
      <c r="T1518" s="9">
        <f t="shared" si="142"/>
        <v>42649.583333333328</v>
      </c>
    </row>
    <row r="1519" spans="1:20" ht="43.5" x14ac:dyDescent="0.35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3">
        <f t="shared" si="143"/>
        <v>162</v>
      </c>
      <c r="P1519" s="4">
        <f t="shared" si="138"/>
        <v>39.507317073170732</v>
      </c>
      <c r="Q1519" t="str">
        <f t="shared" si="139"/>
        <v>photography</v>
      </c>
      <c r="R1519" t="str">
        <f t="shared" si="140"/>
        <v>photobooks</v>
      </c>
      <c r="S1519" s="9">
        <f t="shared" si="141"/>
        <v>41948.56658564815</v>
      </c>
      <c r="T1519" s="9">
        <f t="shared" si="142"/>
        <v>41979.25</v>
      </c>
    </row>
    <row r="1520" spans="1:20" ht="29" x14ac:dyDescent="0.35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3">
        <f t="shared" si="143"/>
        <v>206</v>
      </c>
      <c r="P1520" s="4">
        <f t="shared" si="138"/>
        <v>130.52966101694915</v>
      </c>
      <c r="Q1520" t="str">
        <f t="shared" si="139"/>
        <v>photography</v>
      </c>
      <c r="R1520" t="str">
        <f t="shared" si="140"/>
        <v>photobooks</v>
      </c>
      <c r="S1520" s="9">
        <f t="shared" si="141"/>
        <v>41760.8200462963</v>
      </c>
      <c r="T1520" s="9">
        <f t="shared" si="142"/>
        <v>41790.8200462963</v>
      </c>
    </row>
    <row r="1521" spans="1:20" ht="43.5" x14ac:dyDescent="0.35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3">
        <f t="shared" si="143"/>
        <v>104</v>
      </c>
      <c r="P1521" s="4">
        <f t="shared" si="138"/>
        <v>64.156896551724131</v>
      </c>
      <c r="Q1521" t="str">
        <f t="shared" si="139"/>
        <v>photography</v>
      </c>
      <c r="R1521" t="str">
        <f t="shared" si="140"/>
        <v>photobooks</v>
      </c>
      <c r="S1521" s="9">
        <f t="shared" si="141"/>
        <v>41782.741701388892</v>
      </c>
      <c r="T1521" s="9">
        <f t="shared" si="142"/>
        <v>41810.915972222225</v>
      </c>
    </row>
    <row r="1522" spans="1:20" ht="29" x14ac:dyDescent="0.35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3">
        <f t="shared" si="143"/>
        <v>104</v>
      </c>
      <c r="P1522" s="4">
        <f t="shared" si="138"/>
        <v>111.52694610778443</v>
      </c>
      <c r="Q1522" t="str">
        <f t="shared" si="139"/>
        <v>photography</v>
      </c>
      <c r="R1522" t="str">
        <f t="shared" si="140"/>
        <v>photobooks</v>
      </c>
      <c r="S1522" s="9">
        <f t="shared" si="141"/>
        <v>41955.857789351852</v>
      </c>
      <c r="T1522" s="9">
        <f t="shared" si="142"/>
        <v>41992.166666666672</v>
      </c>
    </row>
    <row r="1523" spans="1:20" ht="43.5" x14ac:dyDescent="0.35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3">
        <f t="shared" si="143"/>
        <v>107</v>
      </c>
      <c r="P1523" s="4">
        <f t="shared" si="138"/>
        <v>170.44680851063831</v>
      </c>
      <c r="Q1523" t="str">
        <f t="shared" si="139"/>
        <v>photography</v>
      </c>
      <c r="R1523" t="str">
        <f t="shared" si="140"/>
        <v>photobooks</v>
      </c>
      <c r="S1523" s="9">
        <f t="shared" si="141"/>
        <v>42493.167719907404</v>
      </c>
      <c r="T1523" s="9">
        <f t="shared" si="142"/>
        <v>42528.167719907404</v>
      </c>
    </row>
    <row r="1524" spans="1:20" ht="43.5" x14ac:dyDescent="0.35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3">
        <f t="shared" si="143"/>
        <v>139</v>
      </c>
      <c r="P1524" s="4">
        <f t="shared" si="138"/>
        <v>133.7391592920354</v>
      </c>
      <c r="Q1524" t="str">
        <f t="shared" si="139"/>
        <v>photography</v>
      </c>
      <c r="R1524" t="str">
        <f t="shared" si="140"/>
        <v>photobooks</v>
      </c>
      <c r="S1524" s="9">
        <f t="shared" si="141"/>
        <v>41899.830312500002</v>
      </c>
      <c r="T1524" s="9">
        <f t="shared" si="142"/>
        <v>41929.830312500002</v>
      </c>
    </row>
    <row r="1525" spans="1:20" ht="43.5" x14ac:dyDescent="0.35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3">
        <f t="shared" si="143"/>
        <v>125</v>
      </c>
      <c r="P1525" s="4">
        <f t="shared" si="138"/>
        <v>95.834024896265561</v>
      </c>
      <c r="Q1525" t="str">
        <f t="shared" si="139"/>
        <v>photography</v>
      </c>
      <c r="R1525" t="str">
        <f t="shared" si="140"/>
        <v>photobooks</v>
      </c>
      <c r="S1525" s="9">
        <f t="shared" si="141"/>
        <v>41964.751342592594</v>
      </c>
      <c r="T1525" s="9">
        <f t="shared" si="142"/>
        <v>41996</v>
      </c>
    </row>
    <row r="1526" spans="1:20" ht="29" x14ac:dyDescent="0.35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3">
        <f t="shared" si="143"/>
        <v>207</v>
      </c>
      <c r="P1526" s="4">
        <f t="shared" si="138"/>
        <v>221.78571428571428</v>
      </c>
      <c r="Q1526" t="str">
        <f t="shared" si="139"/>
        <v>photography</v>
      </c>
      <c r="R1526" t="str">
        <f t="shared" si="140"/>
        <v>photobooks</v>
      </c>
      <c r="S1526" s="9">
        <f t="shared" si="141"/>
        <v>42756.501041666663</v>
      </c>
      <c r="T1526" s="9">
        <f t="shared" si="142"/>
        <v>42786.501041666663</v>
      </c>
    </row>
    <row r="1527" spans="1:20" ht="43.5" x14ac:dyDescent="0.35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3">
        <f t="shared" si="143"/>
        <v>175</v>
      </c>
      <c r="P1527" s="4">
        <f t="shared" si="138"/>
        <v>32.315357142857138</v>
      </c>
      <c r="Q1527" t="str">
        <f t="shared" si="139"/>
        <v>photography</v>
      </c>
      <c r="R1527" t="str">
        <f t="shared" si="140"/>
        <v>photobooks</v>
      </c>
      <c r="S1527" s="9">
        <f t="shared" si="141"/>
        <v>42570.702986111108</v>
      </c>
      <c r="T1527" s="9">
        <f t="shared" si="142"/>
        <v>42600.702986111108</v>
      </c>
    </row>
    <row r="1528" spans="1:20" ht="43.5" x14ac:dyDescent="0.35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3">
        <f t="shared" si="143"/>
        <v>121</v>
      </c>
      <c r="P1528" s="4">
        <f t="shared" si="138"/>
        <v>98.839285714285708</v>
      </c>
      <c r="Q1528" t="str">
        <f t="shared" si="139"/>
        <v>photography</v>
      </c>
      <c r="R1528" t="str">
        <f t="shared" si="140"/>
        <v>photobooks</v>
      </c>
      <c r="S1528" s="9">
        <f t="shared" si="141"/>
        <v>42339.276006944448</v>
      </c>
      <c r="T1528" s="9">
        <f t="shared" si="142"/>
        <v>42388.276006944448</v>
      </c>
    </row>
    <row r="1529" spans="1:20" ht="29" x14ac:dyDescent="0.35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3">
        <f t="shared" si="143"/>
        <v>111</v>
      </c>
      <c r="P1529" s="4">
        <f t="shared" si="138"/>
        <v>55.222142857142863</v>
      </c>
      <c r="Q1529" t="str">
        <f t="shared" si="139"/>
        <v>photography</v>
      </c>
      <c r="R1529" t="str">
        <f t="shared" si="140"/>
        <v>photobooks</v>
      </c>
      <c r="S1529" s="9">
        <f t="shared" si="141"/>
        <v>42780.600532407407</v>
      </c>
      <c r="T1529" s="9">
        <f t="shared" si="142"/>
        <v>42808.558865740735</v>
      </c>
    </row>
    <row r="1530" spans="1:20" ht="29" x14ac:dyDescent="0.35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3">
        <f t="shared" si="143"/>
        <v>282</v>
      </c>
      <c r="P1530" s="4">
        <f t="shared" si="138"/>
        <v>52.793750000000003</v>
      </c>
      <c r="Q1530" t="str">
        <f t="shared" si="139"/>
        <v>photography</v>
      </c>
      <c r="R1530" t="str">
        <f t="shared" si="140"/>
        <v>photobooks</v>
      </c>
      <c r="S1530" s="9">
        <f t="shared" si="141"/>
        <v>42736.732893518521</v>
      </c>
      <c r="T1530" s="9">
        <f t="shared" si="142"/>
        <v>42767</v>
      </c>
    </row>
    <row r="1531" spans="1:20" ht="29" x14ac:dyDescent="0.35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3">
        <f t="shared" si="143"/>
        <v>101</v>
      </c>
      <c r="P1531" s="4">
        <f t="shared" si="138"/>
        <v>135.66666666666666</v>
      </c>
      <c r="Q1531" t="str">
        <f t="shared" si="139"/>
        <v>photography</v>
      </c>
      <c r="R1531" t="str">
        <f t="shared" si="140"/>
        <v>photobooks</v>
      </c>
      <c r="S1531" s="9">
        <f t="shared" si="141"/>
        <v>42052.628703703704</v>
      </c>
      <c r="T1531" s="9">
        <f t="shared" si="142"/>
        <v>42082.587037037039</v>
      </c>
    </row>
    <row r="1532" spans="1:20" ht="43.5" x14ac:dyDescent="0.35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3">
        <f t="shared" si="143"/>
        <v>135</v>
      </c>
      <c r="P1532" s="4">
        <f t="shared" si="138"/>
        <v>53.991990846681922</v>
      </c>
      <c r="Q1532" t="str">
        <f t="shared" si="139"/>
        <v>photography</v>
      </c>
      <c r="R1532" t="str">
        <f t="shared" si="140"/>
        <v>photobooks</v>
      </c>
      <c r="S1532" s="9">
        <f t="shared" si="141"/>
        <v>42275.767303240747</v>
      </c>
      <c r="T1532" s="9">
        <f t="shared" si="142"/>
        <v>42300.767303240747</v>
      </c>
    </row>
    <row r="1533" spans="1:20" ht="43.5" x14ac:dyDescent="0.35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3">
        <f t="shared" si="143"/>
        <v>176</v>
      </c>
      <c r="P1533" s="4">
        <f t="shared" si="138"/>
        <v>56.643835616438359</v>
      </c>
      <c r="Q1533" t="str">
        <f t="shared" si="139"/>
        <v>photography</v>
      </c>
      <c r="R1533" t="str">
        <f t="shared" si="140"/>
        <v>photobooks</v>
      </c>
      <c r="S1533" s="9">
        <f t="shared" si="141"/>
        <v>41941.802384259259</v>
      </c>
      <c r="T1533" s="9">
        <f t="shared" si="142"/>
        <v>41974.125</v>
      </c>
    </row>
    <row r="1534" spans="1:20" ht="43.5" x14ac:dyDescent="0.35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3">
        <f t="shared" si="143"/>
        <v>485</v>
      </c>
      <c r="P1534" s="4">
        <f t="shared" si="138"/>
        <v>82.316326530612244</v>
      </c>
      <c r="Q1534" t="str">
        <f t="shared" si="139"/>
        <v>photography</v>
      </c>
      <c r="R1534" t="str">
        <f t="shared" si="140"/>
        <v>photobooks</v>
      </c>
      <c r="S1534" s="9">
        <f t="shared" si="141"/>
        <v>42391.475289351853</v>
      </c>
      <c r="T1534" s="9">
        <f t="shared" si="142"/>
        <v>42415.625</v>
      </c>
    </row>
    <row r="1535" spans="1:20" ht="29" x14ac:dyDescent="0.35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3">
        <f t="shared" si="143"/>
        <v>146</v>
      </c>
      <c r="P1535" s="4">
        <f t="shared" si="138"/>
        <v>88.26081081081081</v>
      </c>
      <c r="Q1535" t="str">
        <f t="shared" si="139"/>
        <v>photography</v>
      </c>
      <c r="R1535" t="str">
        <f t="shared" si="140"/>
        <v>photobooks</v>
      </c>
      <c r="S1535" s="9">
        <f t="shared" si="141"/>
        <v>42443.00204861111</v>
      </c>
      <c r="T1535" s="9">
        <f t="shared" si="142"/>
        <v>42492.165972222225</v>
      </c>
    </row>
    <row r="1536" spans="1:20" ht="43.5" x14ac:dyDescent="0.35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3">
        <f t="shared" si="143"/>
        <v>418</v>
      </c>
      <c r="P1536" s="4">
        <f t="shared" si="138"/>
        <v>84.905149051490511</v>
      </c>
      <c r="Q1536" t="str">
        <f t="shared" si="139"/>
        <v>photography</v>
      </c>
      <c r="R1536" t="str">
        <f t="shared" si="140"/>
        <v>photobooks</v>
      </c>
      <c r="S1536" s="9">
        <f t="shared" si="141"/>
        <v>42221.67432870371</v>
      </c>
      <c r="T1536" s="9">
        <f t="shared" si="142"/>
        <v>42251.67432870371</v>
      </c>
    </row>
    <row r="1537" spans="1:20" ht="43.5" x14ac:dyDescent="0.35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3">
        <f t="shared" si="143"/>
        <v>133</v>
      </c>
      <c r="P1537" s="4">
        <f t="shared" si="138"/>
        <v>48.154545454545456</v>
      </c>
      <c r="Q1537" t="str">
        <f t="shared" si="139"/>
        <v>photography</v>
      </c>
      <c r="R1537" t="str">
        <f t="shared" si="140"/>
        <v>photobooks</v>
      </c>
      <c r="S1537" s="9">
        <f t="shared" si="141"/>
        <v>42484.829062500001</v>
      </c>
      <c r="T1537" s="9">
        <f t="shared" si="142"/>
        <v>42513.916666666672</v>
      </c>
    </row>
    <row r="1538" spans="1:20" ht="43.5" x14ac:dyDescent="0.35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3">
        <f t="shared" si="143"/>
        <v>251</v>
      </c>
      <c r="P1538" s="4">
        <f t="shared" si="138"/>
        <v>66.015406593406595</v>
      </c>
      <c r="Q1538" t="str">
        <f t="shared" si="139"/>
        <v>photography</v>
      </c>
      <c r="R1538" t="str">
        <f t="shared" si="140"/>
        <v>photobooks</v>
      </c>
      <c r="S1538" s="9">
        <f t="shared" si="141"/>
        <v>42213.802199074074</v>
      </c>
      <c r="T1538" s="9">
        <f t="shared" si="142"/>
        <v>42243.802199074074</v>
      </c>
    </row>
    <row r="1539" spans="1:20" ht="29" x14ac:dyDescent="0.35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3">
        <f t="shared" si="143"/>
        <v>180</v>
      </c>
      <c r="P1539" s="4">
        <f t="shared" ref="P1539:P1602" si="144">IFERROR(E1539/L1539,0)</f>
        <v>96.375</v>
      </c>
      <c r="Q1539" t="str">
        <f t="shared" ref="Q1539:Q1602" si="145">LEFT(N1539,SEARCH("/",N1539)-1)</f>
        <v>photography</v>
      </c>
      <c r="R1539" t="str">
        <f t="shared" ref="R1539:R1602" si="146">RIGHT(N1539,LEN(N1539)-SEARCH("/",N1539,1))</f>
        <v>photobooks</v>
      </c>
      <c r="S1539" s="9">
        <f t="shared" ref="S1539:S1602" si="147">(((J1539/60)/60)/24)+DATE(1970,1,1)</f>
        <v>42552.315127314811</v>
      </c>
      <c r="T1539" s="9">
        <f t="shared" ref="T1539:T1602" si="148">(((I1539/60)/60)/24)+DATE(1970,1,1)</f>
        <v>42588.75</v>
      </c>
    </row>
    <row r="1540" spans="1:20" ht="43.5" x14ac:dyDescent="0.35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3">
        <f t="shared" ref="O1540:O1603" si="149">ROUNDUP((E1540/D1540)*100,0)</f>
        <v>103</v>
      </c>
      <c r="P1540" s="4">
        <f t="shared" si="144"/>
        <v>156.17391304347825</v>
      </c>
      <c r="Q1540" t="str">
        <f t="shared" si="145"/>
        <v>photography</v>
      </c>
      <c r="R1540" t="str">
        <f t="shared" si="146"/>
        <v>photobooks</v>
      </c>
      <c r="S1540" s="9">
        <f t="shared" si="147"/>
        <v>41981.782060185185</v>
      </c>
      <c r="T1540" s="9">
        <f t="shared" si="148"/>
        <v>42026.782060185185</v>
      </c>
    </row>
    <row r="1541" spans="1:20" ht="43.5" x14ac:dyDescent="0.35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3">
        <f t="shared" si="149"/>
        <v>136</v>
      </c>
      <c r="P1541" s="4">
        <f t="shared" si="144"/>
        <v>95.764859154929582</v>
      </c>
      <c r="Q1541" t="str">
        <f t="shared" si="145"/>
        <v>photography</v>
      </c>
      <c r="R1541" t="str">
        <f t="shared" si="146"/>
        <v>photobooks</v>
      </c>
      <c r="S1541" s="9">
        <f t="shared" si="147"/>
        <v>42705.919201388882</v>
      </c>
      <c r="T1541" s="9">
        <f t="shared" si="148"/>
        <v>42738.919201388882</v>
      </c>
    </row>
    <row r="1542" spans="1:20" ht="43.5" x14ac:dyDescent="0.35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3">
        <f t="shared" si="149"/>
        <v>118</v>
      </c>
      <c r="P1542" s="4">
        <f t="shared" si="144"/>
        <v>180.40816326530611</v>
      </c>
      <c r="Q1542" t="str">
        <f t="shared" si="145"/>
        <v>photography</v>
      </c>
      <c r="R1542" t="str">
        <f t="shared" si="146"/>
        <v>photobooks</v>
      </c>
      <c r="S1542" s="9">
        <f t="shared" si="147"/>
        <v>41939.00712962963</v>
      </c>
      <c r="T1542" s="9">
        <f t="shared" si="148"/>
        <v>41969.052083333328</v>
      </c>
    </row>
    <row r="1543" spans="1:20" ht="43.5" x14ac:dyDescent="0.35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3">
        <f t="shared" si="149"/>
        <v>1</v>
      </c>
      <c r="P1543" s="4">
        <f t="shared" si="144"/>
        <v>3</v>
      </c>
      <c r="Q1543" t="str">
        <f t="shared" si="145"/>
        <v>photography</v>
      </c>
      <c r="R1543" t="str">
        <f t="shared" si="146"/>
        <v>nature</v>
      </c>
      <c r="S1543" s="9">
        <f t="shared" si="147"/>
        <v>41974.712245370371</v>
      </c>
      <c r="T1543" s="9">
        <f t="shared" si="148"/>
        <v>42004.712245370371</v>
      </c>
    </row>
    <row r="1544" spans="1:20" ht="43.5" x14ac:dyDescent="0.35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3">
        <f t="shared" si="149"/>
        <v>4</v>
      </c>
      <c r="P1544" s="4">
        <f t="shared" si="144"/>
        <v>20</v>
      </c>
      <c r="Q1544" t="str">
        <f t="shared" si="145"/>
        <v>photography</v>
      </c>
      <c r="R1544" t="str">
        <f t="shared" si="146"/>
        <v>nature</v>
      </c>
      <c r="S1544" s="9">
        <f t="shared" si="147"/>
        <v>42170.996527777781</v>
      </c>
      <c r="T1544" s="9">
        <f t="shared" si="148"/>
        <v>42185.996527777781</v>
      </c>
    </row>
    <row r="1545" spans="1:20" ht="43.5" x14ac:dyDescent="0.35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3">
        <f t="shared" si="149"/>
        <v>1</v>
      </c>
      <c r="P1545" s="4">
        <f t="shared" si="144"/>
        <v>10</v>
      </c>
      <c r="Q1545" t="str">
        <f t="shared" si="145"/>
        <v>photography</v>
      </c>
      <c r="R1545" t="str">
        <f t="shared" si="146"/>
        <v>nature</v>
      </c>
      <c r="S1545" s="9">
        <f t="shared" si="147"/>
        <v>41935.509652777779</v>
      </c>
      <c r="T1545" s="9">
        <f t="shared" si="148"/>
        <v>41965.551319444443</v>
      </c>
    </row>
    <row r="1546" spans="1:20" ht="43.5" x14ac:dyDescent="0.35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3">
        <f t="shared" si="149"/>
        <v>0</v>
      </c>
      <c r="P1546" s="4">
        <f t="shared" si="144"/>
        <v>0</v>
      </c>
      <c r="Q1546" t="str">
        <f t="shared" si="145"/>
        <v>photography</v>
      </c>
      <c r="R1546" t="str">
        <f t="shared" si="146"/>
        <v>nature</v>
      </c>
      <c r="S1546" s="9">
        <f t="shared" si="147"/>
        <v>42053.051203703704</v>
      </c>
      <c r="T1546" s="9">
        <f t="shared" si="148"/>
        <v>42095.012499999997</v>
      </c>
    </row>
    <row r="1547" spans="1:20" ht="43.5" x14ac:dyDescent="0.35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3">
        <f t="shared" si="149"/>
        <v>1</v>
      </c>
      <c r="P1547" s="4">
        <f t="shared" si="144"/>
        <v>1</v>
      </c>
      <c r="Q1547" t="str">
        <f t="shared" si="145"/>
        <v>photography</v>
      </c>
      <c r="R1547" t="str">
        <f t="shared" si="146"/>
        <v>nature</v>
      </c>
      <c r="S1547" s="9">
        <f t="shared" si="147"/>
        <v>42031.884652777779</v>
      </c>
      <c r="T1547" s="9">
        <f t="shared" si="148"/>
        <v>42065.886111111111</v>
      </c>
    </row>
    <row r="1548" spans="1:20" ht="43.5" x14ac:dyDescent="0.35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3">
        <f t="shared" si="149"/>
        <v>29</v>
      </c>
      <c r="P1548" s="4">
        <f t="shared" si="144"/>
        <v>26.272727272727273</v>
      </c>
      <c r="Q1548" t="str">
        <f t="shared" si="145"/>
        <v>photography</v>
      </c>
      <c r="R1548" t="str">
        <f t="shared" si="146"/>
        <v>nature</v>
      </c>
      <c r="S1548" s="9">
        <f t="shared" si="147"/>
        <v>41839.212951388887</v>
      </c>
      <c r="T1548" s="9">
        <f t="shared" si="148"/>
        <v>41899.212951388887</v>
      </c>
    </row>
    <row r="1549" spans="1:20" ht="43.5" x14ac:dyDescent="0.35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3">
        <f t="shared" si="149"/>
        <v>0</v>
      </c>
      <c r="P1549" s="4">
        <f t="shared" si="144"/>
        <v>0</v>
      </c>
      <c r="Q1549" t="str">
        <f t="shared" si="145"/>
        <v>photography</v>
      </c>
      <c r="R1549" t="str">
        <f t="shared" si="146"/>
        <v>nature</v>
      </c>
      <c r="S1549" s="9">
        <f t="shared" si="147"/>
        <v>42782.426875000005</v>
      </c>
      <c r="T1549" s="9">
        <f t="shared" si="148"/>
        <v>42789.426875000005</v>
      </c>
    </row>
    <row r="1550" spans="1:20" ht="29" x14ac:dyDescent="0.35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3">
        <f t="shared" si="149"/>
        <v>9</v>
      </c>
      <c r="P1550" s="4">
        <f t="shared" si="144"/>
        <v>60</v>
      </c>
      <c r="Q1550" t="str">
        <f t="shared" si="145"/>
        <v>photography</v>
      </c>
      <c r="R1550" t="str">
        <f t="shared" si="146"/>
        <v>nature</v>
      </c>
      <c r="S1550" s="9">
        <f t="shared" si="147"/>
        <v>42286.88217592593</v>
      </c>
      <c r="T1550" s="9">
        <f t="shared" si="148"/>
        <v>42316.923842592587</v>
      </c>
    </row>
    <row r="1551" spans="1:20" ht="43.5" x14ac:dyDescent="0.35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3">
        <f t="shared" si="149"/>
        <v>34</v>
      </c>
      <c r="P1551" s="4">
        <f t="shared" si="144"/>
        <v>28.333333333333332</v>
      </c>
      <c r="Q1551" t="str">
        <f t="shared" si="145"/>
        <v>photography</v>
      </c>
      <c r="R1551" t="str">
        <f t="shared" si="146"/>
        <v>nature</v>
      </c>
      <c r="S1551" s="9">
        <f t="shared" si="147"/>
        <v>42281.136099537034</v>
      </c>
      <c r="T1551" s="9">
        <f t="shared" si="148"/>
        <v>42311.177766203706</v>
      </c>
    </row>
    <row r="1552" spans="1:20" ht="43.5" x14ac:dyDescent="0.35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3">
        <f t="shared" si="149"/>
        <v>14</v>
      </c>
      <c r="P1552" s="4">
        <f t="shared" si="144"/>
        <v>14.428571428571429</v>
      </c>
      <c r="Q1552" t="str">
        <f t="shared" si="145"/>
        <v>photography</v>
      </c>
      <c r="R1552" t="str">
        <f t="shared" si="146"/>
        <v>nature</v>
      </c>
      <c r="S1552" s="9">
        <f t="shared" si="147"/>
        <v>42472.449467592596</v>
      </c>
      <c r="T1552" s="9">
        <f t="shared" si="148"/>
        <v>42502.449467592596</v>
      </c>
    </row>
    <row r="1553" spans="1:20" ht="43.5" x14ac:dyDescent="0.35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3">
        <f t="shared" si="149"/>
        <v>0</v>
      </c>
      <c r="P1553" s="4">
        <f t="shared" si="144"/>
        <v>0</v>
      </c>
      <c r="Q1553" t="str">
        <f t="shared" si="145"/>
        <v>photography</v>
      </c>
      <c r="R1553" t="str">
        <f t="shared" si="146"/>
        <v>nature</v>
      </c>
      <c r="S1553" s="9">
        <f t="shared" si="147"/>
        <v>42121.824525462958</v>
      </c>
      <c r="T1553" s="9">
        <f t="shared" si="148"/>
        <v>42151.824525462958</v>
      </c>
    </row>
    <row r="1554" spans="1:20" ht="43.5" x14ac:dyDescent="0.35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3">
        <f t="shared" si="149"/>
        <v>50</v>
      </c>
      <c r="P1554" s="4">
        <f t="shared" si="144"/>
        <v>132.1875</v>
      </c>
      <c r="Q1554" t="str">
        <f t="shared" si="145"/>
        <v>photography</v>
      </c>
      <c r="R1554" t="str">
        <f t="shared" si="146"/>
        <v>nature</v>
      </c>
      <c r="S1554" s="9">
        <f t="shared" si="147"/>
        <v>41892.688750000001</v>
      </c>
      <c r="T1554" s="9">
        <f t="shared" si="148"/>
        <v>41913.165972222225</v>
      </c>
    </row>
    <row r="1555" spans="1:20" ht="43.5" x14ac:dyDescent="0.35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3">
        <f t="shared" si="149"/>
        <v>0</v>
      </c>
      <c r="P1555" s="4">
        <f t="shared" si="144"/>
        <v>0</v>
      </c>
      <c r="Q1555" t="str">
        <f t="shared" si="145"/>
        <v>photography</v>
      </c>
      <c r="R1555" t="str">
        <f t="shared" si="146"/>
        <v>nature</v>
      </c>
      <c r="S1555" s="9">
        <f t="shared" si="147"/>
        <v>42219.282951388886</v>
      </c>
      <c r="T1555" s="9">
        <f t="shared" si="148"/>
        <v>42249.282951388886</v>
      </c>
    </row>
    <row r="1556" spans="1:20" ht="43.5" x14ac:dyDescent="0.35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3">
        <f t="shared" si="149"/>
        <v>0</v>
      </c>
      <c r="P1556" s="4">
        <f t="shared" si="144"/>
        <v>0</v>
      </c>
      <c r="Q1556" t="str">
        <f t="shared" si="145"/>
        <v>photography</v>
      </c>
      <c r="R1556" t="str">
        <f t="shared" si="146"/>
        <v>nature</v>
      </c>
      <c r="S1556" s="9">
        <f t="shared" si="147"/>
        <v>42188.252199074079</v>
      </c>
      <c r="T1556" s="9">
        <f t="shared" si="148"/>
        <v>42218.252199074079</v>
      </c>
    </row>
    <row r="1557" spans="1:20" ht="43.5" x14ac:dyDescent="0.35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3">
        <f t="shared" si="149"/>
        <v>0</v>
      </c>
      <c r="P1557" s="4">
        <f t="shared" si="144"/>
        <v>0</v>
      </c>
      <c r="Q1557" t="str">
        <f t="shared" si="145"/>
        <v>photography</v>
      </c>
      <c r="R1557" t="str">
        <f t="shared" si="146"/>
        <v>nature</v>
      </c>
      <c r="S1557" s="9">
        <f t="shared" si="147"/>
        <v>42241.613796296297</v>
      </c>
      <c r="T1557" s="9">
        <f t="shared" si="148"/>
        <v>42264.708333333328</v>
      </c>
    </row>
    <row r="1558" spans="1:20" ht="29" x14ac:dyDescent="0.35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3">
        <f t="shared" si="149"/>
        <v>46</v>
      </c>
      <c r="P1558" s="4">
        <f t="shared" si="144"/>
        <v>56.416666666666664</v>
      </c>
      <c r="Q1558" t="str">
        <f t="shared" si="145"/>
        <v>photography</v>
      </c>
      <c r="R1558" t="str">
        <f t="shared" si="146"/>
        <v>nature</v>
      </c>
      <c r="S1558" s="9">
        <f t="shared" si="147"/>
        <v>42525.153055555551</v>
      </c>
      <c r="T1558" s="9">
        <f t="shared" si="148"/>
        <v>42555.153055555551</v>
      </c>
    </row>
    <row r="1559" spans="1:20" ht="43.5" x14ac:dyDescent="0.35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3">
        <f t="shared" si="149"/>
        <v>4</v>
      </c>
      <c r="P1559" s="4">
        <f t="shared" si="144"/>
        <v>100</v>
      </c>
      <c r="Q1559" t="str">
        <f t="shared" si="145"/>
        <v>photography</v>
      </c>
      <c r="R1559" t="str">
        <f t="shared" si="146"/>
        <v>nature</v>
      </c>
      <c r="S1559" s="9">
        <f t="shared" si="147"/>
        <v>41871.65315972222</v>
      </c>
      <c r="T1559" s="9">
        <f t="shared" si="148"/>
        <v>41902.65315972222</v>
      </c>
    </row>
    <row r="1560" spans="1:20" ht="29" x14ac:dyDescent="0.35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3">
        <f t="shared" si="149"/>
        <v>5</v>
      </c>
      <c r="P1560" s="4">
        <f t="shared" si="144"/>
        <v>11.666666666666666</v>
      </c>
      <c r="Q1560" t="str">
        <f t="shared" si="145"/>
        <v>photography</v>
      </c>
      <c r="R1560" t="str">
        <f t="shared" si="146"/>
        <v>nature</v>
      </c>
      <c r="S1560" s="9">
        <f t="shared" si="147"/>
        <v>42185.397673611107</v>
      </c>
      <c r="T1560" s="9">
        <f t="shared" si="148"/>
        <v>42244.508333333331</v>
      </c>
    </row>
    <row r="1561" spans="1:20" ht="29" x14ac:dyDescent="0.35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3">
        <f t="shared" si="149"/>
        <v>1</v>
      </c>
      <c r="P1561" s="4">
        <f t="shared" si="144"/>
        <v>50</v>
      </c>
      <c r="Q1561" t="str">
        <f t="shared" si="145"/>
        <v>photography</v>
      </c>
      <c r="R1561" t="str">
        <f t="shared" si="146"/>
        <v>nature</v>
      </c>
      <c r="S1561" s="9">
        <f t="shared" si="147"/>
        <v>42108.05322916666</v>
      </c>
      <c r="T1561" s="9">
        <f t="shared" si="148"/>
        <v>42123.05322916666</v>
      </c>
    </row>
    <row r="1562" spans="1:20" ht="43.5" x14ac:dyDescent="0.35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3">
        <f t="shared" si="149"/>
        <v>4</v>
      </c>
      <c r="P1562" s="4">
        <f t="shared" si="144"/>
        <v>23.5</v>
      </c>
      <c r="Q1562" t="str">
        <f t="shared" si="145"/>
        <v>photography</v>
      </c>
      <c r="R1562" t="str">
        <f t="shared" si="146"/>
        <v>nature</v>
      </c>
      <c r="S1562" s="9">
        <f t="shared" si="147"/>
        <v>41936.020752314813</v>
      </c>
      <c r="T1562" s="9">
        <f t="shared" si="148"/>
        <v>41956.062418981484</v>
      </c>
    </row>
    <row r="1563" spans="1:20" ht="43.5" x14ac:dyDescent="0.35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3">
        <f t="shared" si="149"/>
        <v>1</v>
      </c>
      <c r="P1563" s="4">
        <f t="shared" si="144"/>
        <v>67</v>
      </c>
      <c r="Q1563" t="str">
        <f t="shared" si="145"/>
        <v>publishing</v>
      </c>
      <c r="R1563" t="str">
        <f t="shared" si="146"/>
        <v>art books</v>
      </c>
      <c r="S1563" s="9">
        <f t="shared" si="147"/>
        <v>41555.041701388887</v>
      </c>
      <c r="T1563" s="9">
        <f t="shared" si="148"/>
        <v>41585.083368055559</v>
      </c>
    </row>
    <row r="1564" spans="1:20" ht="43.5" x14ac:dyDescent="0.35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3">
        <f t="shared" si="149"/>
        <v>0</v>
      </c>
      <c r="P1564" s="4">
        <f t="shared" si="144"/>
        <v>0</v>
      </c>
      <c r="Q1564" t="str">
        <f t="shared" si="145"/>
        <v>publishing</v>
      </c>
      <c r="R1564" t="str">
        <f t="shared" si="146"/>
        <v>art books</v>
      </c>
      <c r="S1564" s="9">
        <f t="shared" si="147"/>
        <v>40079.566157407404</v>
      </c>
      <c r="T1564" s="9">
        <f t="shared" si="148"/>
        <v>40149.034722222219</v>
      </c>
    </row>
    <row r="1565" spans="1:20" ht="43.5" x14ac:dyDescent="0.35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3">
        <f t="shared" si="149"/>
        <v>2</v>
      </c>
      <c r="P1565" s="4">
        <f t="shared" si="144"/>
        <v>42.5</v>
      </c>
      <c r="Q1565" t="str">
        <f t="shared" si="145"/>
        <v>publishing</v>
      </c>
      <c r="R1565" t="str">
        <f t="shared" si="146"/>
        <v>art books</v>
      </c>
      <c r="S1565" s="9">
        <f t="shared" si="147"/>
        <v>41652.742488425924</v>
      </c>
      <c r="T1565" s="9">
        <f t="shared" si="148"/>
        <v>41712.700821759259</v>
      </c>
    </row>
    <row r="1566" spans="1:20" ht="43.5" x14ac:dyDescent="0.35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3">
        <f t="shared" si="149"/>
        <v>1</v>
      </c>
      <c r="P1566" s="4">
        <f t="shared" si="144"/>
        <v>10</v>
      </c>
      <c r="Q1566" t="str">
        <f t="shared" si="145"/>
        <v>publishing</v>
      </c>
      <c r="R1566" t="str">
        <f t="shared" si="146"/>
        <v>art books</v>
      </c>
      <c r="S1566" s="9">
        <f t="shared" si="147"/>
        <v>42121.367002314815</v>
      </c>
      <c r="T1566" s="9">
        <f t="shared" si="148"/>
        <v>42152.836805555555</v>
      </c>
    </row>
    <row r="1567" spans="1:20" ht="43.5" x14ac:dyDescent="0.35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3">
        <f t="shared" si="149"/>
        <v>3</v>
      </c>
      <c r="P1567" s="4">
        <f t="shared" si="144"/>
        <v>100</v>
      </c>
      <c r="Q1567" t="str">
        <f t="shared" si="145"/>
        <v>publishing</v>
      </c>
      <c r="R1567" t="str">
        <f t="shared" si="146"/>
        <v>art books</v>
      </c>
      <c r="S1567" s="9">
        <f t="shared" si="147"/>
        <v>40672.729872685188</v>
      </c>
      <c r="T1567" s="9">
        <f t="shared" si="148"/>
        <v>40702.729872685188</v>
      </c>
    </row>
    <row r="1568" spans="1:20" ht="43.5" x14ac:dyDescent="0.35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3">
        <f t="shared" si="149"/>
        <v>22</v>
      </c>
      <c r="P1568" s="4">
        <f t="shared" si="144"/>
        <v>108.05084745762711</v>
      </c>
      <c r="Q1568" t="str">
        <f t="shared" si="145"/>
        <v>publishing</v>
      </c>
      <c r="R1568" t="str">
        <f t="shared" si="146"/>
        <v>art books</v>
      </c>
      <c r="S1568" s="9">
        <f t="shared" si="147"/>
        <v>42549.916712962964</v>
      </c>
      <c r="T1568" s="9">
        <f t="shared" si="148"/>
        <v>42578.916666666672</v>
      </c>
    </row>
    <row r="1569" spans="1:20" ht="43.5" x14ac:dyDescent="0.35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3">
        <f t="shared" si="149"/>
        <v>5</v>
      </c>
      <c r="P1569" s="4">
        <f t="shared" si="144"/>
        <v>26.923076923076923</v>
      </c>
      <c r="Q1569" t="str">
        <f t="shared" si="145"/>
        <v>publishing</v>
      </c>
      <c r="R1569" t="str">
        <f t="shared" si="146"/>
        <v>art books</v>
      </c>
      <c r="S1569" s="9">
        <f t="shared" si="147"/>
        <v>41671.936863425923</v>
      </c>
      <c r="T1569" s="9">
        <f t="shared" si="148"/>
        <v>41687</v>
      </c>
    </row>
    <row r="1570" spans="1:20" ht="43.5" x14ac:dyDescent="0.35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3">
        <f t="shared" si="149"/>
        <v>14</v>
      </c>
      <c r="P1570" s="4">
        <f t="shared" si="144"/>
        <v>155</v>
      </c>
      <c r="Q1570" t="str">
        <f t="shared" si="145"/>
        <v>publishing</v>
      </c>
      <c r="R1570" t="str">
        <f t="shared" si="146"/>
        <v>art books</v>
      </c>
      <c r="S1570" s="9">
        <f t="shared" si="147"/>
        <v>41962.062326388885</v>
      </c>
      <c r="T1570" s="9">
        <f t="shared" si="148"/>
        <v>41997.062326388885</v>
      </c>
    </row>
    <row r="1571" spans="1:20" x14ac:dyDescent="0.35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3">
        <f t="shared" si="149"/>
        <v>0</v>
      </c>
      <c r="P1571" s="4">
        <f t="shared" si="144"/>
        <v>0</v>
      </c>
      <c r="Q1571" t="str">
        <f t="shared" si="145"/>
        <v>publishing</v>
      </c>
      <c r="R1571" t="str">
        <f t="shared" si="146"/>
        <v>art books</v>
      </c>
      <c r="S1571" s="9">
        <f t="shared" si="147"/>
        <v>41389.679560185185</v>
      </c>
      <c r="T1571" s="9">
        <f t="shared" si="148"/>
        <v>41419.679560185185</v>
      </c>
    </row>
    <row r="1572" spans="1:20" ht="29" x14ac:dyDescent="0.35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3">
        <f t="shared" si="149"/>
        <v>42</v>
      </c>
      <c r="P1572" s="4">
        <f t="shared" si="144"/>
        <v>47.769230769230766</v>
      </c>
      <c r="Q1572" t="str">
        <f t="shared" si="145"/>
        <v>publishing</v>
      </c>
      <c r="R1572" t="str">
        <f t="shared" si="146"/>
        <v>art books</v>
      </c>
      <c r="S1572" s="9">
        <f t="shared" si="147"/>
        <v>42438.813449074078</v>
      </c>
      <c r="T1572" s="9">
        <f t="shared" si="148"/>
        <v>42468.771782407406</v>
      </c>
    </row>
    <row r="1573" spans="1:20" ht="43.5" x14ac:dyDescent="0.35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3">
        <f t="shared" si="149"/>
        <v>1</v>
      </c>
      <c r="P1573" s="4">
        <f t="shared" si="144"/>
        <v>20</v>
      </c>
      <c r="Q1573" t="str">
        <f t="shared" si="145"/>
        <v>publishing</v>
      </c>
      <c r="R1573" t="str">
        <f t="shared" si="146"/>
        <v>art books</v>
      </c>
      <c r="S1573" s="9">
        <f t="shared" si="147"/>
        <v>42144.769479166673</v>
      </c>
      <c r="T1573" s="9">
        <f t="shared" si="148"/>
        <v>42174.769479166673</v>
      </c>
    </row>
    <row r="1574" spans="1:20" ht="43.5" x14ac:dyDescent="0.35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3">
        <f t="shared" si="149"/>
        <v>5</v>
      </c>
      <c r="P1574" s="4">
        <f t="shared" si="144"/>
        <v>41.666666666666664</v>
      </c>
      <c r="Q1574" t="str">
        <f t="shared" si="145"/>
        <v>publishing</v>
      </c>
      <c r="R1574" t="str">
        <f t="shared" si="146"/>
        <v>art books</v>
      </c>
      <c r="S1574" s="9">
        <f t="shared" si="147"/>
        <v>42404.033090277779</v>
      </c>
      <c r="T1574" s="9">
        <f t="shared" si="148"/>
        <v>42428.999305555553</v>
      </c>
    </row>
    <row r="1575" spans="1:20" ht="43.5" x14ac:dyDescent="0.35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3">
        <f t="shared" si="149"/>
        <v>3</v>
      </c>
      <c r="P1575" s="4">
        <f t="shared" si="144"/>
        <v>74.333333333333329</v>
      </c>
      <c r="Q1575" t="str">
        <f t="shared" si="145"/>
        <v>publishing</v>
      </c>
      <c r="R1575" t="str">
        <f t="shared" si="146"/>
        <v>art books</v>
      </c>
      <c r="S1575" s="9">
        <f t="shared" si="147"/>
        <v>42786.000023148154</v>
      </c>
      <c r="T1575" s="9">
        <f t="shared" si="148"/>
        <v>42826.165972222225</v>
      </c>
    </row>
    <row r="1576" spans="1:20" ht="43.5" x14ac:dyDescent="0.35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3">
        <f t="shared" si="149"/>
        <v>6</v>
      </c>
      <c r="P1576" s="4">
        <f t="shared" si="144"/>
        <v>84.333333333333329</v>
      </c>
      <c r="Q1576" t="str">
        <f t="shared" si="145"/>
        <v>publishing</v>
      </c>
      <c r="R1576" t="str">
        <f t="shared" si="146"/>
        <v>art books</v>
      </c>
      <c r="S1576" s="9">
        <f t="shared" si="147"/>
        <v>42017.927418981482</v>
      </c>
      <c r="T1576" s="9">
        <f t="shared" si="148"/>
        <v>42052.927418981482</v>
      </c>
    </row>
    <row r="1577" spans="1:20" ht="43.5" x14ac:dyDescent="0.35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3">
        <f t="shared" si="149"/>
        <v>23</v>
      </c>
      <c r="P1577" s="4">
        <f t="shared" si="144"/>
        <v>65.457142857142856</v>
      </c>
      <c r="Q1577" t="str">
        <f t="shared" si="145"/>
        <v>publishing</v>
      </c>
      <c r="R1577" t="str">
        <f t="shared" si="146"/>
        <v>art books</v>
      </c>
      <c r="S1577" s="9">
        <f t="shared" si="147"/>
        <v>41799.524259259262</v>
      </c>
      <c r="T1577" s="9">
        <f t="shared" si="148"/>
        <v>41829.524259259262</v>
      </c>
    </row>
    <row r="1578" spans="1:20" ht="29" x14ac:dyDescent="0.35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3">
        <f t="shared" si="149"/>
        <v>13</v>
      </c>
      <c r="P1578" s="4">
        <f t="shared" si="144"/>
        <v>65</v>
      </c>
      <c r="Q1578" t="str">
        <f t="shared" si="145"/>
        <v>publishing</v>
      </c>
      <c r="R1578" t="str">
        <f t="shared" si="146"/>
        <v>art books</v>
      </c>
      <c r="S1578" s="9">
        <f t="shared" si="147"/>
        <v>42140.879259259258</v>
      </c>
      <c r="T1578" s="9">
        <f t="shared" si="148"/>
        <v>42185.879259259258</v>
      </c>
    </row>
    <row r="1579" spans="1:20" ht="43.5" x14ac:dyDescent="0.35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3">
        <f t="shared" si="149"/>
        <v>1</v>
      </c>
      <c r="P1579" s="4">
        <f t="shared" si="144"/>
        <v>27.5</v>
      </c>
      <c r="Q1579" t="str">
        <f t="shared" si="145"/>
        <v>publishing</v>
      </c>
      <c r="R1579" t="str">
        <f t="shared" si="146"/>
        <v>art books</v>
      </c>
      <c r="S1579" s="9">
        <f t="shared" si="147"/>
        <v>41054.847777777781</v>
      </c>
      <c r="T1579" s="9">
        <f t="shared" si="148"/>
        <v>41114.847777777781</v>
      </c>
    </row>
    <row r="1580" spans="1:20" ht="43.5" x14ac:dyDescent="0.35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3">
        <f t="shared" si="149"/>
        <v>11</v>
      </c>
      <c r="P1580" s="4">
        <f t="shared" si="144"/>
        <v>51.25</v>
      </c>
      <c r="Q1580" t="str">
        <f t="shared" si="145"/>
        <v>publishing</v>
      </c>
      <c r="R1580" t="str">
        <f t="shared" si="146"/>
        <v>art books</v>
      </c>
      <c r="S1580" s="9">
        <f t="shared" si="147"/>
        <v>40399.065868055557</v>
      </c>
      <c r="T1580" s="9">
        <f t="shared" si="148"/>
        <v>40423.083333333336</v>
      </c>
    </row>
    <row r="1581" spans="1:20" ht="29" x14ac:dyDescent="0.35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3">
        <f t="shared" si="149"/>
        <v>1</v>
      </c>
      <c r="P1581" s="4">
        <f t="shared" si="144"/>
        <v>14</v>
      </c>
      <c r="Q1581" t="str">
        <f t="shared" si="145"/>
        <v>publishing</v>
      </c>
      <c r="R1581" t="str">
        <f t="shared" si="146"/>
        <v>art books</v>
      </c>
      <c r="S1581" s="9">
        <f t="shared" si="147"/>
        <v>41481.996423611112</v>
      </c>
      <c r="T1581" s="9">
        <f t="shared" si="148"/>
        <v>41514.996423611112</v>
      </c>
    </row>
    <row r="1582" spans="1:20" ht="43.5" x14ac:dyDescent="0.35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3">
        <f t="shared" si="149"/>
        <v>0</v>
      </c>
      <c r="P1582" s="4">
        <f t="shared" si="144"/>
        <v>0</v>
      </c>
      <c r="Q1582" t="str">
        <f t="shared" si="145"/>
        <v>publishing</v>
      </c>
      <c r="R1582" t="str">
        <f t="shared" si="146"/>
        <v>art books</v>
      </c>
      <c r="S1582" s="9">
        <f t="shared" si="147"/>
        <v>40990.050069444449</v>
      </c>
      <c r="T1582" s="9">
        <f t="shared" si="148"/>
        <v>41050.050069444449</v>
      </c>
    </row>
    <row r="1583" spans="1:20" ht="43.5" x14ac:dyDescent="0.35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3">
        <f t="shared" si="149"/>
        <v>1</v>
      </c>
      <c r="P1583" s="4">
        <f t="shared" si="144"/>
        <v>5</v>
      </c>
      <c r="Q1583" t="str">
        <f t="shared" si="145"/>
        <v>photography</v>
      </c>
      <c r="R1583" t="str">
        <f t="shared" si="146"/>
        <v>places</v>
      </c>
      <c r="S1583" s="9">
        <f t="shared" si="147"/>
        <v>42325.448958333334</v>
      </c>
      <c r="T1583" s="9">
        <f t="shared" si="148"/>
        <v>42357.448958333334</v>
      </c>
    </row>
    <row r="1584" spans="1:20" ht="29" x14ac:dyDescent="0.35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3">
        <f t="shared" si="149"/>
        <v>10</v>
      </c>
      <c r="P1584" s="4">
        <f t="shared" si="144"/>
        <v>31</v>
      </c>
      <c r="Q1584" t="str">
        <f t="shared" si="145"/>
        <v>photography</v>
      </c>
      <c r="R1584" t="str">
        <f t="shared" si="146"/>
        <v>places</v>
      </c>
      <c r="S1584" s="9">
        <f t="shared" si="147"/>
        <v>42246.789965277778</v>
      </c>
      <c r="T1584" s="9">
        <f t="shared" si="148"/>
        <v>42303.888888888891</v>
      </c>
    </row>
    <row r="1585" spans="1:20" ht="43.5" x14ac:dyDescent="0.35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3">
        <f t="shared" si="149"/>
        <v>1</v>
      </c>
      <c r="P1585" s="4">
        <f t="shared" si="144"/>
        <v>15</v>
      </c>
      <c r="Q1585" t="str">
        <f t="shared" si="145"/>
        <v>photography</v>
      </c>
      <c r="R1585" t="str">
        <f t="shared" si="146"/>
        <v>places</v>
      </c>
      <c r="S1585" s="9">
        <f t="shared" si="147"/>
        <v>41877.904988425929</v>
      </c>
      <c r="T1585" s="9">
        <f t="shared" si="148"/>
        <v>41907.904988425929</v>
      </c>
    </row>
    <row r="1586" spans="1:20" ht="43.5" x14ac:dyDescent="0.35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3">
        <f t="shared" si="149"/>
        <v>0</v>
      </c>
      <c r="P1586" s="4">
        <f t="shared" si="144"/>
        <v>0</v>
      </c>
      <c r="Q1586" t="str">
        <f t="shared" si="145"/>
        <v>photography</v>
      </c>
      <c r="R1586" t="str">
        <f t="shared" si="146"/>
        <v>places</v>
      </c>
      <c r="S1586" s="9">
        <f t="shared" si="147"/>
        <v>41779.649317129632</v>
      </c>
      <c r="T1586" s="9">
        <f t="shared" si="148"/>
        <v>41789.649317129632</v>
      </c>
    </row>
    <row r="1587" spans="1:20" ht="43.5" x14ac:dyDescent="0.35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3">
        <f t="shared" si="149"/>
        <v>79</v>
      </c>
      <c r="P1587" s="4">
        <f t="shared" si="144"/>
        <v>131.66666666666666</v>
      </c>
      <c r="Q1587" t="str">
        <f t="shared" si="145"/>
        <v>photography</v>
      </c>
      <c r="R1587" t="str">
        <f t="shared" si="146"/>
        <v>places</v>
      </c>
      <c r="S1587" s="9">
        <f t="shared" si="147"/>
        <v>42707.895462962959</v>
      </c>
      <c r="T1587" s="9">
        <f t="shared" si="148"/>
        <v>42729.458333333328</v>
      </c>
    </row>
    <row r="1588" spans="1:20" ht="29" x14ac:dyDescent="0.35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3">
        <f t="shared" si="149"/>
        <v>0</v>
      </c>
      <c r="P1588" s="4">
        <f t="shared" si="144"/>
        <v>0</v>
      </c>
      <c r="Q1588" t="str">
        <f t="shared" si="145"/>
        <v>photography</v>
      </c>
      <c r="R1588" t="str">
        <f t="shared" si="146"/>
        <v>places</v>
      </c>
      <c r="S1588" s="9">
        <f t="shared" si="147"/>
        <v>42069.104421296302</v>
      </c>
      <c r="T1588" s="9">
        <f t="shared" si="148"/>
        <v>42099.062754629631</v>
      </c>
    </row>
    <row r="1589" spans="1:20" ht="43.5" x14ac:dyDescent="0.35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3">
        <f t="shared" si="149"/>
        <v>1</v>
      </c>
      <c r="P1589" s="4">
        <f t="shared" si="144"/>
        <v>1</v>
      </c>
      <c r="Q1589" t="str">
        <f t="shared" si="145"/>
        <v>photography</v>
      </c>
      <c r="R1589" t="str">
        <f t="shared" si="146"/>
        <v>places</v>
      </c>
      <c r="S1589" s="9">
        <f t="shared" si="147"/>
        <v>41956.950983796298</v>
      </c>
      <c r="T1589" s="9">
        <f t="shared" si="148"/>
        <v>41986.950983796298</v>
      </c>
    </row>
    <row r="1590" spans="1:20" ht="29" x14ac:dyDescent="0.35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3">
        <f t="shared" si="149"/>
        <v>0</v>
      </c>
      <c r="P1590" s="4">
        <f t="shared" si="144"/>
        <v>0</v>
      </c>
      <c r="Q1590" t="str">
        <f t="shared" si="145"/>
        <v>photography</v>
      </c>
      <c r="R1590" t="str">
        <f t="shared" si="146"/>
        <v>places</v>
      </c>
      <c r="S1590" s="9">
        <f t="shared" si="147"/>
        <v>42005.24998842593</v>
      </c>
      <c r="T1590" s="9">
        <f t="shared" si="148"/>
        <v>42035.841666666667</v>
      </c>
    </row>
    <row r="1591" spans="1:20" ht="29" x14ac:dyDescent="0.35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3">
        <f t="shared" si="149"/>
        <v>0</v>
      </c>
      <c r="P1591" s="4">
        <f t="shared" si="144"/>
        <v>0</v>
      </c>
      <c r="Q1591" t="str">
        <f t="shared" si="145"/>
        <v>photography</v>
      </c>
      <c r="R1591" t="str">
        <f t="shared" si="146"/>
        <v>places</v>
      </c>
      <c r="S1591" s="9">
        <f t="shared" si="147"/>
        <v>42256.984791666662</v>
      </c>
      <c r="T1591" s="9">
        <f t="shared" si="148"/>
        <v>42286.984791666662</v>
      </c>
    </row>
    <row r="1592" spans="1:20" x14ac:dyDescent="0.35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3">
        <f t="shared" si="149"/>
        <v>2</v>
      </c>
      <c r="P1592" s="4">
        <f t="shared" si="144"/>
        <v>510</v>
      </c>
      <c r="Q1592" t="str">
        <f t="shared" si="145"/>
        <v>photography</v>
      </c>
      <c r="R1592" t="str">
        <f t="shared" si="146"/>
        <v>places</v>
      </c>
      <c r="S1592" s="9">
        <f t="shared" si="147"/>
        <v>42240.857222222221</v>
      </c>
      <c r="T1592" s="9">
        <f t="shared" si="148"/>
        <v>42270.857222222221</v>
      </c>
    </row>
    <row r="1593" spans="1:20" ht="43.5" x14ac:dyDescent="0.35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3">
        <f t="shared" si="149"/>
        <v>30</v>
      </c>
      <c r="P1593" s="4">
        <f t="shared" si="144"/>
        <v>44.478260869565219</v>
      </c>
      <c r="Q1593" t="str">
        <f t="shared" si="145"/>
        <v>photography</v>
      </c>
      <c r="R1593" t="str">
        <f t="shared" si="146"/>
        <v>places</v>
      </c>
      <c r="S1593" s="9">
        <f t="shared" si="147"/>
        <v>42433.726168981477</v>
      </c>
      <c r="T1593" s="9">
        <f t="shared" si="148"/>
        <v>42463.68450231482</v>
      </c>
    </row>
    <row r="1594" spans="1:20" ht="29" x14ac:dyDescent="0.35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3">
        <f t="shared" si="149"/>
        <v>0</v>
      </c>
      <c r="P1594" s="4">
        <f t="shared" si="144"/>
        <v>0</v>
      </c>
      <c r="Q1594" t="str">
        <f t="shared" si="145"/>
        <v>photography</v>
      </c>
      <c r="R1594" t="str">
        <f t="shared" si="146"/>
        <v>places</v>
      </c>
      <c r="S1594" s="9">
        <f t="shared" si="147"/>
        <v>42046.072743055556</v>
      </c>
      <c r="T1594" s="9">
        <f t="shared" si="148"/>
        <v>42091.031076388885</v>
      </c>
    </row>
    <row r="1595" spans="1:20" ht="29" x14ac:dyDescent="0.35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3">
        <f t="shared" si="149"/>
        <v>1</v>
      </c>
      <c r="P1595" s="4">
        <f t="shared" si="144"/>
        <v>1</v>
      </c>
      <c r="Q1595" t="str">
        <f t="shared" si="145"/>
        <v>photography</v>
      </c>
      <c r="R1595" t="str">
        <f t="shared" si="146"/>
        <v>places</v>
      </c>
      <c r="S1595" s="9">
        <f t="shared" si="147"/>
        <v>42033.845543981486</v>
      </c>
      <c r="T1595" s="9">
        <f t="shared" si="148"/>
        <v>42063.845543981486</v>
      </c>
    </row>
    <row r="1596" spans="1:20" ht="29" x14ac:dyDescent="0.35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3">
        <f t="shared" si="149"/>
        <v>21</v>
      </c>
      <c r="P1596" s="4">
        <f t="shared" si="144"/>
        <v>20.5</v>
      </c>
      <c r="Q1596" t="str">
        <f t="shared" si="145"/>
        <v>photography</v>
      </c>
      <c r="R1596" t="str">
        <f t="shared" si="146"/>
        <v>places</v>
      </c>
      <c r="S1596" s="9">
        <f t="shared" si="147"/>
        <v>42445.712754629625</v>
      </c>
      <c r="T1596" s="9">
        <f t="shared" si="148"/>
        <v>42505.681249999994</v>
      </c>
    </row>
    <row r="1597" spans="1:20" ht="43.5" x14ac:dyDescent="0.35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3">
        <f t="shared" si="149"/>
        <v>1</v>
      </c>
      <c r="P1597" s="4">
        <f t="shared" si="144"/>
        <v>40</v>
      </c>
      <c r="Q1597" t="str">
        <f t="shared" si="145"/>
        <v>photography</v>
      </c>
      <c r="R1597" t="str">
        <f t="shared" si="146"/>
        <v>places</v>
      </c>
      <c r="S1597" s="9">
        <f t="shared" si="147"/>
        <v>41780.050092592595</v>
      </c>
      <c r="T1597" s="9">
        <f t="shared" si="148"/>
        <v>41808.842361111114</v>
      </c>
    </row>
    <row r="1598" spans="1:20" ht="29" x14ac:dyDescent="0.35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3">
        <f t="shared" si="149"/>
        <v>3</v>
      </c>
      <c r="P1598" s="4">
        <f t="shared" si="144"/>
        <v>25</v>
      </c>
      <c r="Q1598" t="str">
        <f t="shared" si="145"/>
        <v>photography</v>
      </c>
      <c r="R1598" t="str">
        <f t="shared" si="146"/>
        <v>places</v>
      </c>
      <c r="S1598" s="9">
        <f t="shared" si="147"/>
        <v>41941.430196759262</v>
      </c>
      <c r="T1598" s="9">
        <f t="shared" si="148"/>
        <v>41986.471863425926</v>
      </c>
    </row>
    <row r="1599" spans="1:20" ht="43.5" x14ac:dyDescent="0.35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3">
        <f t="shared" si="149"/>
        <v>0</v>
      </c>
      <c r="P1599" s="4">
        <f t="shared" si="144"/>
        <v>0</v>
      </c>
      <c r="Q1599" t="str">
        <f t="shared" si="145"/>
        <v>photography</v>
      </c>
      <c r="R1599" t="str">
        <f t="shared" si="146"/>
        <v>places</v>
      </c>
      <c r="S1599" s="9">
        <f t="shared" si="147"/>
        <v>42603.354131944448</v>
      </c>
      <c r="T1599" s="9">
        <f t="shared" si="148"/>
        <v>42633.354131944448</v>
      </c>
    </row>
    <row r="1600" spans="1:20" ht="43.5" x14ac:dyDescent="0.35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3">
        <f t="shared" si="149"/>
        <v>1</v>
      </c>
      <c r="P1600" s="4">
        <f t="shared" si="144"/>
        <v>1</v>
      </c>
      <c r="Q1600" t="str">
        <f t="shared" si="145"/>
        <v>photography</v>
      </c>
      <c r="R1600" t="str">
        <f t="shared" si="146"/>
        <v>places</v>
      </c>
      <c r="S1600" s="9">
        <f t="shared" si="147"/>
        <v>42151.667337962965</v>
      </c>
      <c r="T1600" s="9">
        <f t="shared" si="148"/>
        <v>42211.667337962965</v>
      </c>
    </row>
    <row r="1601" spans="1:20" ht="29" x14ac:dyDescent="0.35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3">
        <f t="shared" si="149"/>
        <v>0</v>
      </c>
      <c r="P1601" s="4">
        <f t="shared" si="144"/>
        <v>0</v>
      </c>
      <c r="Q1601" t="str">
        <f t="shared" si="145"/>
        <v>photography</v>
      </c>
      <c r="R1601" t="str">
        <f t="shared" si="146"/>
        <v>places</v>
      </c>
      <c r="S1601" s="9">
        <f t="shared" si="147"/>
        <v>42438.53907407407</v>
      </c>
      <c r="T1601" s="9">
        <f t="shared" si="148"/>
        <v>42468.497407407413</v>
      </c>
    </row>
    <row r="1602" spans="1:20" ht="43.5" x14ac:dyDescent="0.35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3">
        <f t="shared" si="149"/>
        <v>8</v>
      </c>
      <c r="P1602" s="4">
        <f t="shared" si="144"/>
        <v>40.777777777777779</v>
      </c>
      <c r="Q1602" t="str">
        <f t="shared" si="145"/>
        <v>photography</v>
      </c>
      <c r="R1602" t="str">
        <f t="shared" si="146"/>
        <v>places</v>
      </c>
      <c r="S1602" s="9">
        <f t="shared" si="147"/>
        <v>41791.057314814818</v>
      </c>
      <c r="T1602" s="9">
        <f t="shared" si="148"/>
        <v>41835.21597222222</v>
      </c>
    </row>
    <row r="1603" spans="1:20" ht="29" x14ac:dyDescent="0.35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3">
        <f t="shared" si="149"/>
        <v>109</v>
      </c>
      <c r="P1603" s="4">
        <f t="shared" ref="P1603:P1666" si="150">IFERROR(E1603/L1603,0)</f>
        <v>48.325535714285714</v>
      </c>
      <c r="Q1603" t="str">
        <f t="shared" ref="Q1603:Q1666" si="151">LEFT(N1603,SEARCH("/",N1603)-1)</f>
        <v>music</v>
      </c>
      <c r="R1603" t="str">
        <f t="shared" ref="R1603:R1666" si="152">RIGHT(N1603,LEN(N1603)-SEARCH("/",N1603,1))</f>
        <v>rock</v>
      </c>
      <c r="S1603" s="9">
        <f t="shared" ref="S1603:S1666" si="153">(((J1603/60)/60)/24)+DATE(1970,1,1)</f>
        <v>40638.092974537038</v>
      </c>
      <c r="T1603" s="9">
        <f t="shared" ref="T1603:T1666" si="154">(((I1603/60)/60)/24)+DATE(1970,1,1)</f>
        <v>40668.092974537038</v>
      </c>
    </row>
    <row r="1604" spans="1:20" ht="29" x14ac:dyDescent="0.35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3">
        <f t="shared" ref="O1604:O1667" si="155">ROUNDUP((E1604/D1604)*100,0)</f>
        <v>101</v>
      </c>
      <c r="P1604" s="4">
        <f t="shared" si="150"/>
        <v>46.953125</v>
      </c>
      <c r="Q1604" t="str">
        <f t="shared" si="151"/>
        <v>music</v>
      </c>
      <c r="R1604" t="str">
        <f t="shared" si="152"/>
        <v>rock</v>
      </c>
      <c r="S1604" s="9">
        <f t="shared" si="153"/>
        <v>40788.297650462962</v>
      </c>
      <c r="T1604" s="9">
        <f t="shared" si="154"/>
        <v>40830.958333333336</v>
      </c>
    </row>
    <row r="1605" spans="1:20" ht="29" x14ac:dyDescent="0.35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3">
        <f t="shared" si="155"/>
        <v>101</v>
      </c>
      <c r="P1605" s="4">
        <f t="shared" si="150"/>
        <v>66.688666666666663</v>
      </c>
      <c r="Q1605" t="str">
        <f t="shared" si="151"/>
        <v>music</v>
      </c>
      <c r="R1605" t="str">
        <f t="shared" si="152"/>
        <v>rock</v>
      </c>
      <c r="S1605" s="9">
        <f t="shared" si="153"/>
        <v>40876.169664351852</v>
      </c>
      <c r="T1605" s="9">
        <f t="shared" si="154"/>
        <v>40936.169664351852</v>
      </c>
    </row>
    <row r="1606" spans="1:20" ht="43.5" x14ac:dyDescent="0.35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3">
        <f t="shared" si="155"/>
        <v>123</v>
      </c>
      <c r="P1606" s="4">
        <f t="shared" si="150"/>
        <v>48.842857142857142</v>
      </c>
      <c r="Q1606" t="str">
        <f t="shared" si="151"/>
        <v>music</v>
      </c>
      <c r="R1606" t="str">
        <f t="shared" si="152"/>
        <v>rock</v>
      </c>
      <c r="S1606" s="9">
        <f t="shared" si="153"/>
        <v>40945.845312500001</v>
      </c>
      <c r="T1606" s="9">
        <f t="shared" si="154"/>
        <v>40985.80364583333</v>
      </c>
    </row>
    <row r="1607" spans="1:20" ht="43.5" x14ac:dyDescent="0.35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3">
        <f t="shared" si="155"/>
        <v>101</v>
      </c>
      <c r="P1607" s="4">
        <f t="shared" si="150"/>
        <v>137.30909090909091</v>
      </c>
      <c r="Q1607" t="str">
        <f t="shared" si="151"/>
        <v>music</v>
      </c>
      <c r="R1607" t="str">
        <f t="shared" si="152"/>
        <v>rock</v>
      </c>
      <c r="S1607" s="9">
        <f t="shared" si="153"/>
        <v>40747.012881944444</v>
      </c>
      <c r="T1607" s="9">
        <f t="shared" si="154"/>
        <v>40756.291666666664</v>
      </c>
    </row>
    <row r="1608" spans="1:20" ht="43.5" x14ac:dyDescent="0.35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3">
        <f t="shared" si="155"/>
        <v>102</v>
      </c>
      <c r="P1608" s="4">
        <f t="shared" si="150"/>
        <v>87.829673913043479</v>
      </c>
      <c r="Q1608" t="str">
        <f t="shared" si="151"/>
        <v>music</v>
      </c>
      <c r="R1608" t="str">
        <f t="shared" si="152"/>
        <v>rock</v>
      </c>
      <c r="S1608" s="9">
        <f t="shared" si="153"/>
        <v>40536.111550925925</v>
      </c>
      <c r="T1608" s="9">
        <f t="shared" si="154"/>
        <v>40626.069884259261</v>
      </c>
    </row>
    <row r="1609" spans="1:20" ht="43.5" x14ac:dyDescent="0.35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3">
        <f t="shared" si="155"/>
        <v>146</v>
      </c>
      <c r="P1609" s="4">
        <f t="shared" si="150"/>
        <v>70.785365853658533</v>
      </c>
      <c r="Q1609" t="str">
        <f t="shared" si="151"/>
        <v>music</v>
      </c>
      <c r="R1609" t="str">
        <f t="shared" si="152"/>
        <v>rock</v>
      </c>
      <c r="S1609" s="9">
        <f t="shared" si="153"/>
        <v>41053.80846064815</v>
      </c>
      <c r="T1609" s="9">
        <f t="shared" si="154"/>
        <v>41074.80846064815</v>
      </c>
    </row>
    <row r="1610" spans="1:20" ht="29" x14ac:dyDescent="0.35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3">
        <f t="shared" si="155"/>
        <v>102</v>
      </c>
      <c r="P1610" s="4">
        <f t="shared" si="150"/>
        <v>52.826086956521742</v>
      </c>
      <c r="Q1610" t="str">
        <f t="shared" si="151"/>
        <v>music</v>
      </c>
      <c r="R1610" t="str">
        <f t="shared" si="152"/>
        <v>rock</v>
      </c>
      <c r="S1610" s="9">
        <f t="shared" si="153"/>
        <v>41607.83085648148</v>
      </c>
      <c r="T1610" s="9">
        <f t="shared" si="154"/>
        <v>41640.226388888892</v>
      </c>
    </row>
    <row r="1611" spans="1:20" ht="43.5" x14ac:dyDescent="0.35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3">
        <f t="shared" si="155"/>
        <v>119</v>
      </c>
      <c r="P1611" s="4">
        <f t="shared" si="150"/>
        <v>443.75</v>
      </c>
      <c r="Q1611" t="str">
        <f t="shared" si="151"/>
        <v>music</v>
      </c>
      <c r="R1611" t="str">
        <f t="shared" si="152"/>
        <v>rock</v>
      </c>
      <c r="S1611" s="9">
        <f t="shared" si="153"/>
        <v>40796.001261574071</v>
      </c>
      <c r="T1611" s="9">
        <f t="shared" si="154"/>
        <v>40849.333333333336</v>
      </c>
    </row>
    <row r="1612" spans="1:20" ht="29" x14ac:dyDescent="0.35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3">
        <f t="shared" si="155"/>
        <v>272</v>
      </c>
      <c r="P1612" s="4">
        <f t="shared" si="150"/>
        <v>48.544642857142854</v>
      </c>
      <c r="Q1612" t="str">
        <f t="shared" si="151"/>
        <v>music</v>
      </c>
      <c r="R1612" t="str">
        <f t="shared" si="152"/>
        <v>rock</v>
      </c>
      <c r="S1612" s="9">
        <f t="shared" si="153"/>
        <v>41228.924884259257</v>
      </c>
      <c r="T1612" s="9">
        <f t="shared" si="154"/>
        <v>41258.924884259257</v>
      </c>
    </row>
    <row r="1613" spans="1:20" x14ac:dyDescent="0.35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3">
        <f t="shared" si="155"/>
        <v>126</v>
      </c>
      <c r="P1613" s="4">
        <f t="shared" si="150"/>
        <v>37.074074074074076</v>
      </c>
      <c r="Q1613" t="str">
        <f t="shared" si="151"/>
        <v>music</v>
      </c>
      <c r="R1613" t="str">
        <f t="shared" si="152"/>
        <v>rock</v>
      </c>
      <c r="S1613" s="9">
        <f t="shared" si="153"/>
        <v>41409.00037037037</v>
      </c>
      <c r="T1613" s="9">
        <f t="shared" si="154"/>
        <v>41430.00037037037</v>
      </c>
    </row>
    <row r="1614" spans="1:20" ht="29" x14ac:dyDescent="0.35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3">
        <f t="shared" si="155"/>
        <v>110</v>
      </c>
      <c r="P1614" s="4">
        <f t="shared" si="150"/>
        <v>50</v>
      </c>
      <c r="Q1614" t="str">
        <f t="shared" si="151"/>
        <v>music</v>
      </c>
      <c r="R1614" t="str">
        <f t="shared" si="152"/>
        <v>rock</v>
      </c>
      <c r="S1614" s="9">
        <f t="shared" si="153"/>
        <v>41246.874814814815</v>
      </c>
      <c r="T1614" s="9">
        <f t="shared" si="154"/>
        <v>41276.874814814815</v>
      </c>
    </row>
    <row r="1615" spans="1:20" ht="43.5" x14ac:dyDescent="0.35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3">
        <f t="shared" si="155"/>
        <v>102</v>
      </c>
      <c r="P1615" s="4">
        <f t="shared" si="150"/>
        <v>39.03846153846154</v>
      </c>
      <c r="Q1615" t="str">
        <f t="shared" si="151"/>
        <v>music</v>
      </c>
      <c r="R1615" t="str">
        <f t="shared" si="152"/>
        <v>rock</v>
      </c>
      <c r="S1615" s="9">
        <f t="shared" si="153"/>
        <v>41082.069467592592</v>
      </c>
      <c r="T1615" s="9">
        <f t="shared" si="154"/>
        <v>41112.069467592592</v>
      </c>
    </row>
    <row r="1616" spans="1:20" ht="43.5" x14ac:dyDescent="0.35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3">
        <f t="shared" si="155"/>
        <v>103</v>
      </c>
      <c r="P1616" s="4">
        <f t="shared" si="150"/>
        <v>66.688311688311686</v>
      </c>
      <c r="Q1616" t="str">
        <f t="shared" si="151"/>
        <v>music</v>
      </c>
      <c r="R1616" t="str">
        <f t="shared" si="152"/>
        <v>rock</v>
      </c>
      <c r="S1616" s="9">
        <f t="shared" si="153"/>
        <v>41794.981122685182</v>
      </c>
      <c r="T1616" s="9">
        <f t="shared" si="154"/>
        <v>41854.708333333336</v>
      </c>
    </row>
    <row r="1617" spans="1:20" ht="29" x14ac:dyDescent="0.35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3">
        <f t="shared" si="155"/>
        <v>115</v>
      </c>
      <c r="P1617" s="4">
        <f t="shared" si="150"/>
        <v>67.132352941176464</v>
      </c>
      <c r="Q1617" t="str">
        <f t="shared" si="151"/>
        <v>music</v>
      </c>
      <c r="R1617" t="str">
        <f t="shared" si="152"/>
        <v>rock</v>
      </c>
      <c r="S1617" s="9">
        <f t="shared" si="153"/>
        <v>40845.050879629627</v>
      </c>
      <c r="T1617" s="9">
        <f t="shared" si="154"/>
        <v>40890.092546296299</v>
      </c>
    </row>
    <row r="1618" spans="1:20" ht="29" x14ac:dyDescent="0.35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3">
        <f t="shared" si="155"/>
        <v>105</v>
      </c>
      <c r="P1618" s="4">
        <f t="shared" si="150"/>
        <v>66.369426751592357</v>
      </c>
      <c r="Q1618" t="str">
        <f t="shared" si="151"/>
        <v>music</v>
      </c>
      <c r="R1618" t="str">
        <f t="shared" si="152"/>
        <v>rock</v>
      </c>
      <c r="S1618" s="9">
        <f t="shared" si="153"/>
        <v>41194.715520833335</v>
      </c>
      <c r="T1618" s="9">
        <f t="shared" si="154"/>
        <v>41235.916666666664</v>
      </c>
    </row>
    <row r="1619" spans="1:20" ht="29" x14ac:dyDescent="0.35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3">
        <f t="shared" si="155"/>
        <v>146</v>
      </c>
      <c r="P1619" s="4">
        <f t="shared" si="150"/>
        <v>64.620253164556956</v>
      </c>
      <c r="Q1619" t="str">
        <f t="shared" si="151"/>
        <v>music</v>
      </c>
      <c r="R1619" t="str">
        <f t="shared" si="152"/>
        <v>rock</v>
      </c>
      <c r="S1619" s="9">
        <f t="shared" si="153"/>
        <v>41546.664212962962</v>
      </c>
      <c r="T1619" s="9">
        <f t="shared" si="154"/>
        <v>41579.791666666664</v>
      </c>
    </row>
    <row r="1620" spans="1:20" ht="29" x14ac:dyDescent="0.35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3">
        <f t="shared" si="155"/>
        <v>106</v>
      </c>
      <c r="P1620" s="4">
        <f t="shared" si="150"/>
        <v>58.370370370370374</v>
      </c>
      <c r="Q1620" t="str">
        <f t="shared" si="151"/>
        <v>music</v>
      </c>
      <c r="R1620" t="str">
        <f t="shared" si="152"/>
        <v>rock</v>
      </c>
      <c r="S1620" s="9">
        <f t="shared" si="153"/>
        <v>41301.654340277775</v>
      </c>
      <c r="T1620" s="9">
        <f t="shared" si="154"/>
        <v>41341.654340277775</v>
      </c>
    </row>
    <row r="1621" spans="1:20" ht="43.5" x14ac:dyDescent="0.35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3">
        <f t="shared" si="155"/>
        <v>134</v>
      </c>
      <c r="P1621" s="4">
        <f t="shared" si="150"/>
        <v>86.956521739130437</v>
      </c>
      <c r="Q1621" t="str">
        <f t="shared" si="151"/>
        <v>music</v>
      </c>
      <c r="R1621" t="str">
        <f t="shared" si="152"/>
        <v>rock</v>
      </c>
      <c r="S1621" s="9">
        <f t="shared" si="153"/>
        <v>41876.18618055556</v>
      </c>
      <c r="T1621" s="9">
        <f t="shared" si="154"/>
        <v>41897.18618055556</v>
      </c>
    </row>
    <row r="1622" spans="1:20" ht="29" x14ac:dyDescent="0.35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3">
        <f t="shared" si="155"/>
        <v>113</v>
      </c>
      <c r="P1622" s="4">
        <f t="shared" si="150"/>
        <v>66.470588235294116</v>
      </c>
      <c r="Q1622" t="str">
        <f t="shared" si="151"/>
        <v>music</v>
      </c>
      <c r="R1622" t="str">
        <f t="shared" si="152"/>
        <v>rock</v>
      </c>
      <c r="S1622" s="9">
        <f t="shared" si="153"/>
        <v>41321.339583333334</v>
      </c>
      <c r="T1622" s="9">
        <f t="shared" si="154"/>
        <v>41328.339583333334</v>
      </c>
    </row>
    <row r="1623" spans="1:20" ht="43.5" x14ac:dyDescent="0.35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3">
        <f t="shared" si="155"/>
        <v>122</v>
      </c>
      <c r="P1623" s="4">
        <f t="shared" si="150"/>
        <v>163.78378378378378</v>
      </c>
      <c r="Q1623" t="str">
        <f t="shared" si="151"/>
        <v>music</v>
      </c>
      <c r="R1623" t="str">
        <f t="shared" si="152"/>
        <v>rock</v>
      </c>
      <c r="S1623" s="9">
        <f t="shared" si="153"/>
        <v>41003.60665509259</v>
      </c>
      <c r="T1623" s="9">
        <f t="shared" si="154"/>
        <v>41057.165972222225</v>
      </c>
    </row>
    <row r="1624" spans="1:20" ht="43.5" x14ac:dyDescent="0.35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3">
        <f t="shared" si="155"/>
        <v>102</v>
      </c>
      <c r="P1624" s="4">
        <f t="shared" si="150"/>
        <v>107.98461538461538</v>
      </c>
      <c r="Q1624" t="str">
        <f t="shared" si="151"/>
        <v>music</v>
      </c>
      <c r="R1624" t="str">
        <f t="shared" si="152"/>
        <v>rock</v>
      </c>
      <c r="S1624" s="9">
        <f t="shared" si="153"/>
        <v>41950.29483796296</v>
      </c>
      <c r="T1624" s="9">
        <f t="shared" si="154"/>
        <v>41990.332638888889</v>
      </c>
    </row>
    <row r="1625" spans="1:20" ht="43.5" x14ac:dyDescent="0.35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3">
        <f t="shared" si="155"/>
        <v>102</v>
      </c>
      <c r="P1625" s="4">
        <f t="shared" si="150"/>
        <v>42.111111111111114</v>
      </c>
      <c r="Q1625" t="str">
        <f t="shared" si="151"/>
        <v>music</v>
      </c>
      <c r="R1625" t="str">
        <f t="shared" si="152"/>
        <v>rock</v>
      </c>
      <c r="S1625" s="9">
        <f t="shared" si="153"/>
        <v>41453.688530092593</v>
      </c>
      <c r="T1625" s="9">
        <f t="shared" si="154"/>
        <v>41513.688530092593</v>
      </c>
    </row>
    <row r="1626" spans="1:20" ht="29" x14ac:dyDescent="0.35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3">
        <f t="shared" si="155"/>
        <v>118</v>
      </c>
      <c r="P1626" s="4">
        <f t="shared" si="150"/>
        <v>47.2</v>
      </c>
      <c r="Q1626" t="str">
        <f t="shared" si="151"/>
        <v>music</v>
      </c>
      <c r="R1626" t="str">
        <f t="shared" si="152"/>
        <v>rock</v>
      </c>
      <c r="S1626" s="9">
        <f t="shared" si="153"/>
        <v>41243.367303240739</v>
      </c>
      <c r="T1626" s="9">
        <f t="shared" si="154"/>
        <v>41283.367303240739</v>
      </c>
    </row>
    <row r="1627" spans="1:20" ht="43.5" x14ac:dyDescent="0.35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3">
        <f t="shared" si="155"/>
        <v>156</v>
      </c>
      <c r="P1627" s="4">
        <f t="shared" si="150"/>
        <v>112.01923076923077</v>
      </c>
      <c r="Q1627" t="str">
        <f t="shared" si="151"/>
        <v>music</v>
      </c>
      <c r="R1627" t="str">
        <f t="shared" si="152"/>
        <v>rock</v>
      </c>
      <c r="S1627" s="9">
        <f t="shared" si="153"/>
        <v>41135.699687500004</v>
      </c>
      <c r="T1627" s="9">
        <f t="shared" si="154"/>
        <v>41163.699687500004</v>
      </c>
    </row>
    <row r="1628" spans="1:20" ht="43.5" x14ac:dyDescent="0.35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3">
        <f t="shared" si="155"/>
        <v>102</v>
      </c>
      <c r="P1628" s="4">
        <f t="shared" si="150"/>
        <v>74.953703703703709</v>
      </c>
      <c r="Q1628" t="str">
        <f t="shared" si="151"/>
        <v>music</v>
      </c>
      <c r="R1628" t="str">
        <f t="shared" si="152"/>
        <v>rock</v>
      </c>
      <c r="S1628" s="9">
        <f t="shared" si="153"/>
        <v>41579.847997685189</v>
      </c>
      <c r="T1628" s="9">
        <f t="shared" si="154"/>
        <v>41609.889664351853</v>
      </c>
    </row>
    <row r="1629" spans="1:20" ht="43.5" x14ac:dyDescent="0.35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3">
        <f t="shared" si="155"/>
        <v>117</v>
      </c>
      <c r="P1629" s="4">
        <f t="shared" si="150"/>
        <v>61.578947368421055</v>
      </c>
      <c r="Q1629" t="str">
        <f t="shared" si="151"/>
        <v>music</v>
      </c>
      <c r="R1629" t="str">
        <f t="shared" si="152"/>
        <v>rock</v>
      </c>
      <c r="S1629" s="9">
        <f t="shared" si="153"/>
        <v>41205.707048611112</v>
      </c>
      <c r="T1629" s="9">
        <f t="shared" si="154"/>
        <v>41239.207638888889</v>
      </c>
    </row>
    <row r="1630" spans="1:20" ht="29" x14ac:dyDescent="0.35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3">
        <f t="shared" si="155"/>
        <v>101</v>
      </c>
      <c r="P1630" s="4">
        <f t="shared" si="150"/>
        <v>45.875</v>
      </c>
      <c r="Q1630" t="str">
        <f t="shared" si="151"/>
        <v>music</v>
      </c>
      <c r="R1630" t="str">
        <f t="shared" si="152"/>
        <v>rock</v>
      </c>
      <c r="S1630" s="9">
        <f t="shared" si="153"/>
        <v>41774.737060185187</v>
      </c>
      <c r="T1630" s="9">
        <f t="shared" si="154"/>
        <v>41807.737060185187</v>
      </c>
    </row>
    <row r="1631" spans="1:20" ht="29" x14ac:dyDescent="0.35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3">
        <f t="shared" si="155"/>
        <v>104</v>
      </c>
      <c r="P1631" s="4">
        <f t="shared" si="150"/>
        <v>75.853658536585371</v>
      </c>
      <c r="Q1631" t="str">
        <f t="shared" si="151"/>
        <v>music</v>
      </c>
      <c r="R1631" t="str">
        <f t="shared" si="152"/>
        <v>rock</v>
      </c>
      <c r="S1631" s="9">
        <f t="shared" si="153"/>
        <v>41645.867280092592</v>
      </c>
      <c r="T1631" s="9">
        <f t="shared" si="154"/>
        <v>41690.867280092592</v>
      </c>
    </row>
    <row r="1632" spans="1:20" ht="43.5" x14ac:dyDescent="0.35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3">
        <f t="shared" si="155"/>
        <v>266</v>
      </c>
      <c r="P1632" s="4">
        <f t="shared" si="150"/>
        <v>84.206349206349202</v>
      </c>
      <c r="Q1632" t="str">
        <f t="shared" si="151"/>
        <v>music</v>
      </c>
      <c r="R1632" t="str">
        <f t="shared" si="152"/>
        <v>rock</v>
      </c>
      <c r="S1632" s="9">
        <f t="shared" si="153"/>
        <v>40939.837673611109</v>
      </c>
      <c r="T1632" s="9">
        <f t="shared" si="154"/>
        <v>40970.290972222225</v>
      </c>
    </row>
    <row r="1633" spans="1:20" ht="43.5" x14ac:dyDescent="0.35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3">
        <f t="shared" si="155"/>
        <v>156</v>
      </c>
      <c r="P1633" s="4">
        <f t="shared" si="150"/>
        <v>117.22556390977444</v>
      </c>
      <c r="Q1633" t="str">
        <f t="shared" si="151"/>
        <v>music</v>
      </c>
      <c r="R1633" t="str">
        <f t="shared" si="152"/>
        <v>rock</v>
      </c>
      <c r="S1633" s="9">
        <f t="shared" si="153"/>
        <v>41164.859502314815</v>
      </c>
      <c r="T1633" s="9">
        <f t="shared" si="154"/>
        <v>41194.859502314815</v>
      </c>
    </row>
    <row r="1634" spans="1:20" ht="43.5" x14ac:dyDescent="0.35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3">
        <f t="shared" si="155"/>
        <v>102</v>
      </c>
      <c r="P1634" s="4">
        <f t="shared" si="150"/>
        <v>86.489361702127653</v>
      </c>
      <c r="Q1634" t="str">
        <f t="shared" si="151"/>
        <v>music</v>
      </c>
      <c r="R1634" t="str">
        <f t="shared" si="152"/>
        <v>rock</v>
      </c>
      <c r="S1634" s="9">
        <f t="shared" si="153"/>
        <v>40750.340902777774</v>
      </c>
      <c r="T1634" s="9">
        <f t="shared" si="154"/>
        <v>40810.340902777774</v>
      </c>
    </row>
    <row r="1635" spans="1:20" ht="43.5" x14ac:dyDescent="0.35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3">
        <f t="shared" si="155"/>
        <v>100</v>
      </c>
      <c r="P1635" s="4">
        <f t="shared" si="150"/>
        <v>172.41379310344828</v>
      </c>
      <c r="Q1635" t="str">
        <f t="shared" si="151"/>
        <v>music</v>
      </c>
      <c r="R1635" t="str">
        <f t="shared" si="152"/>
        <v>rock</v>
      </c>
      <c r="S1635" s="9">
        <f t="shared" si="153"/>
        <v>40896.883750000001</v>
      </c>
      <c r="T1635" s="9">
        <f t="shared" si="154"/>
        <v>40924.208333333336</v>
      </c>
    </row>
    <row r="1636" spans="1:20" ht="29" x14ac:dyDescent="0.35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3">
        <f t="shared" si="155"/>
        <v>101</v>
      </c>
      <c r="P1636" s="4">
        <f t="shared" si="150"/>
        <v>62.8125</v>
      </c>
      <c r="Q1636" t="str">
        <f t="shared" si="151"/>
        <v>music</v>
      </c>
      <c r="R1636" t="str">
        <f t="shared" si="152"/>
        <v>rock</v>
      </c>
      <c r="S1636" s="9">
        <f t="shared" si="153"/>
        <v>40658.189826388887</v>
      </c>
      <c r="T1636" s="9">
        <f t="shared" si="154"/>
        <v>40696.249305555553</v>
      </c>
    </row>
    <row r="1637" spans="1:20" ht="43.5" x14ac:dyDescent="0.35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3">
        <f t="shared" si="155"/>
        <v>126</v>
      </c>
      <c r="P1637" s="4">
        <f t="shared" si="150"/>
        <v>67.729729729729726</v>
      </c>
      <c r="Q1637" t="str">
        <f t="shared" si="151"/>
        <v>music</v>
      </c>
      <c r="R1637" t="str">
        <f t="shared" si="152"/>
        <v>rock</v>
      </c>
      <c r="S1637" s="9">
        <f t="shared" si="153"/>
        <v>42502.868761574078</v>
      </c>
      <c r="T1637" s="9">
        <f t="shared" si="154"/>
        <v>42562.868761574078</v>
      </c>
    </row>
    <row r="1638" spans="1:20" ht="43.5" x14ac:dyDescent="0.35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3">
        <f t="shared" si="155"/>
        <v>104</v>
      </c>
      <c r="P1638" s="4">
        <f t="shared" si="150"/>
        <v>53.5632183908046</v>
      </c>
      <c r="Q1638" t="str">
        <f t="shared" si="151"/>
        <v>music</v>
      </c>
      <c r="R1638" t="str">
        <f t="shared" si="152"/>
        <v>rock</v>
      </c>
      <c r="S1638" s="9">
        <f t="shared" si="153"/>
        <v>40663.08666666667</v>
      </c>
      <c r="T1638" s="9">
        <f t="shared" si="154"/>
        <v>40706.166666666664</v>
      </c>
    </row>
    <row r="1639" spans="1:20" ht="43.5" x14ac:dyDescent="0.35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3">
        <f t="shared" si="155"/>
        <v>104</v>
      </c>
      <c r="P1639" s="4">
        <f t="shared" si="150"/>
        <v>34.6</v>
      </c>
      <c r="Q1639" t="str">
        <f t="shared" si="151"/>
        <v>music</v>
      </c>
      <c r="R1639" t="str">
        <f t="shared" si="152"/>
        <v>rock</v>
      </c>
      <c r="S1639" s="9">
        <f t="shared" si="153"/>
        <v>40122.751620370371</v>
      </c>
      <c r="T1639" s="9">
        <f t="shared" si="154"/>
        <v>40178.98541666667</v>
      </c>
    </row>
    <row r="1640" spans="1:20" ht="29" x14ac:dyDescent="0.35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3">
        <f t="shared" si="155"/>
        <v>105</v>
      </c>
      <c r="P1640" s="4">
        <f t="shared" si="150"/>
        <v>38.888888888888886</v>
      </c>
      <c r="Q1640" t="str">
        <f t="shared" si="151"/>
        <v>music</v>
      </c>
      <c r="R1640" t="str">
        <f t="shared" si="152"/>
        <v>rock</v>
      </c>
      <c r="S1640" s="9">
        <f t="shared" si="153"/>
        <v>41288.68712962963</v>
      </c>
      <c r="T1640" s="9">
        <f t="shared" si="154"/>
        <v>41333.892361111109</v>
      </c>
    </row>
    <row r="1641" spans="1:20" ht="43.5" x14ac:dyDescent="0.35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3">
        <f t="shared" si="155"/>
        <v>100</v>
      </c>
      <c r="P1641" s="4">
        <f t="shared" si="150"/>
        <v>94.736842105263165</v>
      </c>
      <c r="Q1641" t="str">
        <f t="shared" si="151"/>
        <v>music</v>
      </c>
      <c r="R1641" t="str">
        <f t="shared" si="152"/>
        <v>rock</v>
      </c>
      <c r="S1641" s="9">
        <f t="shared" si="153"/>
        <v>40941.652372685188</v>
      </c>
      <c r="T1641" s="9">
        <f t="shared" si="154"/>
        <v>40971.652372685188</v>
      </c>
    </row>
    <row r="1642" spans="1:20" ht="43.5" x14ac:dyDescent="0.35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3">
        <f t="shared" si="155"/>
        <v>170</v>
      </c>
      <c r="P1642" s="4">
        <f t="shared" si="150"/>
        <v>39.967058823529413</v>
      </c>
      <c r="Q1642" t="str">
        <f t="shared" si="151"/>
        <v>music</v>
      </c>
      <c r="R1642" t="str">
        <f t="shared" si="152"/>
        <v>rock</v>
      </c>
      <c r="S1642" s="9">
        <f t="shared" si="153"/>
        <v>40379.23096064815</v>
      </c>
      <c r="T1642" s="9">
        <f t="shared" si="154"/>
        <v>40393.082638888889</v>
      </c>
    </row>
    <row r="1643" spans="1:20" ht="29" x14ac:dyDescent="0.35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3">
        <f t="shared" si="155"/>
        <v>102</v>
      </c>
      <c r="P1643" s="4">
        <f t="shared" si="150"/>
        <v>97.5</v>
      </c>
      <c r="Q1643" t="str">
        <f t="shared" si="151"/>
        <v>music</v>
      </c>
      <c r="R1643" t="str">
        <f t="shared" si="152"/>
        <v>pop</v>
      </c>
      <c r="S1643" s="9">
        <f t="shared" si="153"/>
        <v>41962.596574074079</v>
      </c>
      <c r="T1643" s="9">
        <f t="shared" si="154"/>
        <v>41992.596574074079</v>
      </c>
    </row>
    <row r="1644" spans="1:20" ht="43.5" x14ac:dyDescent="0.35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3">
        <f t="shared" si="155"/>
        <v>100</v>
      </c>
      <c r="P1644" s="4">
        <f t="shared" si="150"/>
        <v>42.857142857142854</v>
      </c>
      <c r="Q1644" t="str">
        <f t="shared" si="151"/>
        <v>music</v>
      </c>
      <c r="R1644" t="str">
        <f t="shared" si="152"/>
        <v>pop</v>
      </c>
      <c r="S1644" s="9">
        <f t="shared" si="153"/>
        <v>40688.024618055555</v>
      </c>
      <c r="T1644" s="9">
        <f t="shared" si="154"/>
        <v>40708.024618055555</v>
      </c>
    </row>
    <row r="1645" spans="1:20" ht="29" x14ac:dyDescent="0.35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3">
        <f t="shared" si="155"/>
        <v>125</v>
      </c>
      <c r="P1645" s="4">
        <f t="shared" si="150"/>
        <v>168.51351351351352</v>
      </c>
      <c r="Q1645" t="str">
        <f t="shared" si="151"/>
        <v>music</v>
      </c>
      <c r="R1645" t="str">
        <f t="shared" si="152"/>
        <v>pop</v>
      </c>
      <c r="S1645" s="9">
        <f t="shared" si="153"/>
        <v>41146.824212962965</v>
      </c>
      <c r="T1645" s="9">
        <f t="shared" si="154"/>
        <v>41176.824212962965</v>
      </c>
    </row>
    <row r="1646" spans="1:20" ht="43.5" x14ac:dyDescent="0.35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3">
        <f t="shared" si="155"/>
        <v>110</v>
      </c>
      <c r="P1646" s="4">
        <f t="shared" si="150"/>
        <v>85.546875</v>
      </c>
      <c r="Q1646" t="str">
        <f t="shared" si="151"/>
        <v>music</v>
      </c>
      <c r="R1646" t="str">
        <f t="shared" si="152"/>
        <v>pop</v>
      </c>
      <c r="S1646" s="9">
        <f t="shared" si="153"/>
        <v>41175.05972222222</v>
      </c>
      <c r="T1646" s="9">
        <f t="shared" si="154"/>
        <v>41235.101388888892</v>
      </c>
    </row>
    <row r="1647" spans="1:20" ht="43.5" x14ac:dyDescent="0.35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3">
        <f t="shared" si="155"/>
        <v>111</v>
      </c>
      <c r="P1647" s="4">
        <f t="shared" si="150"/>
        <v>554</v>
      </c>
      <c r="Q1647" t="str">
        <f t="shared" si="151"/>
        <v>music</v>
      </c>
      <c r="R1647" t="str">
        <f t="shared" si="152"/>
        <v>pop</v>
      </c>
      <c r="S1647" s="9">
        <f t="shared" si="153"/>
        <v>41521.617361111108</v>
      </c>
      <c r="T1647" s="9">
        <f t="shared" si="154"/>
        <v>41535.617361111108</v>
      </c>
    </row>
    <row r="1648" spans="1:20" ht="43.5" x14ac:dyDescent="0.35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3">
        <f t="shared" si="155"/>
        <v>111</v>
      </c>
      <c r="P1648" s="4">
        <f t="shared" si="150"/>
        <v>26.554216867469879</v>
      </c>
      <c r="Q1648" t="str">
        <f t="shared" si="151"/>
        <v>music</v>
      </c>
      <c r="R1648" t="str">
        <f t="shared" si="152"/>
        <v>pop</v>
      </c>
      <c r="S1648" s="9">
        <f t="shared" si="153"/>
        <v>41833.450266203705</v>
      </c>
      <c r="T1648" s="9">
        <f t="shared" si="154"/>
        <v>41865.757638888892</v>
      </c>
    </row>
    <row r="1649" spans="1:20" ht="43.5" x14ac:dyDescent="0.35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3">
        <f t="shared" si="155"/>
        <v>105</v>
      </c>
      <c r="P1649" s="4">
        <f t="shared" si="150"/>
        <v>113.82608695652173</v>
      </c>
      <c r="Q1649" t="str">
        <f t="shared" si="151"/>
        <v>music</v>
      </c>
      <c r="R1649" t="str">
        <f t="shared" si="152"/>
        <v>pop</v>
      </c>
      <c r="S1649" s="9">
        <f t="shared" si="153"/>
        <v>41039.409456018519</v>
      </c>
      <c r="T1649" s="9">
        <f t="shared" si="154"/>
        <v>41069.409456018519</v>
      </c>
    </row>
    <row r="1650" spans="1:20" ht="43.5" x14ac:dyDescent="0.35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3">
        <f t="shared" si="155"/>
        <v>126</v>
      </c>
      <c r="P1650" s="4">
        <f t="shared" si="150"/>
        <v>32.011111111111113</v>
      </c>
      <c r="Q1650" t="str">
        <f t="shared" si="151"/>
        <v>music</v>
      </c>
      <c r="R1650" t="str">
        <f t="shared" si="152"/>
        <v>pop</v>
      </c>
      <c r="S1650" s="9">
        <f t="shared" si="153"/>
        <v>40592.704652777778</v>
      </c>
      <c r="T1650" s="9">
        <f t="shared" si="154"/>
        <v>40622.662986111114</v>
      </c>
    </row>
    <row r="1651" spans="1:20" ht="43.5" x14ac:dyDescent="0.35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3">
        <f t="shared" si="155"/>
        <v>101</v>
      </c>
      <c r="P1651" s="4">
        <f t="shared" si="150"/>
        <v>47.189259259259259</v>
      </c>
      <c r="Q1651" t="str">
        <f t="shared" si="151"/>
        <v>music</v>
      </c>
      <c r="R1651" t="str">
        <f t="shared" si="152"/>
        <v>pop</v>
      </c>
      <c r="S1651" s="9">
        <f t="shared" si="153"/>
        <v>41737.684664351851</v>
      </c>
      <c r="T1651" s="9">
        <f t="shared" si="154"/>
        <v>41782.684664351851</v>
      </c>
    </row>
    <row r="1652" spans="1:20" ht="29" x14ac:dyDescent="0.35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3">
        <f t="shared" si="155"/>
        <v>142</v>
      </c>
      <c r="P1652" s="4">
        <f t="shared" si="150"/>
        <v>88.46875</v>
      </c>
      <c r="Q1652" t="str">
        <f t="shared" si="151"/>
        <v>music</v>
      </c>
      <c r="R1652" t="str">
        <f t="shared" si="152"/>
        <v>pop</v>
      </c>
      <c r="S1652" s="9">
        <f t="shared" si="153"/>
        <v>41526.435613425929</v>
      </c>
      <c r="T1652" s="9">
        <f t="shared" si="154"/>
        <v>41556.435613425929</v>
      </c>
    </row>
    <row r="1653" spans="1:20" ht="43.5" x14ac:dyDescent="0.35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3">
        <f t="shared" si="155"/>
        <v>101</v>
      </c>
      <c r="P1653" s="4">
        <f t="shared" si="150"/>
        <v>100.75</v>
      </c>
      <c r="Q1653" t="str">
        <f t="shared" si="151"/>
        <v>music</v>
      </c>
      <c r="R1653" t="str">
        <f t="shared" si="152"/>
        <v>pop</v>
      </c>
      <c r="S1653" s="9">
        <f t="shared" si="153"/>
        <v>40625.900694444441</v>
      </c>
      <c r="T1653" s="9">
        <f t="shared" si="154"/>
        <v>40659.290972222225</v>
      </c>
    </row>
    <row r="1654" spans="1:20" ht="43.5" x14ac:dyDescent="0.35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3">
        <f t="shared" si="155"/>
        <v>101</v>
      </c>
      <c r="P1654" s="4">
        <f t="shared" si="150"/>
        <v>64.714285714285708</v>
      </c>
      <c r="Q1654" t="str">
        <f t="shared" si="151"/>
        <v>music</v>
      </c>
      <c r="R1654" t="str">
        <f t="shared" si="152"/>
        <v>pop</v>
      </c>
      <c r="S1654" s="9">
        <f t="shared" si="153"/>
        <v>41572.492974537039</v>
      </c>
      <c r="T1654" s="9">
        <f t="shared" si="154"/>
        <v>41602.534641203703</v>
      </c>
    </row>
    <row r="1655" spans="1:20" ht="43.5" x14ac:dyDescent="0.35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3">
        <f t="shared" si="155"/>
        <v>175</v>
      </c>
      <c r="P1655" s="4">
        <f t="shared" si="150"/>
        <v>51.854285714285716</v>
      </c>
      <c r="Q1655" t="str">
        <f t="shared" si="151"/>
        <v>music</v>
      </c>
      <c r="R1655" t="str">
        <f t="shared" si="152"/>
        <v>pop</v>
      </c>
      <c r="S1655" s="9">
        <f t="shared" si="153"/>
        <v>40626.834444444445</v>
      </c>
      <c r="T1655" s="9">
        <f t="shared" si="154"/>
        <v>40657.834444444445</v>
      </c>
    </row>
    <row r="1656" spans="1:20" ht="43.5" x14ac:dyDescent="0.35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3">
        <f t="shared" si="155"/>
        <v>120</v>
      </c>
      <c r="P1656" s="4">
        <f t="shared" si="150"/>
        <v>38.794117647058826</v>
      </c>
      <c r="Q1656" t="str">
        <f t="shared" si="151"/>
        <v>music</v>
      </c>
      <c r="R1656" t="str">
        <f t="shared" si="152"/>
        <v>pop</v>
      </c>
      <c r="S1656" s="9">
        <f t="shared" si="153"/>
        <v>40987.890740740739</v>
      </c>
      <c r="T1656" s="9">
        <f t="shared" si="154"/>
        <v>41017.890740740739</v>
      </c>
    </row>
    <row r="1657" spans="1:20" ht="29" x14ac:dyDescent="0.35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3">
        <f t="shared" si="155"/>
        <v>143</v>
      </c>
      <c r="P1657" s="4">
        <f t="shared" si="150"/>
        <v>44.645833333333336</v>
      </c>
      <c r="Q1657" t="str">
        <f t="shared" si="151"/>
        <v>music</v>
      </c>
      <c r="R1657" t="str">
        <f t="shared" si="152"/>
        <v>pop</v>
      </c>
      <c r="S1657" s="9">
        <f t="shared" si="153"/>
        <v>40974.791898148149</v>
      </c>
      <c r="T1657" s="9">
        <f t="shared" si="154"/>
        <v>41004.750231481477</v>
      </c>
    </row>
    <row r="1658" spans="1:20" ht="43.5" x14ac:dyDescent="0.35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3">
        <f t="shared" si="155"/>
        <v>101</v>
      </c>
      <c r="P1658" s="4">
        <f t="shared" si="150"/>
        <v>156.77333333333334</v>
      </c>
      <c r="Q1658" t="str">
        <f t="shared" si="151"/>
        <v>music</v>
      </c>
      <c r="R1658" t="str">
        <f t="shared" si="152"/>
        <v>pop</v>
      </c>
      <c r="S1658" s="9">
        <f t="shared" si="153"/>
        <v>41226.928842592592</v>
      </c>
      <c r="T1658" s="9">
        <f t="shared" si="154"/>
        <v>41256.928842592592</v>
      </c>
    </row>
    <row r="1659" spans="1:20" ht="43.5" x14ac:dyDescent="0.35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3">
        <f t="shared" si="155"/>
        <v>105</v>
      </c>
      <c r="P1659" s="4">
        <f t="shared" si="150"/>
        <v>118.70339366515837</v>
      </c>
      <c r="Q1659" t="str">
        <f t="shared" si="151"/>
        <v>music</v>
      </c>
      <c r="R1659" t="str">
        <f t="shared" si="152"/>
        <v>pop</v>
      </c>
      <c r="S1659" s="9">
        <f t="shared" si="153"/>
        <v>41023.782037037039</v>
      </c>
      <c r="T1659" s="9">
        <f t="shared" si="154"/>
        <v>41053.782037037039</v>
      </c>
    </row>
    <row r="1660" spans="1:20" ht="43.5" x14ac:dyDescent="0.35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3">
        <f t="shared" si="155"/>
        <v>133</v>
      </c>
      <c r="P1660" s="4">
        <f t="shared" si="150"/>
        <v>74.149532710280369</v>
      </c>
      <c r="Q1660" t="str">
        <f t="shared" si="151"/>
        <v>music</v>
      </c>
      <c r="R1660" t="str">
        <f t="shared" si="152"/>
        <v>pop</v>
      </c>
      <c r="S1660" s="9">
        <f t="shared" si="153"/>
        <v>41223.22184027778</v>
      </c>
      <c r="T1660" s="9">
        <f t="shared" si="154"/>
        <v>41261.597222222219</v>
      </c>
    </row>
    <row r="1661" spans="1:20" ht="43.5" x14ac:dyDescent="0.35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3">
        <f t="shared" si="155"/>
        <v>113</v>
      </c>
      <c r="P1661" s="4">
        <f t="shared" si="150"/>
        <v>12.533333333333333</v>
      </c>
      <c r="Q1661" t="str">
        <f t="shared" si="151"/>
        <v>music</v>
      </c>
      <c r="R1661" t="str">
        <f t="shared" si="152"/>
        <v>pop</v>
      </c>
      <c r="S1661" s="9">
        <f t="shared" si="153"/>
        <v>41596.913437499999</v>
      </c>
      <c r="T1661" s="9">
        <f t="shared" si="154"/>
        <v>41625.5</v>
      </c>
    </row>
    <row r="1662" spans="1:20" ht="43.5" x14ac:dyDescent="0.35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3">
        <f t="shared" si="155"/>
        <v>1254</v>
      </c>
      <c r="P1662" s="4">
        <f t="shared" si="150"/>
        <v>27.861111111111111</v>
      </c>
      <c r="Q1662" t="str">
        <f t="shared" si="151"/>
        <v>music</v>
      </c>
      <c r="R1662" t="str">
        <f t="shared" si="152"/>
        <v>pop</v>
      </c>
      <c r="S1662" s="9">
        <f t="shared" si="153"/>
        <v>42459.693865740745</v>
      </c>
      <c r="T1662" s="9">
        <f t="shared" si="154"/>
        <v>42490.915972222225</v>
      </c>
    </row>
    <row r="1663" spans="1:20" ht="43.5" x14ac:dyDescent="0.35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3">
        <f t="shared" si="155"/>
        <v>103</v>
      </c>
      <c r="P1663" s="4">
        <f t="shared" si="150"/>
        <v>80.178217821782184</v>
      </c>
      <c r="Q1663" t="str">
        <f t="shared" si="151"/>
        <v>music</v>
      </c>
      <c r="R1663" t="str">
        <f t="shared" si="152"/>
        <v>pop</v>
      </c>
      <c r="S1663" s="9">
        <f t="shared" si="153"/>
        <v>42343.998043981483</v>
      </c>
      <c r="T1663" s="9">
        <f t="shared" si="154"/>
        <v>42386.875</v>
      </c>
    </row>
    <row r="1664" spans="1:20" ht="43.5" x14ac:dyDescent="0.35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3">
        <f t="shared" si="155"/>
        <v>103</v>
      </c>
      <c r="P1664" s="4">
        <f t="shared" si="150"/>
        <v>132.43548387096774</v>
      </c>
      <c r="Q1664" t="str">
        <f t="shared" si="151"/>
        <v>music</v>
      </c>
      <c r="R1664" t="str">
        <f t="shared" si="152"/>
        <v>pop</v>
      </c>
      <c r="S1664" s="9">
        <f t="shared" si="153"/>
        <v>40848.198333333334</v>
      </c>
      <c r="T1664" s="9">
        <f t="shared" si="154"/>
        <v>40908.239999999998</v>
      </c>
    </row>
    <row r="1665" spans="1:20" ht="29" x14ac:dyDescent="0.35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3">
        <f t="shared" si="155"/>
        <v>108</v>
      </c>
      <c r="P1665" s="4">
        <f t="shared" si="150"/>
        <v>33.75</v>
      </c>
      <c r="Q1665" t="str">
        <f t="shared" si="151"/>
        <v>music</v>
      </c>
      <c r="R1665" t="str">
        <f t="shared" si="152"/>
        <v>pop</v>
      </c>
      <c r="S1665" s="9">
        <f t="shared" si="153"/>
        <v>42006.02207175926</v>
      </c>
      <c r="T1665" s="9">
        <f t="shared" si="154"/>
        <v>42036.02207175926</v>
      </c>
    </row>
    <row r="1666" spans="1:20" ht="43.5" x14ac:dyDescent="0.35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3">
        <f t="shared" si="155"/>
        <v>123</v>
      </c>
      <c r="P1666" s="4">
        <f t="shared" si="150"/>
        <v>34.384494382022467</v>
      </c>
      <c r="Q1666" t="str">
        <f t="shared" si="151"/>
        <v>music</v>
      </c>
      <c r="R1666" t="str">
        <f t="shared" si="152"/>
        <v>pop</v>
      </c>
      <c r="S1666" s="9">
        <f t="shared" si="153"/>
        <v>40939.761782407404</v>
      </c>
      <c r="T1666" s="9">
        <f t="shared" si="154"/>
        <v>40984.165972222225</v>
      </c>
    </row>
    <row r="1667" spans="1:20" ht="43.5" x14ac:dyDescent="0.35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3">
        <f t="shared" si="155"/>
        <v>120</v>
      </c>
      <c r="P1667" s="4">
        <f t="shared" ref="P1667:P1730" si="156">IFERROR(E1667/L1667,0)</f>
        <v>44.956989247311824</v>
      </c>
      <c r="Q1667" t="str">
        <f t="shared" ref="Q1667:Q1730" si="157">LEFT(N1667,SEARCH("/",N1667)-1)</f>
        <v>music</v>
      </c>
      <c r="R1667" t="str">
        <f t="shared" ref="R1667:R1730" si="158">RIGHT(N1667,LEN(N1667)-SEARCH("/",N1667,1))</f>
        <v>pop</v>
      </c>
      <c r="S1667" s="9">
        <f t="shared" ref="S1667:S1730" si="159">(((J1667/60)/60)/24)+DATE(1970,1,1)</f>
        <v>40564.649456018517</v>
      </c>
      <c r="T1667" s="9">
        <f t="shared" ref="T1667:T1730" si="160">(((I1667/60)/60)/24)+DATE(1970,1,1)</f>
        <v>40596.125</v>
      </c>
    </row>
    <row r="1668" spans="1:20" ht="43.5" x14ac:dyDescent="0.35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3">
        <f t="shared" ref="O1668:O1731" si="161">ROUNDUP((E1668/D1668)*100,0)</f>
        <v>161</v>
      </c>
      <c r="P1668" s="4">
        <f t="shared" si="156"/>
        <v>41.04081632653061</v>
      </c>
      <c r="Q1668" t="str">
        <f t="shared" si="157"/>
        <v>music</v>
      </c>
      <c r="R1668" t="str">
        <f t="shared" si="158"/>
        <v>pop</v>
      </c>
      <c r="S1668" s="9">
        <f t="shared" si="159"/>
        <v>41331.253159722226</v>
      </c>
      <c r="T1668" s="9">
        <f t="shared" si="160"/>
        <v>41361.211493055554</v>
      </c>
    </row>
    <row r="1669" spans="1:20" ht="43.5" x14ac:dyDescent="0.35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3">
        <f t="shared" si="161"/>
        <v>127</v>
      </c>
      <c r="P1669" s="4">
        <f t="shared" si="156"/>
        <v>52.597560975609753</v>
      </c>
      <c r="Q1669" t="str">
        <f t="shared" si="157"/>
        <v>music</v>
      </c>
      <c r="R1669" t="str">
        <f t="shared" si="158"/>
        <v>pop</v>
      </c>
      <c r="S1669" s="9">
        <f t="shared" si="159"/>
        <v>41682.0705787037</v>
      </c>
      <c r="T1669" s="9">
        <f t="shared" si="160"/>
        <v>41709.290972222225</v>
      </c>
    </row>
    <row r="1670" spans="1:20" ht="43.5" x14ac:dyDescent="0.35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3">
        <f t="shared" si="161"/>
        <v>103</v>
      </c>
      <c r="P1670" s="4">
        <f t="shared" si="156"/>
        <v>70.784482758620683</v>
      </c>
      <c r="Q1670" t="str">
        <f t="shared" si="157"/>
        <v>music</v>
      </c>
      <c r="R1670" t="str">
        <f t="shared" si="158"/>
        <v>pop</v>
      </c>
      <c r="S1670" s="9">
        <f t="shared" si="159"/>
        <v>40845.14975694444</v>
      </c>
      <c r="T1670" s="9">
        <f t="shared" si="160"/>
        <v>40875.191423611112</v>
      </c>
    </row>
    <row r="1671" spans="1:20" ht="43.5" x14ac:dyDescent="0.35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3">
        <f t="shared" si="161"/>
        <v>140</v>
      </c>
      <c r="P1671" s="4">
        <f t="shared" si="156"/>
        <v>53.75</v>
      </c>
      <c r="Q1671" t="str">
        <f t="shared" si="157"/>
        <v>music</v>
      </c>
      <c r="R1671" t="str">
        <f t="shared" si="158"/>
        <v>pop</v>
      </c>
      <c r="S1671" s="9">
        <f t="shared" si="159"/>
        <v>42461.885138888887</v>
      </c>
      <c r="T1671" s="9">
        <f t="shared" si="160"/>
        <v>42521.885138888887</v>
      </c>
    </row>
    <row r="1672" spans="1:20" ht="43.5" x14ac:dyDescent="0.35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3">
        <f t="shared" si="161"/>
        <v>103</v>
      </c>
      <c r="P1672" s="4">
        <f t="shared" si="156"/>
        <v>44.608695652173914</v>
      </c>
      <c r="Q1672" t="str">
        <f t="shared" si="157"/>
        <v>music</v>
      </c>
      <c r="R1672" t="str">
        <f t="shared" si="158"/>
        <v>pop</v>
      </c>
      <c r="S1672" s="9">
        <f t="shared" si="159"/>
        <v>40313.930543981485</v>
      </c>
      <c r="T1672" s="9">
        <f t="shared" si="160"/>
        <v>40364.166666666664</v>
      </c>
    </row>
    <row r="1673" spans="1:20" ht="29" x14ac:dyDescent="0.35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3">
        <f t="shared" si="161"/>
        <v>101</v>
      </c>
      <c r="P1673" s="4">
        <f t="shared" si="156"/>
        <v>26.148961038961041</v>
      </c>
      <c r="Q1673" t="str">
        <f t="shared" si="157"/>
        <v>music</v>
      </c>
      <c r="R1673" t="str">
        <f t="shared" si="158"/>
        <v>pop</v>
      </c>
      <c r="S1673" s="9">
        <f t="shared" si="159"/>
        <v>42553.54414351852</v>
      </c>
      <c r="T1673" s="9">
        <f t="shared" si="160"/>
        <v>42583.54414351852</v>
      </c>
    </row>
    <row r="1674" spans="1:20" ht="29" x14ac:dyDescent="0.35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3">
        <f t="shared" si="161"/>
        <v>113</v>
      </c>
      <c r="P1674" s="4">
        <f t="shared" si="156"/>
        <v>39.183673469387756</v>
      </c>
      <c r="Q1674" t="str">
        <f t="shared" si="157"/>
        <v>music</v>
      </c>
      <c r="R1674" t="str">
        <f t="shared" si="158"/>
        <v>pop</v>
      </c>
      <c r="S1674" s="9">
        <f t="shared" si="159"/>
        <v>41034.656597222223</v>
      </c>
      <c r="T1674" s="9">
        <f t="shared" si="160"/>
        <v>41064.656597222223</v>
      </c>
    </row>
    <row r="1675" spans="1:20" ht="43.5" x14ac:dyDescent="0.35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3">
        <f t="shared" si="161"/>
        <v>129</v>
      </c>
      <c r="P1675" s="4">
        <f t="shared" si="156"/>
        <v>45.593220338983052</v>
      </c>
      <c r="Q1675" t="str">
        <f t="shared" si="157"/>
        <v>music</v>
      </c>
      <c r="R1675" t="str">
        <f t="shared" si="158"/>
        <v>pop</v>
      </c>
      <c r="S1675" s="9">
        <f t="shared" si="159"/>
        <v>42039.878379629634</v>
      </c>
      <c r="T1675" s="9">
        <f t="shared" si="160"/>
        <v>42069.878379629634</v>
      </c>
    </row>
    <row r="1676" spans="1:20" ht="43.5" x14ac:dyDescent="0.35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3">
        <f t="shared" si="161"/>
        <v>202</v>
      </c>
      <c r="P1676" s="4">
        <f t="shared" si="156"/>
        <v>89.247787610619469</v>
      </c>
      <c r="Q1676" t="str">
        <f t="shared" si="157"/>
        <v>music</v>
      </c>
      <c r="R1676" t="str">
        <f t="shared" si="158"/>
        <v>pop</v>
      </c>
      <c r="S1676" s="9">
        <f t="shared" si="159"/>
        <v>42569.605393518519</v>
      </c>
      <c r="T1676" s="9">
        <f t="shared" si="160"/>
        <v>42600.290972222225</v>
      </c>
    </row>
    <row r="1677" spans="1:20" ht="29" x14ac:dyDescent="0.35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3">
        <f t="shared" si="161"/>
        <v>138</v>
      </c>
      <c r="P1677" s="4">
        <f t="shared" si="156"/>
        <v>40.416470588235299</v>
      </c>
      <c r="Q1677" t="str">
        <f t="shared" si="157"/>
        <v>music</v>
      </c>
      <c r="R1677" t="str">
        <f t="shared" si="158"/>
        <v>pop</v>
      </c>
      <c r="S1677" s="9">
        <f t="shared" si="159"/>
        <v>40802.733101851853</v>
      </c>
      <c r="T1677" s="9">
        <f t="shared" si="160"/>
        <v>40832.918749999997</v>
      </c>
    </row>
    <row r="1678" spans="1:20" ht="29" x14ac:dyDescent="0.35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3">
        <f t="shared" si="161"/>
        <v>116</v>
      </c>
      <c r="P1678" s="4">
        <f t="shared" si="156"/>
        <v>82.38095238095238</v>
      </c>
      <c r="Q1678" t="str">
        <f t="shared" si="157"/>
        <v>music</v>
      </c>
      <c r="R1678" t="str">
        <f t="shared" si="158"/>
        <v>pop</v>
      </c>
      <c r="S1678" s="9">
        <f t="shared" si="159"/>
        <v>40973.72623842593</v>
      </c>
      <c r="T1678" s="9">
        <f t="shared" si="160"/>
        <v>41020.165972222225</v>
      </c>
    </row>
    <row r="1679" spans="1:20" ht="43.5" x14ac:dyDescent="0.35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3">
        <f t="shared" si="161"/>
        <v>112</v>
      </c>
      <c r="P1679" s="4">
        <f t="shared" si="156"/>
        <v>159.52380952380952</v>
      </c>
      <c r="Q1679" t="str">
        <f t="shared" si="157"/>
        <v>music</v>
      </c>
      <c r="R1679" t="str">
        <f t="shared" si="158"/>
        <v>pop</v>
      </c>
      <c r="S1679" s="9">
        <f t="shared" si="159"/>
        <v>42416.407129629632</v>
      </c>
      <c r="T1679" s="9">
        <f t="shared" si="160"/>
        <v>42476.249305555553</v>
      </c>
    </row>
    <row r="1680" spans="1:20" ht="29" x14ac:dyDescent="0.35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3">
        <f t="shared" si="161"/>
        <v>119</v>
      </c>
      <c r="P1680" s="4">
        <f t="shared" si="156"/>
        <v>36.244897959183675</v>
      </c>
      <c r="Q1680" t="str">
        <f t="shared" si="157"/>
        <v>music</v>
      </c>
      <c r="R1680" t="str">
        <f t="shared" si="158"/>
        <v>pop</v>
      </c>
      <c r="S1680" s="9">
        <f t="shared" si="159"/>
        <v>41662.854988425926</v>
      </c>
      <c r="T1680" s="9">
        <f t="shared" si="160"/>
        <v>41676.854988425926</v>
      </c>
    </row>
    <row r="1681" spans="1:20" ht="58" x14ac:dyDescent="0.35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3">
        <f t="shared" si="161"/>
        <v>175</v>
      </c>
      <c r="P1681" s="4">
        <f t="shared" si="156"/>
        <v>62.5</v>
      </c>
      <c r="Q1681" t="str">
        <f t="shared" si="157"/>
        <v>music</v>
      </c>
      <c r="R1681" t="str">
        <f t="shared" si="158"/>
        <v>pop</v>
      </c>
      <c r="S1681" s="9">
        <f t="shared" si="159"/>
        <v>40723.068807870368</v>
      </c>
      <c r="T1681" s="9">
        <f t="shared" si="160"/>
        <v>40746.068807870368</v>
      </c>
    </row>
    <row r="1682" spans="1:20" ht="29" x14ac:dyDescent="0.35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3">
        <f t="shared" si="161"/>
        <v>118</v>
      </c>
      <c r="P1682" s="4">
        <f t="shared" si="156"/>
        <v>47</v>
      </c>
      <c r="Q1682" t="str">
        <f t="shared" si="157"/>
        <v>music</v>
      </c>
      <c r="R1682" t="str">
        <f t="shared" si="158"/>
        <v>pop</v>
      </c>
      <c r="S1682" s="9">
        <f t="shared" si="159"/>
        <v>41802.757719907408</v>
      </c>
      <c r="T1682" s="9">
        <f t="shared" si="160"/>
        <v>41832.757719907408</v>
      </c>
    </row>
    <row r="1683" spans="1:20" ht="43.5" x14ac:dyDescent="0.35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3">
        <f t="shared" si="161"/>
        <v>102</v>
      </c>
      <c r="P1683" s="4">
        <f t="shared" si="156"/>
        <v>74.575090497737563</v>
      </c>
      <c r="Q1683" t="str">
        <f t="shared" si="157"/>
        <v>music</v>
      </c>
      <c r="R1683" t="str">
        <f t="shared" si="158"/>
        <v>faith</v>
      </c>
      <c r="S1683" s="9">
        <f t="shared" si="159"/>
        <v>42774.121342592596</v>
      </c>
      <c r="T1683" s="9">
        <f t="shared" si="160"/>
        <v>42823.083333333328</v>
      </c>
    </row>
    <row r="1684" spans="1:20" ht="29" x14ac:dyDescent="0.35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3">
        <f t="shared" si="161"/>
        <v>0</v>
      </c>
      <c r="P1684" s="4">
        <f t="shared" si="156"/>
        <v>0</v>
      </c>
      <c r="Q1684" t="str">
        <f t="shared" si="157"/>
        <v>music</v>
      </c>
      <c r="R1684" t="str">
        <f t="shared" si="158"/>
        <v>faith</v>
      </c>
      <c r="S1684" s="9">
        <f t="shared" si="159"/>
        <v>42779.21365740741</v>
      </c>
      <c r="T1684" s="9">
        <f t="shared" si="160"/>
        <v>42839.171990740739</v>
      </c>
    </row>
    <row r="1685" spans="1:20" ht="29" x14ac:dyDescent="0.35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3">
        <f t="shared" si="161"/>
        <v>22</v>
      </c>
      <c r="P1685" s="4">
        <f t="shared" si="156"/>
        <v>76</v>
      </c>
      <c r="Q1685" t="str">
        <f t="shared" si="157"/>
        <v>music</v>
      </c>
      <c r="R1685" t="str">
        <f t="shared" si="158"/>
        <v>faith</v>
      </c>
      <c r="S1685" s="9">
        <f t="shared" si="159"/>
        <v>42808.781689814816</v>
      </c>
      <c r="T1685" s="9">
        <f t="shared" si="160"/>
        <v>42832.781689814816</v>
      </c>
    </row>
    <row r="1686" spans="1:20" ht="29" x14ac:dyDescent="0.35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3">
        <f t="shared" si="161"/>
        <v>110</v>
      </c>
      <c r="P1686" s="4">
        <f t="shared" si="156"/>
        <v>86.43564356435644</v>
      </c>
      <c r="Q1686" t="str">
        <f t="shared" si="157"/>
        <v>music</v>
      </c>
      <c r="R1686" t="str">
        <f t="shared" si="158"/>
        <v>faith</v>
      </c>
      <c r="S1686" s="9">
        <f t="shared" si="159"/>
        <v>42783.815289351856</v>
      </c>
      <c r="T1686" s="9">
        <f t="shared" si="160"/>
        <v>42811.773622685185</v>
      </c>
    </row>
    <row r="1687" spans="1:20" ht="43.5" x14ac:dyDescent="0.35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3">
        <f t="shared" si="161"/>
        <v>103</v>
      </c>
      <c r="P1687" s="4">
        <f t="shared" si="156"/>
        <v>24</v>
      </c>
      <c r="Q1687" t="str">
        <f t="shared" si="157"/>
        <v>music</v>
      </c>
      <c r="R1687" t="str">
        <f t="shared" si="158"/>
        <v>faith</v>
      </c>
      <c r="S1687" s="9">
        <f t="shared" si="159"/>
        <v>42788.2502662037</v>
      </c>
      <c r="T1687" s="9">
        <f t="shared" si="160"/>
        <v>42818.208599537036</v>
      </c>
    </row>
    <row r="1688" spans="1:20" ht="43.5" x14ac:dyDescent="0.35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3">
        <f t="shared" si="161"/>
        <v>1</v>
      </c>
      <c r="P1688" s="4">
        <f t="shared" si="156"/>
        <v>18</v>
      </c>
      <c r="Q1688" t="str">
        <f t="shared" si="157"/>
        <v>music</v>
      </c>
      <c r="R1688" t="str">
        <f t="shared" si="158"/>
        <v>faith</v>
      </c>
      <c r="S1688" s="9">
        <f t="shared" si="159"/>
        <v>42792.843969907408</v>
      </c>
      <c r="T1688" s="9">
        <f t="shared" si="160"/>
        <v>42852.802303240736</v>
      </c>
    </row>
    <row r="1689" spans="1:20" ht="43.5" x14ac:dyDescent="0.35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3">
        <f t="shared" si="161"/>
        <v>32</v>
      </c>
      <c r="P1689" s="4">
        <f t="shared" si="156"/>
        <v>80.128205128205124</v>
      </c>
      <c r="Q1689" t="str">
        <f t="shared" si="157"/>
        <v>music</v>
      </c>
      <c r="R1689" t="str">
        <f t="shared" si="158"/>
        <v>faith</v>
      </c>
      <c r="S1689" s="9">
        <f t="shared" si="159"/>
        <v>42802.046817129631</v>
      </c>
      <c r="T1689" s="9">
        <f t="shared" si="160"/>
        <v>42835.84375</v>
      </c>
    </row>
    <row r="1690" spans="1:20" ht="43.5" x14ac:dyDescent="0.35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3">
        <f t="shared" si="161"/>
        <v>45</v>
      </c>
      <c r="P1690" s="4">
        <f t="shared" si="156"/>
        <v>253.14285714285714</v>
      </c>
      <c r="Q1690" t="str">
        <f t="shared" si="157"/>
        <v>music</v>
      </c>
      <c r="R1690" t="str">
        <f t="shared" si="158"/>
        <v>faith</v>
      </c>
      <c r="S1690" s="9">
        <f t="shared" si="159"/>
        <v>42804.534652777773</v>
      </c>
      <c r="T1690" s="9">
        <f t="shared" si="160"/>
        <v>42834.492986111116</v>
      </c>
    </row>
    <row r="1691" spans="1:20" x14ac:dyDescent="0.35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3">
        <f t="shared" si="161"/>
        <v>100</v>
      </c>
      <c r="P1691" s="4">
        <f t="shared" si="156"/>
        <v>171.42857142857142</v>
      </c>
      <c r="Q1691" t="str">
        <f t="shared" si="157"/>
        <v>music</v>
      </c>
      <c r="R1691" t="str">
        <f t="shared" si="158"/>
        <v>faith</v>
      </c>
      <c r="S1691" s="9">
        <f t="shared" si="159"/>
        <v>42780.942476851851</v>
      </c>
      <c r="T1691" s="9">
        <f t="shared" si="160"/>
        <v>42810.900810185187</v>
      </c>
    </row>
    <row r="1692" spans="1:20" ht="43.5" x14ac:dyDescent="0.35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3">
        <f t="shared" si="161"/>
        <v>26</v>
      </c>
      <c r="P1692" s="4">
        <f t="shared" si="156"/>
        <v>57.727272727272727</v>
      </c>
      <c r="Q1692" t="str">
        <f t="shared" si="157"/>
        <v>music</v>
      </c>
      <c r="R1692" t="str">
        <f t="shared" si="158"/>
        <v>faith</v>
      </c>
      <c r="S1692" s="9">
        <f t="shared" si="159"/>
        <v>42801.43104166667</v>
      </c>
      <c r="T1692" s="9">
        <f t="shared" si="160"/>
        <v>42831.389374999999</v>
      </c>
    </row>
    <row r="1693" spans="1:20" ht="43.5" x14ac:dyDescent="0.35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3">
        <f t="shared" si="161"/>
        <v>34</v>
      </c>
      <c r="P1693" s="4">
        <f t="shared" si="156"/>
        <v>264.26315789473682</v>
      </c>
      <c r="Q1693" t="str">
        <f t="shared" si="157"/>
        <v>music</v>
      </c>
      <c r="R1693" t="str">
        <f t="shared" si="158"/>
        <v>faith</v>
      </c>
      <c r="S1693" s="9">
        <f t="shared" si="159"/>
        <v>42795.701481481476</v>
      </c>
      <c r="T1693" s="9">
        <f t="shared" si="160"/>
        <v>42828.041666666672</v>
      </c>
    </row>
    <row r="1694" spans="1:20" ht="43.5" x14ac:dyDescent="0.35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3">
        <f t="shared" si="161"/>
        <v>48</v>
      </c>
      <c r="P1694" s="4">
        <f t="shared" si="156"/>
        <v>159.33333333333334</v>
      </c>
      <c r="Q1694" t="str">
        <f t="shared" si="157"/>
        <v>music</v>
      </c>
      <c r="R1694" t="str">
        <f t="shared" si="158"/>
        <v>faith</v>
      </c>
      <c r="S1694" s="9">
        <f t="shared" si="159"/>
        <v>42788.151238425926</v>
      </c>
      <c r="T1694" s="9">
        <f t="shared" si="160"/>
        <v>42820.999305555553</v>
      </c>
    </row>
    <row r="1695" spans="1:20" ht="43.5" x14ac:dyDescent="0.35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3">
        <f t="shared" si="161"/>
        <v>10</v>
      </c>
      <c r="P1695" s="4">
        <f t="shared" si="156"/>
        <v>35</v>
      </c>
      <c r="Q1695" t="str">
        <f t="shared" si="157"/>
        <v>music</v>
      </c>
      <c r="R1695" t="str">
        <f t="shared" si="158"/>
        <v>faith</v>
      </c>
      <c r="S1695" s="9">
        <f t="shared" si="159"/>
        <v>42803.920277777783</v>
      </c>
      <c r="T1695" s="9">
        <f t="shared" si="160"/>
        <v>42834.833333333328</v>
      </c>
    </row>
    <row r="1696" spans="1:20" ht="43.5" x14ac:dyDescent="0.35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3">
        <f t="shared" si="161"/>
        <v>1</v>
      </c>
      <c r="P1696" s="4">
        <f t="shared" si="156"/>
        <v>5</v>
      </c>
      <c r="Q1696" t="str">
        <f t="shared" si="157"/>
        <v>music</v>
      </c>
      <c r="R1696" t="str">
        <f t="shared" si="158"/>
        <v>faith</v>
      </c>
      <c r="S1696" s="9">
        <f t="shared" si="159"/>
        <v>42791.669837962967</v>
      </c>
      <c r="T1696" s="9">
        <f t="shared" si="160"/>
        <v>42821.191666666666</v>
      </c>
    </row>
    <row r="1697" spans="1:20" ht="43.5" x14ac:dyDescent="0.35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3">
        <f t="shared" si="161"/>
        <v>12</v>
      </c>
      <c r="P1697" s="4">
        <f t="shared" si="156"/>
        <v>61.086956521739133</v>
      </c>
      <c r="Q1697" t="str">
        <f t="shared" si="157"/>
        <v>music</v>
      </c>
      <c r="R1697" t="str">
        <f t="shared" si="158"/>
        <v>faith</v>
      </c>
      <c r="S1697" s="9">
        <f t="shared" si="159"/>
        <v>42801.031412037039</v>
      </c>
      <c r="T1697" s="9">
        <f t="shared" si="160"/>
        <v>42835.041666666672</v>
      </c>
    </row>
    <row r="1698" spans="1:20" ht="43.5" x14ac:dyDescent="0.35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3">
        <f t="shared" si="161"/>
        <v>0</v>
      </c>
      <c r="P1698" s="4">
        <f t="shared" si="156"/>
        <v>0</v>
      </c>
      <c r="Q1698" t="str">
        <f t="shared" si="157"/>
        <v>music</v>
      </c>
      <c r="R1698" t="str">
        <f t="shared" si="158"/>
        <v>faith</v>
      </c>
      <c r="S1698" s="9">
        <f t="shared" si="159"/>
        <v>42796.069571759261</v>
      </c>
      <c r="T1698" s="9">
        <f t="shared" si="160"/>
        <v>42826.027905092589</v>
      </c>
    </row>
    <row r="1699" spans="1:20" ht="43.5" x14ac:dyDescent="0.35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3">
        <f t="shared" si="161"/>
        <v>21</v>
      </c>
      <c r="P1699" s="4">
        <f t="shared" si="156"/>
        <v>114.81818181818181</v>
      </c>
      <c r="Q1699" t="str">
        <f t="shared" si="157"/>
        <v>music</v>
      </c>
      <c r="R1699" t="str">
        <f t="shared" si="158"/>
        <v>faith</v>
      </c>
      <c r="S1699" s="9">
        <f t="shared" si="159"/>
        <v>42805.032962962956</v>
      </c>
      <c r="T1699" s="9">
        <f t="shared" si="160"/>
        <v>42834.991296296299</v>
      </c>
    </row>
    <row r="1700" spans="1:20" ht="72.5" x14ac:dyDescent="0.35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3">
        <f t="shared" si="161"/>
        <v>0</v>
      </c>
      <c r="P1700" s="4">
        <f t="shared" si="156"/>
        <v>0</v>
      </c>
      <c r="Q1700" t="str">
        <f t="shared" si="157"/>
        <v>music</v>
      </c>
      <c r="R1700" t="str">
        <f t="shared" si="158"/>
        <v>faith</v>
      </c>
      <c r="S1700" s="9">
        <f t="shared" si="159"/>
        <v>42796.207870370374</v>
      </c>
      <c r="T1700" s="9">
        <f t="shared" si="160"/>
        <v>42820.147916666669</v>
      </c>
    </row>
    <row r="1701" spans="1:20" ht="43.5" x14ac:dyDescent="0.35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3">
        <f t="shared" si="161"/>
        <v>5</v>
      </c>
      <c r="P1701" s="4">
        <f t="shared" si="156"/>
        <v>54</v>
      </c>
      <c r="Q1701" t="str">
        <f t="shared" si="157"/>
        <v>music</v>
      </c>
      <c r="R1701" t="str">
        <f t="shared" si="158"/>
        <v>faith</v>
      </c>
      <c r="S1701" s="9">
        <f t="shared" si="159"/>
        <v>42806.863946759258</v>
      </c>
      <c r="T1701" s="9">
        <f t="shared" si="160"/>
        <v>42836.863946759258</v>
      </c>
    </row>
    <row r="1702" spans="1:20" ht="43.5" x14ac:dyDescent="0.35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3">
        <f t="shared" si="161"/>
        <v>27</v>
      </c>
      <c r="P1702" s="4">
        <f t="shared" si="156"/>
        <v>65.974683544303801</v>
      </c>
      <c r="Q1702" t="str">
        <f t="shared" si="157"/>
        <v>music</v>
      </c>
      <c r="R1702" t="str">
        <f t="shared" si="158"/>
        <v>faith</v>
      </c>
      <c r="S1702" s="9">
        <f t="shared" si="159"/>
        <v>42796.071643518517</v>
      </c>
      <c r="T1702" s="9">
        <f t="shared" si="160"/>
        <v>42826.166666666672</v>
      </c>
    </row>
    <row r="1703" spans="1:20" ht="43.5" x14ac:dyDescent="0.35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3">
        <f t="shared" si="161"/>
        <v>1</v>
      </c>
      <c r="P1703" s="4">
        <f t="shared" si="156"/>
        <v>5</v>
      </c>
      <c r="Q1703" t="str">
        <f t="shared" si="157"/>
        <v>music</v>
      </c>
      <c r="R1703" t="str">
        <f t="shared" si="158"/>
        <v>faith</v>
      </c>
      <c r="S1703" s="9">
        <f t="shared" si="159"/>
        <v>41989.664409722223</v>
      </c>
      <c r="T1703" s="9">
        <f t="shared" si="160"/>
        <v>42019.664409722223</v>
      </c>
    </row>
    <row r="1704" spans="1:20" x14ac:dyDescent="0.35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3">
        <f t="shared" si="161"/>
        <v>1</v>
      </c>
      <c r="P1704" s="4">
        <f t="shared" si="156"/>
        <v>1</v>
      </c>
      <c r="Q1704" t="str">
        <f t="shared" si="157"/>
        <v>music</v>
      </c>
      <c r="R1704" t="str">
        <f t="shared" si="158"/>
        <v>faith</v>
      </c>
      <c r="S1704" s="9">
        <f t="shared" si="159"/>
        <v>42063.869791666672</v>
      </c>
      <c r="T1704" s="9">
        <f t="shared" si="160"/>
        <v>42093.828125</v>
      </c>
    </row>
    <row r="1705" spans="1:20" ht="43.5" x14ac:dyDescent="0.35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3">
        <f t="shared" si="161"/>
        <v>2</v>
      </c>
      <c r="P1705" s="4">
        <f t="shared" si="156"/>
        <v>25.5</v>
      </c>
      <c r="Q1705" t="str">
        <f t="shared" si="157"/>
        <v>music</v>
      </c>
      <c r="R1705" t="str">
        <f t="shared" si="158"/>
        <v>faith</v>
      </c>
      <c r="S1705" s="9">
        <f t="shared" si="159"/>
        <v>42187.281678240746</v>
      </c>
      <c r="T1705" s="9">
        <f t="shared" si="160"/>
        <v>42247.281678240746</v>
      </c>
    </row>
    <row r="1706" spans="1:20" ht="29" x14ac:dyDescent="0.35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3">
        <f t="shared" si="161"/>
        <v>66</v>
      </c>
      <c r="P1706" s="4">
        <f t="shared" si="156"/>
        <v>118.36363636363636</v>
      </c>
      <c r="Q1706" t="str">
        <f t="shared" si="157"/>
        <v>music</v>
      </c>
      <c r="R1706" t="str">
        <f t="shared" si="158"/>
        <v>faith</v>
      </c>
      <c r="S1706" s="9">
        <f t="shared" si="159"/>
        <v>42021.139733796299</v>
      </c>
      <c r="T1706" s="9">
        <f t="shared" si="160"/>
        <v>42051.139733796299</v>
      </c>
    </row>
    <row r="1707" spans="1:20" ht="43.5" x14ac:dyDescent="0.35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3">
        <f t="shared" si="161"/>
        <v>0</v>
      </c>
      <c r="P1707" s="4">
        <f t="shared" si="156"/>
        <v>0</v>
      </c>
      <c r="Q1707" t="str">
        <f t="shared" si="157"/>
        <v>music</v>
      </c>
      <c r="R1707" t="str">
        <f t="shared" si="158"/>
        <v>faith</v>
      </c>
      <c r="S1707" s="9">
        <f t="shared" si="159"/>
        <v>42245.016736111109</v>
      </c>
      <c r="T1707" s="9">
        <f t="shared" si="160"/>
        <v>42256.666666666672</v>
      </c>
    </row>
    <row r="1708" spans="1:20" ht="43.5" x14ac:dyDescent="0.35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3">
        <f t="shared" si="161"/>
        <v>0</v>
      </c>
      <c r="P1708" s="4">
        <f t="shared" si="156"/>
        <v>0</v>
      </c>
      <c r="Q1708" t="str">
        <f t="shared" si="157"/>
        <v>music</v>
      </c>
      <c r="R1708" t="str">
        <f t="shared" si="158"/>
        <v>faith</v>
      </c>
      <c r="S1708" s="9">
        <f t="shared" si="159"/>
        <v>42179.306388888886</v>
      </c>
      <c r="T1708" s="9">
        <f t="shared" si="160"/>
        <v>42239.306388888886</v>
      </c>
    </row>
    <row r="1709" spans="1:20" ht="43.5" x14ac:dyDescent="0.35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3">
        <f t="shared" si="161"/>
        <v>10</v>
      </c>
      <c r="P1709" s="4">
        <f t="shared" si="156"/>
        <v>54.111111111111114</v>
      </c>
      <c r="Q1709" t="str">
        <f t="shared" si="157"/>
        <v>music</v>
      </c>
      <c r="R1709" t="str">
        <f t="shared" si="158"/>
        <v>faith</v>
      </c>
      <c r="S1709" s="9">
        <f t="shared" si="159"/>
        <v>42427.721006944441</v>
      </c>
      <c r="T1709" s="9">
        <f t="shared" si="160"/>
        <v>42457.679340277777</v>
      </c>
    </row>
    <row r="1710" spans="1:20" ht="43.5" x14ac:dyDescent="0.35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3">
        <f t="shared" si="161"/>
        <v>0</v>
      </c>
      <c r="P1710" s="4">
        <f t="shared" si="156"/>
        <v>0</v>
      </c>
      <c r="Q1710" t="str">
        <f t="shared" si="157"/>
        <v>music</v>
      </c>
      <c r="R1710" t="str">
        <f t="shared" si="158"/>
        <v>faith</v>
      </c>
      <c r="S1710" s="9">
        <f t="shared" si="159"/>
        <v>42451.866967592592</v>
      </c>
      <c r="T1710" s="9">
        <f t="shared" si="160"/>
        <v>42491.866967592592</v>
      </c>
    </row>
    <row r="1711" spans="1:20" ht="43.5" x14ac:dyDescent="0.35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3">
        <f t="shared" si="161"/>
        <v>5</v>
      </c>
      <c r="P1711" s="4">
        <f t="shared" si="156"/>
        <v>21.25</v>
      </c>
      <c r="Q1711" t="str">
        <f t="shared" si="157"/>
        <v>music</v>
      </c>
      <c r="R1711" t="str">
        <f t="shared" si="158"/>
        <v>faith</v>
      </c>
      <c r="S1711" s="9">
        <f t="shared" si="159"/>
        <v>41841.56381944444</v>
      </c>
      <c r="T1711" s="9">
        <f t="shared" si="160"/>
        <v>41882.818749999999</v>
      </c>
    </row>
    <row r="1712" spans="1:20" ht="29" x14ac:dyDescent="0.35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3">
        <f t="shared" si="161"/>
        <v>1</v>
      </c>
      <c r="P1712" s="4">
        <f t="shared" si="156"/>
        <v>34</v>
      </c>
      <c r="Q1712" t="str">
        <f t="shared" si="157"/>
        <v>music</v>
      </c>
      <c r="R1712" t="str">
        <f t="shared" si="158"/>
        <v>faith</v>
      </c>
      <c r="S1712" s="9">
        <f t="shared" si="159"/>
        <v>42341.59129629629</v>
      </c>
      <c r="T1712" s="9">
        <f t="shared" si="160"/>
        <v>42387.541666666672</v>
      </c>
    </row>
    <row r="1713" spans="1:20" ht="43.5" x14ac:dyDescent="0.35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3">
        <f t="shared" si="161"/>
        <v>11</v>
      </c>
      <c r="P1713" s="4">
        <f t="shared" si="156"/>
        <v>525</v>
      </c>
      <c r="Q1713" t="str">
        <f t="shared" si="157"/>
        <v>music</v>
      </c>
      <c r="R1713" t="str">
        <f t="shared" si="158"/>
        <v>faith</v>
      </c>
      <c r="S1713" s="9">
        <f t="shared" si="159"/>
        <v>41852.646226851852</v>
      </c>
      <c r="T1713" s="9">
        <f t="shared" si="160"/>
        <v>41883.646226851852</v>
      </c>
    </row>
    <row r="1714" spans="1:20" ht="43.5" x14ac:dyDescent="0.35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3">
        <f t="shared" si="161"/>
        <v>0</v>
      </c>
      <c r="P1714" s="4">
        <f t="shared" si="156"/>
        <v>0</v>
      </c>
      <c r="Q1714" t="str">
        <f t="shared" si="157"/>
        <v>music</v>
      </c>
      <c r="R1714" t="str">
        <f t="shared" si="158"/>
        <v>faith</v>
      </c>
      <c r="S1714" s="9">
        <f t="shared" si="159"/>
        <v>42125.913807870369</v>
      </c>
      <c r="T1714" s="9">
        <f t="shared" si="160"/>
        <v>42185.913807870369</v>
      </c>
    </row>
    <row r="1715" spans="1:20" ht="43.5" x14ac:dyDescent="0.35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3">
        <f t="shared" si="161"/>
        <v>2</v>
      </c>
      <c r="P1715" s="4">
        <f t="shared" si="156"/>
        <v>50</v>
      </c>
      <c r="Q1715" t="str">
        <f t="shared" si="157"/>
        <v>music</v>
      </c>
      <c r="R1715" t="str">
        <f t="shared" si="158"/>
        <v>faith</v>
      </c>
      <c r="S1715" s="9">
        <f t="shared" si="159"/>
        <v>41887.801064814819</v>
      </c>
      <c r="T1715" s="9">
        <f t="shared" si="160"/>
        <v>41917.801064814819</v>
      </c>
    </row>
    <row r="1716" spans="1:20" ht="43.5" x14ac:dyDescent="0.35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3">
        <f t="shared" si="161"/>
        <v>8</v>
      </c>
      <c r="P1716" s="4">
        <f t="shared" si="156"/>
        <v>115.70588235294117</v>
      </c>
      <c r="Q1716" t="str">
        <f t="shared" si="157"/>
        <v>music</v>
      </c>
      <c r="R1716" t="str">
        <f t="shared" si="158"/>
        <v>faith</v>
      </c>
      <c r="S1716" s="9">
        <f t="shared" si="159"/>
        <v>42095.918530092589</v>
      </c>
      <c r="T1716" s="9">
        <f t="shared" si="160"/>
        <v>42125.918530092589</v>
      </c>
    </row>
    <row r="1717" spans="1:20" ht="43.5" x14ac:dyDescent="0.35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3">
        <f t="shared" si="161"/>
        <v>1</v>
      </c>
      <c r="P1717" s="4">
        <f t="shared" si="156"/>
        <v>5.5</v>
      </c>
      <c r="Q1717" t="str">
        <f t="shared" si="157"/>
        <v>music</v>
      </c>
      <c r="R1717" t="str">
        <f t="shared" si="158"/>
        <v>faith</v>
      </c>
      <c r="S1717" s="9">
        <f t="shared" si="159"/>
        <v>42064.217418981483</v>
      </c>
      <c r="T1717" s="9">
        <f t="shared" si="160"/>
        <v>42094.140277777777</v>
      </c>
    </row>
    <row r="1718" spans="1:20" ht="43.5" x14ac:dyDescent="0.35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3">
        <f t="shared" si="161"/>
        <v>8</v>
      </c>
      <c r="P1718" s="4">
        <f t="shared" si="156"/>
        <v>50</v>
      </c>
      <c r="Q1718" t="str">
        <f t="shared" si="157"/>
        <v>music</v>
      </c>
      <c r="R1718" t="str">
        <f t="shared" si="158"/>
        <v>faith</v>
      </c>
      <c r="S1718" s="9">
        <f t="shared" si="159"/>
        <v>42673.577534722222</v>
      </c>
      <c r="T1718" s="9">
        <f t="shared" si="160"/>
        <v>42713.619201388887</v>
      </c>
    </row>
    <row r="1719" spans="1:20" ht="43.5" x14ac:dyDescent="0.35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3">
        <f t="shared" si="161"/>
        <v>43</v>
      </c>
      <c r="P1719" s="4">
        <f t="shared" si="156"/>
        <v>34.024390243902438</v>
      </c>
      <c r="Q1719" t="str">
        <f t="shared" si="157"/>
        <v>music</v>
      </c>
      <c r="R1719" t="str">
        <f t="shared" si="158"/>
        <v>faith</v>
      </c>
      <c r="S1719" s="9">
        <f t="shared" si="159"/>
        <v>42460.98192129629</v>
      </c>
      <c r="T1719" s="9">
        <f t="shared" si="160"/>
        <v>42481.166666666672</v>
      </c>
    </row>
    <row r="1720" spans="1:20" x14ac:dyDescent="0.35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3">
        <f t="shared" si="161"/>
        <v>1</v>
      </c>
      <c r="P1720" s="4">
        <f t="shared" si="156"/>
        <v>37.5</v>
      </c>
      <c r="Q1720" t="str">
        <f t="shared" si="157"/>
        <v>music</v>
      </c>
      <c r="R1720" t="str">
        <f t="shared" si="158"/>
        <v>faith</v>
      </c>
      <c r="S1720" s="9">
        <f t="shared" si="159"/>
        <v>42460.610520833332</v>
      </c>
      <c r="T1720" s="9">
        <f t="shared" si="160"/>
        <v>42504.207638888889</v>
      </c>
    </row>
    <row r="1721" spans="1:20" ht="43.5" x14ac:dyDescent="0.35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3">
        <f t="shared" si="161"/>
        <v>1</v>
      </c>
      <c r="P1721" s="4">
        <f t="shared" si="156"/>
        <v>11.666666666666666</v>
      </c>
      <c r="Q1721" t="str">
        <f t="shared" si="157"/>
        <v>music</v>
      </c>
      <c r="R1721" t="str">
        <f t="shared" si="158"/>
        <v>faith</v>
      </c>
      <c r="S1721" s="9">
        <f t="shared" si="159"/>
        <v>41869.534618055557</v>
      </c>
      <c r="T1721" s="9">
        <f t="shared" si="160"/>
        <v>41899.534618055557</v>
      </c>
    </row>
    <row r="1722" spans="1:20" ht="43.5" x14ac:dyDescent="0.35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3">
        <f t="shared" si="161"/>
        <v>6</v>
      </c>
      <c r="P1722" s="4">
        <f t="shared" si="156"/>
        <v>28.125</v>
      </c>
      <c r="Q1722" t="str">
        <f t="shared" si="157"/>
        <v>music</v>
      </c>
      <c r="R1722" t="str">
        <f t="shared" si="158"/>
        <v>faith</v>
      </c>
      <c r="S1722" s="9">
        <f t="shared" si="159"/>
        <v>41922.783229166671</v>
      </c>
      <c r="T1722" s="9">
        <f t="shared" si="160"/>
        <v>41952.824895833335</v>
      </c>
    </row>
    <row r="1723" spans="1:20" ht="43.5" x14ac:dyDescent="0.35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3">
        <f t="shared" si="161"/>
        <v>0</v>
      </c>
      <c r="P1723" s="4">
        <f t="shared" si="156"/>
        <v>0</v>
      </c>
      <c r="Q1723" t="str">
        <f t="shared" si="157"/>
        <v>music</v>
      </c>
      <c r="R1723" t="str">
        <f t="shared" si="158"/>
        <v>faith</v>
      </c>
      <c r="S1723" s="9">
        <f t="shared" si="159"/>
        <v>42319.461377314816</v>
      </c>
      <c r="T1723" s="9">
        <f t="shared" si="160"/>
        <v>42349.461377314816</v>
      </c>
    </row>
    <row r="1724" spans="1:20" ht="43.5" x14ac:dyDescent="0.35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3">
        <f t="shared" si="161"/>
        <v>1</v>
      </c>
      <c r="P1724" s="4">
        <f t="shared" si="156"/>
        <v>1</v>
      </c>
      <c r="Q1724" t="str">
        <f t="shared" si="157"/>
        <v>music</v>
      </c>
      <c r="R1724" t="str">
        <f t="shared" si="158"/>
        <v>faith</v>
      </c>
      <c r="S1724" s="9">
        <f t="shared" si="159"/>
        <v>42425.960983796293</v>
      </c>
      <c r="T1724" s="9">
        <f t="shared" si="160"/>
        <v>42463.006944444445</v>
      </c>
    </row>
    <row r="1725" spans="1:20" ht="43.5" x14ac:dyDescent="0.35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3">
        <f t="shared" si="161"/>
        <v>7</v>
      </c>
      <c r="P1725" s="4">
        <f t="shared" si="156"/>
        <v>216.66666666666666</v>
      </c>
      <c r="Q1725" t="str">
        <f t="shared" si="157"/>
        <v>music</v>
      </c>
      <c r="R1725" t="str">
        <f t="shared" si="158"/>
        <v>faith</v>
      </c>
      <c r="S1725" s="9">
        <f t="shared" si="159"/>
        <v>42129.82540509259</v>
      </c>
      <c r="T1725" s="9">
        <f t="shared" si="160"/>
        <v>42186.25</v>
      </c>
    </row>
    <row r="1726" spans="1:20" ht="43.5" x14ac:dyDescent="0.35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3">
        <f t="shared" si="161"/>
        <v>1</v>
      </c>
      <c r="P1726" s="4">
        <f t="shared" si="156"/>
        <v>8.75</v>
      </c>
      <c r="Q1726" t="str">
        <f t="shared" si="157"/>
        <v>music</v>
      </c>
      <c r="R1726" t="str">
        <f t="shared" si="158"/>
        <v>faith</v>
      </c>
      <c r="S1726" s="9">
        <f t="shared" si="159"/>
        <v>41912.932430555556</v>
      </c>
      <c r="T1726" s="9">
        <f t="shared" si="160"/>
        <v>41942.932430555556</v>
      </c>
    </row>
    <row r="1727" spans="1:20" ht="43.5" x14ac:dyDescent="0.35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3">
        <f t="shared" si="161"/>
        <v>11</v>
      </c>
      <c r="P1727" s="4">
        <f t="shared" si="156"/>
        <v>62.222222222222221</v>
      </c>
      <c r="Q1727" t="str">
        <f t="shared" si="157"/>
        <v>music</v>
      </c>
      <c r="R1727" t="str">
        <f t="shared" si="158"/>
        <v>faith</v>
      </c>
      <c r="S1727" s="9">
        <f t="shared" si="159"/>
        <v>41845.968159722222</v>
      </c>
      <c r="T1727" s="9">
        <f t="shared" si="160"/>
        <v>41875.968159722222</v>
      </c>
    </row>
    <row r="1728" spans="1:20" ht="29" x14ac:dyDescent="0.35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3">
        <f t="shared" si="161"/>
        <v>34</v>
      </c>
      <c r="P1728" s="4">
        <f t="shared" si="156"/>
        <v>137.25</v>
      </c>
      <c r="Q1728" t="str">
        <f t="shared" si="157"/>
        <v>music</v>
      </c>
      <c r="R1728" t="str">
        <f t="shared" si="158"/>
        <v>faith</v>
      </c>
      <c r="S1728" s="9">
        <f t="shared" si="159"/>
        <v>41788.919722222221</v>
      </c>
      <c r="T1728" s="9">
        <f t="shared" si="160"/>
        <v>41817.919722222221</v>
      </c>
    </row>
    <row r="1729" spans="1:20" ht="43.5" x14ac:dyDescent="0.35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3">
        <f t="shared" si="161"/>
        <v>1</v>
      </c>
      <c r="P1729" s="4">
        <f t="shared" si="156"/>
        <v>1</v>
      </c>
      <c r="Q1729" t="str">
        <f t="shared" si="157"/>
        <v>music</v>
      </c>
      <c r="R1729" t="str">
        <f t="shared" si="158"/>
        <v>faith</v>
      </c>
      <c r="S1729" s="9">
        <f t="shared" si="159"/>
        <v>42044.927974537044</v>
      </c>
      <c r="T1729" s="9">
        <f t="shared" si="160"/>
        <v>42099.458333333328</v>
      </c>
    </row>
    <row r="1730" spans="1:20" ht="43.5" x14ac:dyDescent="0.35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3">
        <f t="shared" si="161"/>
        <v>69</v>
      </c>
      <c r="P1730" s="4">
        <f t="shared" si="156"/>
        <v>122.14285714285714</v>
      </c>
      <c r="Q1730" t="str">
        <f t="shared" si="157"/>
        <v>music</v>
      </c>
      <c r="R1730" t="str">
        <f t="shared" si="158"/>
        <v>faith</v>
      </c>
      <c r="S1730" s="9">
        <f t="shared" si="159"/>
        <v>42268.625856481478</v>
      </c>
      <c r="T1730" s="9">
        <f t="shared" si="160"/>
        <v>42298.625856481478</v>
      </c>
    </row>
    <row r="1731" spans="1:20" ht="43.5" x14ac:dyDescent="0.35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3">
        <f t="shared" si="161"/>
        <v>0</v>
      </c>
      <c r="P1731" s="4">
        <f t="shared" ref="P1731:P1794" si="162">IFERROR(E1731/L1731,0)</f>
        <v>0</v>
      </c>
      <c r="Q1731" t="str">
        <f t="shared" ref="Q1731:Q1794" si="163">LEFT(N1731,SEARCH("/",N1731)-1)</f>
        <v>music</v>
      </c>
      <c r="R1731" t="str">
        <f t="shared" ref="R1731:R1794" si="164">RIGHT(N1731,LEN(N1731)-SEARCH("/",N1731,1))</f>
        <v>faith</v>
      </c>
      <c r="S1731" s="9">
        <f t="shared" ref="S1731:S1794" si="165">(((J1731/60)/60)/24)+DATE(1970,1,1)</f>
        <v>42471.052152777775</v>
      </c>
      <c r="T1731" s="9">
        <f t="shared" ref="T1731:T1794" si="166">(((I1731/60)/60)/24)+DATE(1970,1,1)</f>
        <v>42531.052152777775</v>
      </c>
    </row>
    <row r="1732" spans="1:20" ht="43.5" x14ac:dyDescent="0.35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3">
        <f t="shared" ref="O1732:O1795" si="167">ROUNDUP((E1732/D1732)*100,0)</f>
        <v>0</v>
      </c>
      <c r="P1732" s="4">
        <f t="shared" si="162"/>
        <v>0</v>
      </c>
      <c r="Q1732" t="str">
        <f t="shared" si="163"/>
        <v>music</v>
      </c>
      <c r="R1732" t="str">
        <f t="shared" si="164"/>
        <v>faith</v>
      </c>
      <c r="S1732" s="9">
        <f t="shared" si="165"/>
        <v>42272.087766203709</v>
      </c>
      <c r="T1732" s="9">
        <f t="shared" si="166"/>
        <v>42302.087766203709</v>
      </c>
    </row>
    <row r="1733" spans="1:20" ht="29" x14ac:dyDescent="0.35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3">
        <f t="shared" si="167"/>
        <v>0</v>
      </c>
      <c r="P1733" s="4">
        <f t="shared" si="162"/>
        <v>0</v>
      </c>
      <c r="Q1733" t="str">
        <f t="shared" si="163"/>
        <v>music</v>
      </c>
      <c r="R1733" t="str">
        <f t="shared" si="164"/>
        <v>faith</v>
      </c>
      <c r="S1733" s="9">
        <f t="shared" si="165"/>
        <v>42152.906851851847</v>
      </c>
      <c r="T1733" s="9">
        <f t="shared" si="166"/>
        <v>42166.625</v>
      </c>
    </row>
    <row r="1734" spans="1:20" ht="43.5" x14ac:dyDescent="0.35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3">
        <f t="shared" si="167"/>
        <v>0</v>
      </c>
      <c r="P1734" s="4">
        <f t="shared" si="162"/>
        <v>0</v>
      </c>
      <c r="Q1734" t="str">
        <f t="shared" si="163"/>
        <v>music</v>
      </c>
      <c r="R1734" t="str">
        <f t="shared" si="164"/>
        <v>faith</v>
      </c>
      <c r="S1734" s="9">
        <f t="shared" si="165"/>
        <v>42325.683807870373</v>
      </c>
      <c r="T1734" s="9">
        <f t="shared" si="166"/>
        <v>42385.208333333328</v>
      </c>
    </row>
    <row r="1735" spans="1:20" ht="43.5" x14ac:dyDescent="0.35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3">
        <f t="shared" si="167"/>
        <v>0</v>
      </c>
      <c r="P1735" s="4">
        <f t="shared" si="162"/>
        <v>0</v>
      </c>
      <c r="Q1735" t="str">
        <f t="shared" si="163"/>
        <v>music</v>
      </c>
      <c r="R1735" t="str">
        <f t="shared" si="164"/>
        <v>faith</v>
      </c>
      <c r="S1735" s="9">
        <f t="shared" si="165"/>
        <v>42614.675625000003</v>
      </c>
      <c r="T1735" s="9">
        <f t="shared" si="166"/>
        <v>42626.895833333328</v>
      </c>
    </row>
    <row r="1736" spans="1:20" ht="43.5" x14ac:dyDescent="0.35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3">
        <f t="shared" si="167"/>
        <v>1</v>
      </c>
      <c r="P1736" s="4">
        <f t="shared" si="162"/>
        <v>1</v>
      </c>
      <c r="Q1736" t="str">
        <f t="shared" si="163"/>
        <v>music</v>
      </c>
      <c r="R1736" t="str">
        <f t="shared" si="164"/>
        <v>faith</v>
      </c>
      <c r="S1736" s="9">
        <f t="shared" si="165"/>
        <v>42102.036527777775</v>
      </c>
      <c r="T1736" s="9">
        <f t="shared" si="166"/>
        <v>42132.036527777775</v>
      </c>
    </row>
    <row r="1737" spans="1:20" ht="43.5" x14ac:dyDescent="0.35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3">
        <f t="shared" si="167"/>
        <v>11</v>
      </c>
      <c r="P1737" s="4">
        <f t="shared" si="162"/>
        <v>55</v>
      </c>
      <c r="Q1737" t="str">
        <f t="shared" si="163"/>
        <v>music</v>
      </c>
      <c r="R1737" t="str">
        <f t="shared" si="164"/>
        <v>faith</v>
      </c>
      <c r="S1737" s="9">
        <f t="shared" si="165"/>
        <v>42559.814178240747</v>
      </c>
      <c r="T1737" s="9">
        <f t="shared" si="166"/>
        <v>42589.814178240747</v>
      </c>
    </row>
    <row r="1738" spans="1:20" ht="29" x14ac:dyDescent="0.35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3">
        <f t="shared" si="167"/>
        <v>1</v>
      </c>
      <c r="P1738" s="4">
        <f t="shared" si="162"/>
        <v>22</v>
      </c>
      <c r="Q1738" t="str">
        <f t="shared" si="163"/>
        <v>music</v>
      </c>
      <c r="R1738" t="str">
        <f t="shared" si="164"/>
        <v>faith</v>
      </c>
      <c r="S1738" s="9">
        <f t="shared" si="165"/>
        <v>42286.861493055556</v>
      </c>
      <c r="T1738" s="9">
        <f t="shared" si="166"/>
        <v>42316.90315972222</v>
      </c>
    </row>
    <row r="1739" spans="1:20" ht="43.5" x14ac:dyDescent="0.35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3">
        <f t="shared" si="167"/>
        <v>22</v>
      </c>
      <c r="P1739" s="4">
        <f t="shared" si="162"/>
        <v>56.666666666666664</v>
      </c>
      <c r="Q1739" t="str">
        <f t="shared" si="163"/>
        <v>music</v>
      </c>
      <c r="R1739" t="str">
        <f t="shared" si="164"/>
        <v>faith</v>
      </c>
      <c r="S1739" s="9">
        <f t="shared" si="165"/>
        <v>42175.948981481488</v>
      </c>
      <c r="T1739" s="9">
        <f t="shared" si="166"/>
        <v>42205.948981481488</v>
      </c>
    </row>
    <row r="1740" spans="1:20" ht="29" x14ac:dyDescent="0.35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3">
        <f t="shared" si="167"/>
        <v>1</v>
      </c>
      <c r="P1740" s="4">
        <f t="shared" si="162"/>
        <v>20</v>
      </c>
      <c r="Q1740" t="str">
        <f t="shared" si="163"/>
        <v>music</v>
      </c>
      <c r="R1740" t="str">
        <f t="shared" si="164"/>
        <v>faith</v>
      </c>
      <c r="S1740" s="9">
        <f t="shared" si="165"/>
        <v>41884.874328703707</v>
      </c>
      <c r="T1740" s="9">
        <f t="shared" si="166"/>
        <v>41914.874328703707</v>
      </c>
    </row>
    <row r="1741" spans="1:20" ht="43.5" x14ac:dyDescent="0.35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3">
        <f t="shared" si="167"/>
        <v>1</v>
      </c>
      <c r="P1741" s="4">
        <f t="shared" si="162"/>
        <v>1</v>
      </c>
      <c r="Q1741" t="str">
        <f t="shared" si="163"/>
        <v>music</v>
      </c>
      <c r="R1741" t="str">
        <f t="shared" si="164"/>
        <v>faith</v>
      </c>
      <c r="S1741" s="9">
        <f t="shared" si="165"/>
        <v>42435.874212962968</v>
      </c>
      <c r="T1741" s="9">
        <f t="shared" si="166"/>
        <v>42494.832546296297</v>
      </c>
    </row>
    <row r="1742" spans="1:20" ht="43.5" x14ac:dyDescent="0.35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3">
        <f t="shared" si="167"/>
        <v>0</v>
      </c>
      <c r="P1742" s="4">
        <f t="shared" si="162"/>
        <v>0</v>
      </c>
      <c r="Q1742" t="str">
        <f t="shared" si="163"/>
        <v>music</v>
      </c>
      <c r="R1742" t="str">
        <f t="shared" si="164"/>
        <v>faith</v>
      </c>
      <c r="S1742" s="9">
        <f t="shared" si="165"/>
        <v>42171.817384259266</v>
      </c>
      <c r="T1742" s="9">
        <f t="shared" si="166"/>
        <v>42201.817384259266</v>
      </c>
    </row>
    <row r="1743" spans="1:20" ht="29" x14ac:dyDescent="0.35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3">
        <f t="shared" si="167"/>
        <v>111</v>
      </c>
      <c r="P1743" s="4">
        <f t="shared" si="162"/>
        <v>25.576923076923077</v>
      </c>
      <c r="Q1743" t="str">
        <f t="shared" si="163"/>
        <v>photography</v>
      </c>
      <c r="R1743" t="str">
        <f t="shared" si="164"/>
        <v>photobooks</v>
      </c>
      <c r="S1743" s="9">
        <f t="shared" si="165"/>
        <v>42120.628136574072</v>
      </c>
      <c r="T1743" s="9">
        <f t="shared" si="166"/>
        <v>42165.628136574072</v>
      </c>
    </row>
    <row r="1744" spans="1:20" ht="43.5" x14ac:dyDescent="0.35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3">
        <f t="shared" si="167"/>
        <v>109</v>
      </c>
      <c r="P1744" s="4">
        <f t="shared" si="162"/>
        <v>63.970588235294116</v>
      </c>
      <c r="Q1744" t="str">
        <f t="shared" si="163"/>
        <v>photography</v>
      </c>
      <c r="R1744" t="str">
        <f t="shared" si="164"/>
        <v>photobooks</v>
      </c>
      <c r="S1744" s="9">
        <f t="shared" si="165"/>
        <v>42710.876967592587</v>
      </c>
      <c r="T1744" s="9">
        <f t="shared" si="166"/>
        <v>42742.875</v>
      </c>
    </row>
    <row r="1745" spans="1:20" ht="43.5" x14ac:dyDescent="0.35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3">
        <f t="shared" si="167"/>
        <v>101</v>
      </c>
      <c r="P1745" s="4">
        <f t="shared" si="162"/>
        <v>89.925373134328353</v>
      </c>
      <c r="Q1745" t="str">
        <f t="shared" si="163"/>
        <v>photography</v>
      </c>
      <c r="R1745" t="str">
        <f t="shared" si="164"/>
        <v>photobooks</v>
      </c>
      <c r="S1745" s="9">
        <f t="shared" si="165"/>
        <v>42586.925636574073</v>
      </c>
      <c r="T1745" s="9">
        <f t="shared" si="166"/>
        <v>42609.165972222225</v>
      </c>
    </row>
    <row r="1746" spans="1:20" ht="43.5" x14ac:dyDescent="0.35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3">
        <f t="shared" si="167"/>
        <v>119</v>
      </c>
      <c r="P1746" s="4">
        <f t="shared" si="162"/>
        <v>93.071428571428569</v>
      </c>
      <c r="Q1746" t="str">
        <f t="shared" si="163"/>
        <v>photography</v>
      </c>
      <c r="R1746" t="str">
        <f t="shared" si="164"/>
        <v>photobooks</v>
      </c>
      <c r="S1746" s="9">
        <f t="shared" si="165"/>
        <v>42026.605057870373</v>
      </c>
      <c r="T1746" s="9">
        <f t="shared" si="166"/>
        <v>42071.563391203701</v>
      </c>
    </row>
    <row r="1747" spans="1:20" ht="43.5" x14ac:dyDescent="0.35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3">
        <f t="shared" si="167"/>
        <v>115</v>
      </c>
      <c r="P1747" s="4">
        <f t="shared" si="162"/>
        <v>89.674157303370791</v>
      </c>
      <c r="Q1747" t="str">
        <f t="shared" si="163"/>
        <v>photography</v>
      </c>
      <c r="R1747" t="str">
        <f t="shared" si="164"/>
        <v>photobooks</v>
      </c>
      <c r="S1747" s="9">
        <f t="shared" si="165"/>
        <v>42690.259699074071</v>
      </c>
      <c r="T1747" s="9">
        <f t="shared" si="166"/>
        <v>42726.083333333328</v>
      </c>
    </row>
    <row r="1748" spans="1:20" ht="43.5" x14ac:dyDescent="0.35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3">
        <f t="shared" si="167"/>
        <v>149</v>
      </c>
      <c r="P1748" s="4">
        <f t="shared" si="162"/>
        <v>207.61682242990653</v>
      </c>
      <c r="Q1748" t="str">
        <f t="shared" si="163"/>
        <v>photography</v>
      </c>
      <c r="R1748" t="str">
        <f t="shared" si="164"/>
        <v>photobooks</v>
      </c>
      <c r="S1748" s="9">
        <f t="shared" si="165"/>
        <v>42668.176701388889</v>
      </c>
      <c r="T1748" s="9">
        <f t="shared" si="166"/>
        <v>42698.083333333328</v>
      </c>
    </row>
    <row r="1749" spans="1:20" ht="43.5" x14ac:dyDescent="0.35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3">
        <f t="shared" si="167"/>
        <v>105</v>
      </c>
      <c r="P1749" s="4">
        <f t="shared" si="162"/>
        <v>59.408805031446541</v>
      </c>
      <c r="Q1749" t="str">
        <f t="shared" si="163"/>
        <v>photography</v>
      </c>
      <c r="R1749" t="str">
        <f t="shared" si="164"/>
        <v>photobooks</v>
      </c>
      <c r="S1749" s="9">
        <f t="shared" si="165"/>
        <v>42292.435532407413</v>
      </c>
      <c r="T1749" s="9">
        <f t="shared" si="166"/>
        <v>42321.625</v>
      </c>
    </row>
    <row r="1750" spans="1:20" ht="29" x14ac:dyDescent="0.35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3">
        <f t="shared" si="167"/>
        <v>130</v>
      </c>
      <c r="P1750" s="4">
        <f t="shared" si="162"/>
        <v>358.97237569060775</v>
      </c>
      <c r="Q1750" t="str">
        <f t="shared" si="163"/>
        <v>photography</v>
      </c>
      <c r="R1750" t="str">
        <f t="shared" si="164"/>
        <v>photobooks</v>
      </c>
      <c r="S1750" s="9">
        <f t="shared" si="165"/>
        <v>42219.950729166667</v>
      </c>
      <c r="T1750" s="9">
        <f t="shared" si="166"/>
        <v>42249.950729166667</v>
      </c>
    </row>
    <row r="1751" spans="1:20" ht="29" x14ac:dyDescent="0.35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3">
        <f t="shared" si="167"/>
        <v>124</v>
      </c>
      <c r="P1751" s="4">
        <f t="shared" si="162"/>
        <v>94.736641221374043</v>
      </c>
      <c r="Q1751" t="str">
        <f t="shared" si="163"/>
        <v>photography</v>
      </c>
      <c r="R1751" t="str">
        <f t="shared" si="164"/>
        <v>photobooks</v>
      </c>
      <c r="S1751" s="9">
        <f t="shared" si="165"/>
        <v>42758.975937499999</v>
      </c>
      <c r="T1751" s="9">
        <f t="shared" si="166"/>
        <v>42795.791666666672</v>
      </c>
    </row>
    <row r="1752" spans="1:20" ht="43.5" x14ac:dyDescent="0.35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3">
        <f t="shared" si="167"/>
        <v>202</v>
      </c>
      <c r="P1752" s="4">
        <f t="shared" si="162"/>
        <v>80.647999999999996</v>
      </c>
      <c r="Q1752" t="str">
        <f t="shared" si="163"/>
        <v>photography</v>
      </c>
      <c r="R1752" t="str">
        <f t="shared" si="164"/>
        <v>photobooks</v>
      </c>
      <c r="S1752" s="9">
        <f t="shared" si="165"/>
        <v>42454.836851851855</v>
      </c>
      <c r="T1752" s="9">
        <f t="shared" si="166"/>
        <v>42479.836851851855</v>
      </c>
    </row>
    <row r="1753" spans="1:20" ht="29" x14ac:dyDescent="0.35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3">
        <f t="shared" si="167"/>
        <v>103</v>
      </c>
      <c r="P1753" s="4">
        <f t="shared" si="162"/>
        <v>168.68852459016392</v>
      </c>
      <c r="Q1753" t="str">
        <f t="shared" si="163"/>
        <v>photography</v>
      </c>
      <c r="R1753" t="str">
        <f t="shared" si="164"/>
        <v>photobooks</v>
      </c>
      <c r="S1753" s="9">
        <f t="shared" si="165"/>
        <v>42052.7815162037</v>
      </c>
      <c r="T1753" s="9">
        <f t="shared" si="166"/>
        <v>42082.739849537036</v>
      </c>
    </row>
    <row r="1754" spans="1:20" ht="29" x14ac:dyDescent="0.35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3">
        <f t="shared" si="167"/>
        <v>261</v>
      </c>
      <c r="P1754" s="4">
        <f t="shared" si="162"/>
        <v>34.68888888888889</v>
      </c>
      <c r="Q1754" t="str">
        <f t="shared" si="163"/>
        <v>photography</v>
      </c>
      <c r="R1754" t="str">
        <f t="shared" si="164"/>
        <v>photobooks</v>
      </c>
      <c r="S1754" s="9">
        <f t="shared" si="165"/>
        <v>42627.253263888888</v>
      </c>
      <c r="T1754" s="9">
        <f t="shared" si="166"/>
        <v>42657.253263888888</v>
      </c>
    </row>
    <row r="1755" spans="1:20" ht="43.5" x14ac:dyDescent="0.35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3">
        <f t="shared" si="167"/>
        <v>108</v>
      </c>
      <c r="P1755" s="4">
        <f t="shared" si="162"/>
        <v>462.85714285714283</v>
      </c>
      <c r="Q1755" t="str">
        <f t="shared" si="163"/>
        <v>photography</v>
      </c>
      <c r="R1755" t="str">
        <f t="shared" si="164"/>
        <v>photobooks</v>
      </c>
      <c r="S1755" s="9">
        <f t="shared" si="165"/>
        <v>42420.74962962963</v>
      </c>
      <c r="T1755" s="9">
        <f t="shared" si="166"/>
        <v>42450.707962962959</v>
      </c>
    </row>
    <row r="1756" spans="1:20" ht="43.5" x14ac:dyDescent="0.35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3">
        <f t="shared" si="167"/>
        <v>111</v>
      </c>
      <c r="P1756" s="4">
        <f t="shared" si="162"/>
        <v>104.38888888888889</v>
      </c>
      <c r="Q1756" t="str">
        <f t="shared" si="163"/>
        <v>photography</v>
      </c>
      <c r="R1756" t="str">
        <f t="shared" si="164"/>
        <v>photobooks</v>
      </c>
      <c r="S1756" s="9">
        <f t="shared" si="165"/>
        <v>42067.876770833333</v>
      </c>
      <c r="T1756" s="9">
        <f t="shared" si="166"/>
        <v>42097.835104166668</v>
      </c>
    </row>
    <row r="1757" spans="1:20" ht="43.5" x14ac:dyDescent="0.35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3">
        <f t="shared" si="167"/>
        <v>120</v>
      </c>
      <c r="P1757" s="4">
        <f t="shared" si="162"/>
        <v>7.5</v>
      </c>
      <c r="Q1757" t="str">
        <f t="shared" si="163"/>
        <v>photography</v>
      </c>
      <c r="R1757" t="str">
        <f t="shared" si="164"/>
        <v>photobooks</v>
      </c>
      <c r="S1757" s="9">
        <f t="shared" si="165"/>
        <v>42252.788900462961</v>
      </c>
      <c r="T1757" s="9">
        <f t="shared" si="166"/>
        <v>42282.788900462961</v>
      </c>
    </row>
    <row r="1758" spans="1:20" ht="43.5" x14ac:dyDescent="0.35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3">
        <f t="shared" si="167"/>
        <v>103</v>
      </c>
      <c r="P1758" s="4">
        <f t="shared" si="162"/>
        <v>47.13</v>
      </c>
      <c r="Q1758" t="str">
        <f t="shared" si="163"/>
        <v>photography</v>
      </c>
      <c r="R1758" t="str">
        <f t="shared" si="164"/>
        <v>photobooks</v>
      </c>
      <c r="S1758" s="9">
        <f t="shared" si="165"/>
        <v>42571.167465277773</v>
      </c>
      <c r="T1758" s="9">
        <f t="shared" si="166"/>
        <v>42611.167465277773</v>
      </c>
    </row>
    <row r="1759" spans="1:20" ht="29" x14ac:dyDescent="0.35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3">
        <f t="shared" si="167"/>
        <v>116</v>
      </c>
      <c r="P1759" s="4">
        <f t="shared" si="162"/>
        <v>414.28571428571428</v>
      </c>
      <c r="Q1759" t="str">
        <f t="shared" si="163"/>
        <v>photography</v>
      </c>
      <c r="R1759" t="str">
        <f t="shared" si="164"/>
        <v>photobooks</v>
      </c>
      <c r="S1759" s="9">
        <f t="shared" si="165"/>
        <v>42733.827349537038</v>
      </c>
      <c r="T1759" s="9">
        <f t="shared" si="166"/>
        <v>42763.811805555553</v>
      </c>
    </row>
    <row r="1760" spans="1:20" ht="43.5" x14ac:dyDescent="0.35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3">
        <f t="shared" si="167"/>
        <v>115</v>
      </c>
      <c r="P1760" s="4">
        <f t="shared" si="162"/>
        <v>42.481481481481481</v>
      </c>
      <c r="Q1760" t="str">
        <f t="shared" si="163"/>
        <v>photography</v>
      </c>
      <c r="R1760" t="str">
        <f t="shared" si="164"/>
        <v>photobooks</v>
      </c>
      <c r="S1760" s="9">
        <f t="shared" si="165"/>
        <v>42505.955925925926</v>
      </c>
      <c r="T1760" s="9">
        <f t="shared" si="166"/>
        <v>42565.955925925926</v>
      </c>
    </row>
    <row r="1761" spans="1:20" x14ac:dyDescent="0.35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3">
        <f t="shared" si="167"/>
        <v>107</v>
      </c>
      <c r="P1761" s="4">
        <f t="shared" si="162"/>
        <v>108.77551020408163</v>
      </c>
      <c r="Q1761" t="str">
        <f t="shared" si="163"/>
        <v>photography</v>
      </c>
      <c r="R1761" t="str">
        <f t="shared" si="164"/>
        <v>photobooks</v>
      </c>
      <c r="S1761" s="9">
        <f t="shared" si="165"/>
        <v>42068.829039351855</v>
      </c>
      <c r="T1761" s="9">
        <f t="shared" si="166"/>
        <v>42088.787372685183</v>
      </c>
    </row>
    <row r="1762" spans="1:20" ht="43.5" x14ac:dyDescent="0.35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3">
        <f t="shared" si="167"/>
        <v>166</v>
      </c>
      <c r="P1762" s="4">
        <f t="shared" si="162"/>
        <v>81.098039215686271</v>
      </c>
      <c r="Q1762" t="str">
        <f t="shared" si="163"/>
        <v>photography</v>
      </c>
      <c r="R1762" t="str">
        <f t="shared" si="164"/>
        <v>photobooks</v>
      </c>
      <c r="S1762" s="9">
        <f t="shared" si="165"/>
        <v>42405.67260416667</v>
      </c>
      <c r="T1762" s="9">
        <f t="shared" si="166"/>
        <v>42425.67260416667</v>
      </c>
    </row>
    <row r="1763" spans="1:20" ht="29" x14ac:dyDescent="0.35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3">
        <f t="shared" si="167"/>
        <v>155</v>
      </c>
      <c r="P1763" s="4">
        <f t="shared" si="162"/>
        <v>51.666666666666664</v>
      </c>
      <c r="Q1763" t="str">
        <f t="shared" si="163"/>
        <v>photography</v>
      </c>
      <c r="R1763" t="str">
        <f t="shared" si="164"/>
        <v>photobooks</v>
      </c>
      <c r="S1763" s="9">
        <f t="shared" si="165"/>
        <v>42209.567824074074</v>
      </c>
      <c r="T1763" s="9">
        <f t="shared" si="166"/>
        <v>42259.567824074074</v>
      </c>
    </row>
    <row r="1764" spans="1:20" x14ac:dyDescent="0.35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3">
        <f t="shared" si="167"/>
        <v>885</v>
      </c>
      <c r="P1764" s="4">
        <f t="shared" si="162"/>
        <v>35.4</v>
      </c>
      <c r="Q1764" t="str">
        <f t="shared" si="163"/>
        <v>photography</v>
      </c>
      <c r="R1764" t="str">
        <f t="shared" si="164"/>
        <v>photobooks</v>
      </c>
      <c r="S1764" s="9">
        <f t="shared" si="165"/>
        <v>42410.982002314813</v>
      </c>
      <c r="T1764" s="9">
        <f t="shared" si="166"/>
        <v>42440.982002314813</v>
      </c>
    </row>
    <row r="1765" spans="1:20" ht="43.5" x14ac:dyDescent="0.35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3">
        <f t="shared" si="167"/>
        <v>102</v>
      </c>
      <c r="P1765" s="4">
        <f t="shared" si="162"/>
        <v>103.63559322033899</v>
      </c>
      <c r="Q1765" t="str">
        <f t="shared" si="163"/>
        <v>photography</v>
      </c>
      <c r="R1765" t="str">
        <f t="shared" si="164"/>
        <v>photobooks</v>
      </c>
      <c r="S1765" s="9">
        <f t="shared" si="165"/>
        <v>42636.868518518517</v>
      </c>
      <c r="T1765" s="9">
        <f t="shared" si="166"/>
        <v>42666.868518518517</v>
      </c>
    </row>
    <row r="1766" spans="1:20" ht="43.5" x14ac:dyDescent="0.35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3">
        <f t="shared" si="167"/>
        <v>20</v>
      </c>
      <c r="P1766" s="4">
        <f t="shared" si="162"/>
        <v>55.282051282051285</v>
      </c>
      <c r="Q1766" t="str">
        <f t="shared" si="163"/>
        <v>photography</v>
      </c>
      <c r="R1766" t="str">
        <f t="shared" si="164"/>
        <v>photobooks</v>
      </c>
      <c r="S1766" s="9">
        <f t="shared" si="165"/>
        <v>41825.485868055555</v>
      </c>
      <c r="T1766" s="9">
        <f t="shared" si="166"/>
        <v>41854.485868055555</v>
      </c>
    </row>
    <row r="1767" spans="1:20" ht="43.5" x14ac:dyDescent="0.35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3">
        <f t="shared" si="167"/>
        <v>60</v>
      </c>
      <c r="P1767" s="4">
        <f t="shared" si="162"/>
        <v>72.16970873786407</v>
      </c>
      <c r="Q1767" t="str">
        <f t="shared" si="163"/>
        <v>photography</v>
      </c>
      <c r="R1767" t="str">
        <f t="shared" si="164"/>
        <v>photobooks</v>
      </c>
      <c r="S1767" s="9">
        <f t="shared" si="165"/>
        <v>41834.980462962965</v>
      </c>
      <c r="T1767" s="9">
        <f t="shared" si="166"/>
        <v>41864.980462962965</v>
      </c>
    </row>
    <row r="1768" spans="1:20" ht="29" x14ac:dyDescent="0.35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3">
        <f t="shared" si="167"/>
        <v>0</v>
      </c>
      <c r="P1768" s="4">
        <f t="shared" si="162"/>
        <v>0</v>
      </c>
      <c r="Q1768" t="str">
        <f t="shared" si="163"/>
        <v>photography</v>
      </c>
      <c r="R1768" t="str">
        <f t="shared" si="164"/>
        <v>photobooks</v>
      </c>
      <c r="S1768" s="9">
        <f t="shared" si="165"/>
        <v>41855.859814814816</v>
      </c>
      <c r="T1768" s="9">
        <f t="shared" si="166"/>
        <v>41876.859814814816</v>
      </c>
    </row>
    <row r="1769" spans="1:20" ht="29" x14ac:dyDescent="0.35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3">
        <f t="shared" si="167"/>
        <v>46</v>
      </c>
      <c r="P1769" s="4">
        <f t="shared" si="162"/>
        <v>58.615384615384613</v>
      </c>
      <c r="Q1769" t="str">
        <f t="shared" si="163"/>
        <v>photography</v>
      </c>
      <c r="R1769" t="str">
        <f t="shared" si="164"/>
        <v>photobooks</v>
      </c>
      <c r="S1769" s="9">
        <f t="shared" si="165"/>
        <v>41824.658379629633</v>
      </c>
      <c r="T1769" s="9">
        <f t="shared" si="166"/>
        <v>41854.658379629633</v>
      </c>
    </row>
    <row r="1770" spans="1:20" ht="43.5" x14ac:dyDescent="0.35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3">
        <f t="shared" si="167"/>
        <v>4</v>
      </c>
      <c r="P1770" s="4">
        <f t="shared" si="162"/>
        <v>12.466666666666667</v>
      </c>
      <c r="Q1770" t="str">
        <f t="shared" si="163"/>
        <v>photography</v>
      </c>
      <c r="R1770" t="str">
        <f t="shared" si="164"/>
        <v>photobooks</v>
      </c>
      <c r="S1770" s="9">
        <f t="shared" si="165"/>
        <v>41849.560694444444</v>
      </c>
      <c r="T1770" s="9">
        <f t="shared" si="166"/>
        <v>41909.560694444444</v>
      </c>
    </row>
    <row r="1771" spans="1:20" ht="43.5" x14ac:dyDescent="0.35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3">
        <f t="shared" si="167"/>
        <v>3</v>
      </c>
      <c r="P1771" s="4">
        <f t="shared" si="162"/>
        <v>49.136363636363633</v>
      </c>
      <c r="Q1771" t="str">
        <f t="shared" si="163"/>
        <v>photography</v>
      </c>
      <c r="R1771" t="str">
        <f t="shared" si="164"/>
        <v>photobooks</v>
      </c>
      <c r="S1771" s="9">
        <f t="shared" si="165"/>
        <v>41987.818969907406</v>
      </c>
      <c r="T1771" s="9">
        <f t="shared" si="166"/>
        <v>42017.818969907406</v>
      </c>
    </row>
    <row r="1772" spans="1:20" ht="43.5" x14ac:dyDescent="0.35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3">
        <f t="shared" si="167"/>
        <v>57</v>
      </c>
      <c r="P1772" s="4">
        <f t="shared" si="162"/>
        <v>150.5</v>
      </c>
      <c r="Q1772" t="str">
        <f t="shared" si="163"/>
        <v>photography</v>
      </c>
      <c r="R1772" t="str">
        <f t="shared" si="164"/>
        <v>photobooks</v>
      </c>
      <c r="S1772" s="9">
        <f t="shared" si="165"/>
        <v>41891.780023148152</v>
      </c>
      <c r="T1772" s="9">
        <f t="shared" si="166"/>
        <v>41926.780023148152</v>
      </c>
    </row>
    <row r="1773" spans="1:20" ht="43.5" x14ac:dyDescent="0.35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3">
        <f t="shared" si="167"/>
        <v>22</v>
      </c>
      <c r="P1773" s="4">
        <f t="shared" si="162"/>
        <v>35.799999999999997</v>
      </c>
      <c r="Q1773" t="str">
        <f t="shared" si="163"/>
        <v>photography</v>
      </c>
      <c r="R1773" t="str">
        <f t="shared" si="164"/>
        <v>photobooks</v>
      </c>
      <c r="S1773" s="9">
        <f t="shared" si="165"/>
        <v>41905.979629629634</v>
      </c>
      <c r="T1773" s="9">
        <f t="shared" si="166"/>
        <v>41935.979629629634</v>
      </c>
    </row>
    <row r="1774" spans="1:20" ht="29" x14ac:dyDescent="0.35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3">
        <f t="shared" si="167"/>
        <v>16</v>
      </c>
      <c r="P1774" s="4">
        <f t="shared" si="162"/>
        <v>45.157894736842103</v>
      </c>
      <c r="Q1774" t="str">
        <f t="shared" si="163"/>
        <v>photography</v>
      </c>
      <c r="R1774" t="str">
        <f t="shared" si="164"/>
        <v>photobooks</v>
      </c>
      <c r="S1774" s="9">
        <f t="shared" si="165"/>
        <v>41766.718009259261</v>
      </c>
      <c r="T1774" s="9">
        <f t="shared" si="166"/>
        <v>41826.718009259261</v>
      </c>
    </row>
    <row r="1775" spans="1:20" ht="43.5" x14ac:dyDescent="0.35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3">
        <f t="shared" si="167"/>
        <v>7</v>
      </c>
      <c r="P1775" s="4">
        <f t="shared" si="162"/>
        <v>98.78947368421052</v>
      </c>
      <c r="Q1775" t="str">
        <f t="shared" si="163"/>
        <v>photography</v>
      </c>
      <c r="R1775" t="str">
        <f t="shared" si="164"/>
        <v>photobooks</v>
      </c>
      <c r="S1775" s="9">
        <f t="shared" si="165"/>
        <v>41978.760393518518</v>
      </c>
      <c r="T1775" s="9">
        <f t="shared" si="166"/>
        <v>42023.760393518518</v>
      </c>
    </row>
    <row r="1776" spans="1:20" ht="43.5" x14ac:dyDescent="0.35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3">
        <f t="shared" si="167"/>
        <v>46</v>
      </c>
      <c r="P1776" s="4">
        <f t="shared" si="162"/>
        <v>88.307692307692307</v>
      </c>
      <c r="Q1776" t="str">
        <f t="shared" si="163"/>
        <v>photography</v>
      </c>
      <c r="R1776" t="str">
        <f t="shared" si="164"/>
        <v>photobooks</v>
      </c>
      <c r="S1776" s="9">
        <f t="shared" si="165"/>
        <v>41930.218657407408</v>
      </c>
      <c r="T1776" s="9">
        <f t="shared" si="166"/>
        <v>41972.624305555553</v>
      </c>
    </row>
    <row r="1777" spans="1:20" ht="43.5" x14ac:dyDescent="0.35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3">
        <f t="shared" si="167"/>
        <v>66</v>
      </c>
      <c r="P1777" s="4">
        <f t="shared" si="162"/>
        <v>170.62903225806451</v>
      </c>
      <c r="Q1777" t="str">
        <f t="shared" si="163"/>
        <v>photography</v>
      </c>
      <c r="R1777" t="str">
        <f t="shared" si="164"/>
        <v>photobooks</v>
      </c>
      <c r="S1777" s="9">
        <f t="shared" si="165"/>
        <v>41891.976388888892</v>
      </c>
      <c r="T1777" s="9">
        <f t="shared" si="166"/>
        <v>41936.976388888892</v>
      </c>
    </row>
    <row r="1778" spans="1:20" ht="43.5" x14ac:dyDescent="0.35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3">
        <f t="shared" si="167"/>
        <v>7</v>
      </c>
      <c r="P1778" s="4">
        <f t="shared" si="162"/>
        <v>83.75</v>
      </c>
      <c r="Q1778" t="str">
        <f t="shared" si="163"/>
        <v>photography</v>
      </c>
      <c r="R1778" t="str">
        <f t="shared" si="164"/>
        <v>photobooks</v>
      </c>
      <c r="S1778" s="9">
        <f t="shared" si="165"/>
        <v>41905.95684027778</v>
      </c>
      <c r="T1778" s="9">
        <f t="shared" si="166"/>
        <v>41941.95684027778</v>
      </c>
    </row>
    <row r="1779" spans="1:20" ht="43.5" x14ac:dyDescent="0.35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3">
        <f t="shared" si="167"/>
        <v>14</v>
      </c>
      <c r="P1779" s="4">
        <f t="shared" si="162"/>
        <v>65.099999999999994</v>
      </c>
      <c r="Q1779" t="str">
        <f t="shared" si="163"/>
        <v>photography</v>
      </c>
      <c r="R1779" t="str">
        <f t="shared" si="164"/>
        <v>photobooks</v>
      </c>
      <c r="S1779" s="9">
        <f t="shared" si="165"/>
        <v>42025.357094907406</v>
      </c>
      <c r="T1779" s="9">
        <f t="shared" si="166"/>
        <v>42055.357094907406</v>
      </c>
    </row>
    <row r="1780" spans="1:20" ht="43.5" x14ac:dyDescent="0.35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3">
        <f t="shared" si="167"/>
        <v>2</v>
      </c>
      <c r="P1780" s="4">
        <f t="shared" si="162"/>
        <v>66.333333333333329</v>
      </c>
      <c r="Q1780" t="str">
        <f t="shared" si="163"/>
        <v>photography</v>
      </c>
      <c r="R1780" t="str">
        <f t="shared" si="164"/>
        <v>photobooks</v>
      </c>
      <c r="S1780" s="9">
        <f t="shared" si="165"/>
        <v>42045.86336805555</v>
      </c>
      <c r="T1780" s="9">
        <f t="shared" si="166"/>
        <v>42090.821701388893</v>
      </c>
    </row>
    <row r="1781" spans="1:20" ht="43.5" x14ac:dyDescent="0.35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3">
        <f t="shared" si="167"/>
        <v>37</v>
      </c>
      <c r="P1781" s="4">
        <f t="shared" si="162"/>
        <v>104.89473684210526</v>
      </c>
      <c r="Q1781" t="str">
        <f t="shared" si="163"/>
        <v>photography</v>
      </c>
      <c r="R1781" t="str">
        <f t="shared" si="164"/>
        <v>photobooks</v>
      </c>
      <c r="S1781" s="9">
        <f t="shared" si="165"/>
        <v>42585.691898148143</v>
      </c>
      <c r="T1781" s="9">
        <f t="shared" si="166"/>
        <v>42615.691898148143</v>
      </c>
    </row>
    <row r="1782" spans="1:20" ht="43.5" x14ac:dyDescent="0.35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3">
        <f t="shared" si="167"/>
        <v>40</v>
      </c>
      <c r="P1782" s="4">
        <f t="shared" si="162"/>
        <v>78.440789473684205</v>
      </c>
      <c r="Q1782" t="str">
        <f t="shared" si="163"/>
        <v>photography</v>
      </c>
      <c r="R1782" t="str">
        <f t="shared" si="164"/>
        <v>photobooks</v>
      </c>
      <c r="S1782" s="9">
        <f t="shared" si="165"/>
        <v>42493.600810185191</v>
      </c>
      <c r="T1782" s="9">
        <f t="shared" si="166"/>
        <v>42553.600810185191</v>
      </c>
    </row>
    <row r="1783" spans="1:20" ht="43.5" x14ac:dyDescent="0.35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3">
        <f t="shared" si="167"/>
        <v>26</v>
      </c>
      <c r="P1783" s="4">
        <f t="shared" si="162"/>
        <v>59.041666666666664</v>
      </c>
      <c r="Q1783" t="str">
        <f t="shared" si="163"/>
        <v>photography</v>
      </c>
      <c r="R1783" t="str">
        <f t="shared" si="164"/>
        <v>photobooks</v>
      </c>
      <c r="S1783" s="9">
        <f t="shared" si="165"/>
        <v>42597.617418981477</v>
      </c>
      <c r="T1783" s="9">
        <f t="shared" si="166"/>
        <v>42628.617418981477</v>
      </c>
    </row>
    <row r="1784" spans="1:20" ht="43.5" x14ac:dyDescent="0.35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3">
        <f t="shared" si="167"/>
        <v>16</v>
      </c>
      <c r="P1784" s="4">
        <f t="shared" si="162"/>
        <v>71.34210526315789</v>
      </c>
      <c r="Q1784" t="str">
        <f t="shared" si="163"/>
        <v>photography</v>
      </c>
      <c r="R1784" t="str">
        <f t="shared" si="164"/>
        <v>photobooks</v>
      </c>
      <c r="S1784" s="9">
        <f t="shared" si="165"/>
        <v>42388.575104166666</v>
      </c>
      <c r="T1784" s="9">
        <f t="shared" si="166"/>
        <v>42421.575104166666</v>
      </c>
    </row>
    <row r="1785" spans="1:20" ht="43.5" x14ac:dyDescent="0.35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3">
        <f t="shared" si="167"/>
        <v>24</v>
      </c>
      <c r="P1785" s="4">
        <f t="shared" si="162"/>
        <v>51.227027027027027</v>
      </c>
      <c r="Q1785" t="str">
        <f t="shared" si="163"/>
        <v>photography</v>
      </c>
      <c r="R1785" t="str">
        <f t="shared" si="164"/>
        <v>photobooks</v>
      </c>
      <c r="S1785" s="9">
        <f t="shared" si="165"/>
        <v>42115.949976851851</v>
      </c>
      <c r="T1785" s="9">
        <f t="shared" si="166"/>
        <v>42145.949976851851</v>
      </c>
    </row>
    <row r="1786" spans="1:20" ht="43.5" x14ac:dyDescent="0.35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3">
        <f t="shared" si="167"/>
        <v>40</v>
      </c>
      <c r="P1786" s="4">
        <f t="shared" si="162"/>
        <v>60.242424242424242</v>
      </c>
      <c r="Q1786" t="str">
        <f t="shared" si="163"/>
        <v>photography</v>
      </c>
      <c r="R1786" t="str">
        <f t="shared" si="164"/>
        <v>photobooks</v>
      </c>
      <c r="S1786" s="9">
        <f t="shared" si="165"/>
        <v>42003.655555555553</v>
      </c>
      <c r="T1786" s="9">
        <f t="shared" si="166"/>
        <v>42035.142361111109</v>
      </c>
    </row>
    <row r="1787" spans="1:20" ht="43.5" x14ac:dyDescent="0.35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3">
        <f t="shared" si="167"/>
        <v>21</v>
      </c>
      <c r="P1787" s="4">
        <f t="shared" si="162"/>
        <v>44.935185185185183</v>
      </c>
      <c r="Q1787" t="str">
        <f t="shared" si="163"/>
        <v>photography</v>
      </c>
      <c r="R1787" t="str">
        <f t="shared" si="164"/>
        <v>photobooks</v>
      </c>
      <c r="S1787" s="9">
        <f t="shared" si="165"/>
        <v>41897.134895833333</v>
      </c>
      <c r="T1787" s="9">
        <f t="shared" si="166"/>
        <v>41928</v>
      </c>
    </row>
    <row r="1788" spans="1:20" ht="43.5" x14ac:dyDescent="0.35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3">
        <f t="shared" si="167"/>
        <v>48</v>
      </c>
      <c r="P1788" s="4">
        <f t="shared" si="162"/>
        <v>31.206896551724139</v>
      </c>
      <c r="Q1788" t="str">
        <f t="shared" si="163"/>
        <v>photography</v>
      </c>
      <c r="R1788" t="str">
        <f t="shared" si="164"/>
        <v>photobooks</v>
      </c>
      <c r="S1788" s="9">
        <f t="shared" si="165"/>
        <v>41958.550659722227</v>
      </c>
      <c r="T1788" s="9">
        <f t="shared" si="166"/>
        <v>41988.550659722227</v>
      </c>
    </row>
    <row r="1789" spans="1:20" ht="29" x14ac:dyDescent="0.35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3">
        <f t="shared" si="167"/>
        <v>16</v>
      </c>
      <c r="P1789" s="4">
        <f t="shared" si="162"/>
        <v>63.875</v>
      </c>
      <c r="Q1789" t="str">
        <f t="shared" si="163"/>
        <v>photography</v>
      </c>
      <c r="R1789" t="str">
        <f t="shared" si="164"/>
        <v>photobooks</v>
      </c>
      <c r="S1789" s="9">
        <f t="shared" si="165"/>
        <v>42068.65552083333</v>
      </c>
      <c r="T1789" s="9">
        <f t="shared" si="166"/>
        <v>42098.613854166666</v>
      </c>
    </row>
    <row r="1790" spans="1:20" ht="29" x14ac:dyDescent="0.35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3">
        <f t="shared" si="167"/>
        <v>2</v>
      </c>
      <c r="P1790" s="4">
        <f t="shared" si="162"/>
        <v>19</v>
      </c>
      <c r="Q1790" t="str">
        <f t="shared" si="163"/>
        <v>photography</v>
      </c>
      <c r="R1790" t="str">
        <f t="shared" si="164"/>
        <v>photobooks</v>
      </c>
      <c r="S1790" s="9">
        <f t="shared" si="165"/>
        <v>41913.94840277778</v>
      </c>
      <c r="T1790" s="9">
        <f t="shared" si="166"/>
        <v>41943.94840277778</v>
      </c>
    </row>
    <row r="1791" spans="1:20" ht="43.5" x14ac:dyDescent="0.35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3">
        <f t="shared" si="167"/>
        <v>1</v>
      </c>
      <c r="P1791" s="4">
        <f t="shared" si="162"/>
        <v>10</v>
      </c>
      <c r="Q1791" t="str">
        <f t="shared" si="163"/>
        <v>photography</v>
      </c>
      <c r="R1791" t="str">
        <f t="shared" si="164"/>
        <v>photobooks</v>
      </c>
      <c r="S1791" s="9">
        <f t="shared" si="165"/>
        <v>41956.250034722223</v>
      </c>
      <c r="T1791" s="9">
        <f t="shared" si="166"/>
        <v>42016.250034722223</v>
      </c>
    </row>
    <row r="1792" spans="1:20" ht="43.5" x14ac:dyDescent="0.35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3">
        <f t="shared" si="167"/>
        <v>5</v>
      </c>
      <c r="P1792" s="4">
        <f t="shared" si="162"/>
        <v>109.06666666666666</v>
      </c>
      <c r="Q1792" t="str">
        <f t="shared" si="163"/>
        <v>photography</v>
      </c>
      <c r="R1792" t="str">
        <f t="shared" si="164"/>
        <v>photobooks</v>
      </c>
      <c r="S1792" s="9">
        <f t="shared" si="165"/>
        <v>42010.674513888895</v>
      </c>
      <c r="T1792" s="9">
        <f t="shared" si="166"/>
        <v>42040.674513888895</v>
      </c>
    </row>
    <row r="1793" spans="1:20" ht="29" x14ac:dyDescent="0.35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3">
        <f t="shared" si="167"/>
        <v>4</v>
      </c>
      <c r="P1793" s="4">
        <f t="shared" si="162"/>
        <v>26.75</v>
      </c>
      <c r="Q1793" t="str">
        <f t="shared" si="163"/>
        <v>photography</v>
      </c>
      <c r="R1793" t="str">
        <f t="shared" si="164"/>
        <v>photobooks</v>
      </c>
      <c r="S1793" s="9">
        <f t="shared" si="165"/>
        <v>41973.740335648152</v>
      </c>
      <c r="T1793" s="9">
        <f t="shared" si="166"/>
        <v>42033.740335648152</v>
      </c>
    </row>
    <row r="1794" spans="1:20" ht="29" x14ac:dyDescent="0.35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3">
        <f t="shared" si="167"/>
        <v>62</v>
      </c>
      <c r="P1794" s="4">
        <f t="shared" si="162"/>
        <v>109.93525179856115</v>
      </c>
      <c r="Q1794" t="str">
        <f t="shared" si="163"/>
        <v>photography</v>
      </c>
      <c r="R1794" t="str">
        <f t="shared" si="164"/>
        <v>photobooks</v>
      </c>
      <c r="S1794" s="9">
        <f t="shared" si="165"/>
        <v>42189.031041666662</v>
      </c>
      <c r="T1794" s="9">
        <f t="shared" si="166"/>
        <v>42226.290972222225</v>
      </c>
    </row>
    <row r="1795" spans="1:20" ht="43.5" x14ac:dyDescent="0.35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3">
        <f t="shared" si="167"/>
        <v>2</v>
      </c>
      <c r="P1795" s="4">
        <f t="shared" ref="P1795:P1858" si="168">IFERROR(E1795/L1795,0)</f>
        <v>20</v>
      </c>
      <c r="Q1795" t="str">
        <f t="shared" ref="Q1795:Q1858" si="169">LEFT(N1795,SEARCH("/",N1795)-1)</f>
        <v>photography</v>
      </c>
      <c r="R1795" t="str">
        <f t="shared" ref="R1795:R1858" si="170">RIGHT(N1795,LEN(N1795)-SEARCH("/",N1795,1))</f>
        <v>photobooks</v>
      </c>
      <c r="S1795" s="9">
        <f t="shared" ref="S1795:S1858" si="171">(((J1795/60)/60)/24)+DATE(1970,1,1)</f>
        <v>41940.89166666667</v>
      </c>
      <c r="T1795" s="9">
        <f t="shared" ref="T1795:T1858" si="172">(((I1795/60)/60)/24)+DATE(1970,1,1)</f>
        <v>41970.933333333334</v>
      </c>
    </row>
    <row r="1796" spans="1:20" ht="43.5" x14ac:dyDescent="0.35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3">
        <f t="shared" ref="O1796:O1859" si="173">ROUNDUP((E1796/D1796)*100,0)</f>
        <v>12</v>
      </c>
      <c r="P1796" s="4">
        <f t="shared" si="168"/>
        <v>55.388888888888886</v>
      </c>
      <c r="Q1796" t="str">
        <f t="shared" si="169"/>
        <v>photography</v>
      </c>
      <c r="R1796" t="str">
        <f t="shared" si="170"/>
        <v>photobooks</v>
      </c>
      <c r="S1796" s="9">
        <f t="shared" si="171"/>
        <v>42011.551180555558</v>
      </c>
      <c r="T1796" s="9">
        <f t="shared" si="172"/>
        <v>42046.551180555558</v>
      </c>
    </row>
    <row r="1797" spans="1:20" ht="29" x14ac:dyDescent="0.35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3">
        <f t="shared" si="173"/>
        <v>39</v>
      </c>
      <c r="P1797" s="4">
        <f t="shared" si="168"/>
        <v>133.90123456790124</v>
      </c>
      <c r="Q1797" t="str">
        <f t="shared" si="169"/>
        <v>photography</v>
      </c>
      <c r="R1797" t="str">
        <f t="shared" si="170"/>
        <v>photobooks</v>
      </c>
      <c r="S1797" s="9">
        <f t="shared" si="171"/>
        <v>42628.288668981477</v>
      </c>
      <c r="T1797" s="9">
        <f t="shared" si="172"/>
        <v>42657.666666666672</v>
      </c>
    </row>
    <row r="1798" spans="1:20" ht="43.5" x14ac:dyDescent="0.35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3">
        <f t="shared" si="173"/>
        <v>23</v>
      </c>
      <c r="P1798" s="4">
        <f t="shared" si="168"/>
        <v>48.720930232558139</v>
      </c>
      <c r="Q1798" t="str">
        <f t="shared" si="169"/>
        <v>photography</v>
      </c>
      <c r="R1798" t="str">
        <f t="shared" si="170"/>
        <v>photobooks</v>
      </c>
      <c r="S1798" s="9">
        <f t="shared" si="171"/>
        <v>42515.439421296294</v>
      </c>
      <c r="T1798" s="9">
        <f t="shared" si="172"/>
        <v>42575.439421296294</v>
      </c>
    </row>
    <row r="1799" spans="1:20" ht="43.5" x14ac:dyDescent="0.35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3">
        <f t="shared" si="173"/>
        <v>68</v>
      </c>
      <c r="P1799" s="4">
        <f t="shared" si="168"/>
        <v>48.25</v>
      </c>
      <c r="Q1799" t="str">
        <f t="shared" si="169"/>
        <v>photography</v>
      </c>
      <c r="R1799" t="str">
        <f t="shared" si="170"/>
        <v>photobooks</v>
      </c>
      <c r="S1799" s="9">
        <f t="shared" si="171"/>
        <v>42689.56931712963</v>
      </c>
      <c r="T1799" s="9">
        <f t="shared" si="172"/>
        <v>42719.56931712963</v>
      </c>
    </row>
    <row r="1800" spans="1:20" ht="43.5" x14ac:dyDescent="0.35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3">
        <f t="shared" si="173"/>
        <v>14</v>
      </c>
      <c r="P1800" s="4">
        <f t="shared" si="168"/>
        <v>58.972972972972975</v>
      </c>
      <c r="Q1800" t="str">
        <f t="shared" si="169"/>
        <v>photography</v>
      </c>
      <c r="R1800" t="str">
        <f t="shared" si="170"/>
        <v>photobooks</v>
      </c>
      <c r="S1800" s="9">
        <f t="shared" si="171"/>
        <v>42344.32677083333</v>
      </c>
      <c r="T1800" s="9">
        <f t="shared" si="172"/>
        <v>42404.32677083333</v>
      </c>
    </row>
    <row r="1801" spans="1:20" ht="29" x14ac:dyDescent="0.35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3">
        <f t="shared" si="173"/>
        <v>2</v>
      </c>
      <c r="P1801" s="4">
        <f t="shared" si="168"/>
        <v>11.638333333333334</v>
      </c>
      <c r="Q1801" t="str">
        <f t="shared" si="169"/>
        <v>photography</v>
      </c>
      <c r="R1801" t="str">
        <f t="shared" si="170"/>
        <v>photobooks</v>
      </c>
      <c r="S1801" s="9">
        <f t="shared" si="171"/>
        <v>41934.842685185184</v>
      </c>
      <c r="T1801" s="9">
        <f t="shared" si="172"/>
        <v>41954.884351851855</v>
      </c>
    </row>
    <row r="1802" spans="1:20" ht="43.5" x14ac:dyDescent="0.35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3">
        <f t="shared" si="173"/>
        <v>21</v>
      </c>
      <c r="P1802" s="4">
        <f t="shared" si="168"/>
        <v>83.716814159292042</v>
      </c>
      <c r="Q1802" t="str">
        <f t="shared" si="169"/>
        <v>photography</v>
      </c>
      <c r="R1802" t="str">
        <f t="shared" si="170"/>
        <v>photobooks</v>
      </c>
      <c r="S1802" s="9">
        <f t="shared" si="171"/>
        <v>42623.606134259258</v>
      </c>
      <c r="T1802" s="9">
        <f t="shared" si="172"/>
        <v>42653.606134259258</v>
      </c>
    </row>
    <row r="1803" spans="1:20" ht="43.5" x14ac:dyDescent="0.35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3">
        <f t="shared" si="173"/>
        <v>14</v>
      </c>
      <c r="P1803" s="4">
        <f t="shared" si="168"/>
        <v>63.648648648648646</v>
      </c>
      <c r="Q1803" t="str">
        <f t="shared" si="169"/>
        <v>photography</v>
      </c>
      <c r="R1803" t="str">
        <f t="shared" si="170"/>
        <v>photobooks</v>
      </c>
      <c r="S1803" s="9">
        <f t="shared" si="171"/>
        <v>42321.660509259258</v>
      </c>
      <c r="T1803" s="9">
        <f t="shared" si="172"/>
        <v>42353.506944444445</v>
      </c>
    </row>
    <row r="1804" spans="1:20" ht="29" x14ac:dyDescent="0.35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3">
        <f t="shared" si="173"/>
        <v>49</v>
      </c>
      <c r="P1804" s="4">
        <f t="shared" si="168"/>
        <v>94.277777777777771</v>
      </c>
      <c r="Q1804" t="str">
        <f t="shared" si="169"/>
        <v>photography</v>
      </c>
      <c r="R1804" t="str">
        <f t="shared" si="170"/>
        <v>photobooks</v>
      </c>
      <c r="S1804" s="9">
        <f t="shared" si="171"/>
        <v>42159.47256944445</v>
      </c>
      <c r="T1804" s="9">
        <f t="shared" si="172"/>
        <v>42182.915972222225</v>
      </c>
    </row>
    <row r="1805" spans="1:20" ht="43.5" x14ac:dyDescent="0.35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3">
        <f t="shared" si="173"/>
        <v>31</v>
      </c>
      <c r="P1805" s="4">
        <f t="shared" si="168"/>
        <v>71.86666666666666</v>
      </c>
      <c r="Q1805" t="str">
        <f t="shared" si="169"/>
        <v>photography</v>
      </c>
      <c r="R1805" t="str">
        <f t="shared" si="170"/>
        <v>photobooks</v>
      </c>
      <c r="S1805" s="9">
        <f t="shared" si="171"/>
        <v>42018.071550925932</v>
      </c>
      <c r="T1805" s="9">
        <f t="shared" si="172"/>
        <v>42049.071550925932</v>
      </c>
    </row>
    <row r="1806" spans="1:20" ht="43.5" x14ac:dyDescent="0.35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3">
        <f t="shared" si="173"/>
        <v>36</v>
      </c>
      <c r="P1806" s="4">
        <f t="shared" si="168"/>
        <v>104.84615384615384</v>
      </c>
      <c r="Q1806" t="str">
        <f t="shared" si="169"/>
        <v>photography</v>
      </c>
      <c r="R1806" t="str">
        <f t="shared" si="170"/>
        <v>photobooks</v>
      </c>
      <c r="S1806" s="9">
        <f t="shared" si="171"/>
        <v>42282.678287037037</v>
      </c>
      <c r="T1806" s="9">
        <f t="shared" si="172"/>
        <v>42322.719953703709</v>
      </c>
    </row>
    <row r="1807" spans="1:20" ht="43.5" x14ac:dyDescent="0.35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3">
        <f t="shared" si="173"/>
        <v>37</v>
      </c>
      <c r="P1807" s="4">
        <f t="shared" si="168"/>
        <v>67.139344262295083</v>
      </c>
      <c r="Q1807" t="str">
        <f t="shared" si="169"/>
        <v>photography</v>
      </c>
      <c r="R1807" t="str">
        <f t="shared" si="170"/>
        <v>photobooks</v>
      </c>
      <c r="S1807" s="9">
        <f t="shared" si="171"/>
        <v>42247.803912037038</v>
      </c>
      <c r="T1807" s="9">
        <f t="shared" si="172"/>
        <v>42279.75</v>
      </c>
    </row>
    <row r="1808" spans="1:20" ht="43.5" x14ac:dyDescent="0.35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3">
        <f t="shared" si="173"/>
        <v>3</v>
      </c>
      <c r="P1808" s="4">
        <f t="shared" si="168"/>
        <v>73.875</v>
      </c>
      <c r="Q1808" t="str">
        <f t="shared" si="169"/>
        <v>photography</v>
      </c>
      <c r="R1808" t="str">
        <f t="shared" si="170"/>
        <v>photobooks</v>
      </c>
      <c r="S1808" s="9">
        <f t="shared" si="171"/>
        <v>41877.638298611113</v>
      </c>
      <c r="T1808" s="9">
        <f t="shared" si="172"/>
        <v>41912.638298611113</v>
      </c>
    </row>
    <row r="1809" spans="1:20" ht="29" x14ac:dyDescent="0.35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3">
        <f t="shared" si="173"/>
        <v>12</v>
      </c>
      <c r="P1809" s="4">
        <f t="shared" si="168"/>
        <v>69.125</v>
      </c>
      <c r="Q1809" t="str">
        <f t="shared" si="169"/>
        <v>photography</v>
      </c>
      <c r="R1809" t="str">
        <f t="shared" si="170"/>
        <v>photobooks</v>
      </c>
      <c r="S1809" s="9">
        <f t="shared" si="171"/>
        <v>41880.068437499998</v>
      </c>
      <c r="T1809" s="9">
        <f t="shared" si="172"/>
        <v>41910.068437499998</v>
      </c>
    </row>
    <row r="1810" spans="1:20" ht="43.5" x14ac:dyDescent="0.35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3">
        <f t="shared" si="173"/>
        <v>42</v>
      </c>
      <c r="P1810" s="4">
        <f t="shared" si="168"/>
        <v>120.77083333333333</v>
      </c>
      <c r="Q1810" t="str">
        <f t="shared" si="169"/>
        <v>photography</v>
      </c>
      <c r="R1810" t="str">
        <f t="shared" si="170"/>
        <v>photobooks</v>
      </c>
      <c r="S1810" s="9">
        <f t="shared" si="171"/>
        <v>42742.680902777778</v>
      </c>
      <c r="T1810" s="9">
        <f t="shared" si="172"/>
        <v>42777.680902777778</v>
      </c>
    </row>
    <row r="1811" spans="1:20" ht="43.5" x14ac:dyDescent="0.35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3">
        <f t="shared" si="173"/>
        <v>11</v>
      </c>
      <c r="P1811" s="4">
        <f t="shared" si="168"/>
        <v>42.222222222222221</v>
      </c>
      <c r="Q1811" t="str">
        <f t="shared" si="169"/>
        <v>photography</v>
      </c>
      <c r="R1811" t="str">
        <f t="shared" si="170"/>
        <v>photobooks</v>
      </c>
      <c r="S1811" s="9">
        <f t="shared" si="171"/>
        <v>42029.907858796301</v>
      </c>
      <c r="T1811" s="9">
        <f t="shared" si="172"/>
        <v>42064.907858796301</v>
      </c>
    </row>
    <row r="1812" spans="1:20" ht="29" x14ac:dyDescent="0.35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3">
        <f t="shared" si="173"/>
        <v>4</v>
      </c>
      <c r="P1812" s="4">
        <f t="shared" si="168"/>
        <v>7.5</v>
      </c>
      <c r="Q1812" t="str">
        <f t="shared" si="169"/>
        <v>photography</v>
      </c>
      <c r="R1812" t="str">
        <f t="shared" si="170"/>
        <v>photobooks</v>
      </c>
      <c r="S1812" s="9">
        <f t="shared" si="171"/>
        <v>41860.91002314815</v>
      </c>
      <c r="T1812" s="9">
        <f t="shared" si="172"/>
        <v>41872.91002314815</v>
      </c>
    </row>
    <row r="1813" spans="1:20" ht="29" x14ac:dyDescent="0.35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3">
        <f t="shared" si="173"/>
        <v>1</v>
      </c>
      <c r="P1813" s="4">
        <f t="shared" si="168"/>
        <v>1.5384615384615385</v>
      </c>
      <c r="Q1813" t="str">
        <f t="shared" si="169"/>
        <v>photography</v>
      </c>
      <c r="R1813" t="str">
        <f t="shared" si="170"/>
        <v>photobooks</v>
      </c>
      <c r="S1813" s="9">
        <f t="shared" si="171"/>
        <v>41876.433680555558</v>
      </c>
      <c r="T1813" s="9">
        <f t="shared" si="172"/>
        <v>41936.166666666664</v>
      </c>
    </row>
    <row r="1814" spans="1:20" ht="43.5" x14ac:dyDescent="0.35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3">
        <f t="shared" si="173"/>
        <v>14</v>
      </c>
      <c r="P1814" s="4">
        <f t="shared" si="168"/>
        <v>37.608695652173914</v>
      </c>
      <c r="Q1814" t="str">
        <f t="shared" si="169"/>
        <v>photography</v>
      </c>
      <c r="R1814" t="str">
        <f t="shared" si="170"/>
        <v>photobooks</v>
      </c>
      <c r="S1814" s="9">
        <f t="shared" si="171"/>
        <v>42524.318703703699</v>
      </c>
      <c r="T1814" s="9">
        <f t="shared" si="172"/>
        <v>42554.318703703699</v>
      </c>
    </row>
    <row r="1815" spans="1:20" ht="29" x14ac:dyDescent="0.35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3">
        <f t="shared" si="173"/>
        <v>0</v>
      </c>
      <c r="P1815" s="4">
        <f t="shared" si="168"/>
        <v>0</v>
      </c>
      <c r="Q1815" t="str">
        <f t="shared" si="169"/>
        <v>photography</v>
      </c>
      <c r="R1815" t="str">
        <f t="shared" si="170"/>
        <v>photobooks</v>
      </c>
      <c r="S1815" s="9">
        <f t="shared" si="171"/>
        <v>41829.889027777775</v>
      </c>
      <c r="T1815" s="9">
        <f t="shared" si="172"/>
        <v>41859.889027777775</v>
      </c>
    </row>
    <row r="1816" spans="1:20" ht="43.5" x14ac:dyDescent="0.35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3">
        <f t="shared" si="173"/>
        <v>50</v>
      </c>
      <c r="P1816" s="4">
        <f t="shared" si="168"/>
        <v>42.157142857142858</v>
      </c>
      <c r="Q1816" t="str">
        <f t="shared" si="169"/>
        <v>photography</v>
      </c>
      <c r="R1816" t="str">
        <f t="shared" si="170"/>
        <v>photobooks</v>
      </c>
      <c r="S1816" s="9">
        <f t="shared" si="171"/>
        <v>42033.314074074078</v>
      </c>
      <c r="T1816" s="9">
        <f t="shared" si="172"/>
        <v>42063.314074074078</v>
      </c>
    </row>
    <row r="1817" spans="1:20" ht="43.5" x14ac:dyDescent="0.35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3">
        <f t="shared" si="173"/>
        <v>0</v>
      </c>
      <c r="P1817" s="4">
        <f t="shared" si="168"/>
        <v>0</v>
      </c>
      <c r="Q1817" t="str">
        <f t="shared" si="169"/>
        <v>photography</v>
      </c>
      <c r="R1817" t="str">
        <f t="shared" si="170"/>
        <v>photobooks</v>
      </c>
      <c r="S1817" s="9">
        <f t="shared" si="171"/>
        <v>42172.906678240746</v>
      </c>
      <c r="T1817" s="9">
        <f t="shared" si="172"/>
        <v>42186.906678240746</v>
      </c>
    </row>
    <row r="1818" spans="1:20" ht="43.5" x14ac:dyDescent="0.35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3">
        <f t="shared" si="173"/>
        <v>3</v>
      </c>
      <c r="P1818" s="4">
        <f t="shared" si="168"/>
        <v>84.833333333333329</v>
      </c>
      <c r="Q1818" t="str">
        <f t="shared" si="169"/>
        <v>photography</v>
      </c>
      <c r="R1818" t="str">
        <f t="shared" si="170"/>
        <v>photobooks</v>
      </c>
      <c r="S1818" s="9">
        <f t="shared" si="171"/>
        <v>42548.876192129625</v>
      </c>
      <c r="T1818" s="9">
        <f t="shared" si="172"/>
        <v>42576.791666666672</v>
      </c>
    </row>
    <row r="1819" spans="1:20" ht="29" x14ac:dyDescent="0.35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3">
        <f t="shared" si="173"/>
        <v>53</v>
      </c>
      <c r="P1819" s="4">
        <f t="shared" si="168"/>
        <v>94.19</v>
      </c>
      <c r="Q1819" t="str">
        <f t="shared" si="169"/>
        <v>photography</v>
      </c>
      <c r="R1819" t="str">
        <f t="shared" si="170"/>
        <v>photobooks</v>
      </c>
      <c r="S1819" s="9">
        <f t="shared" si="171"/>
        <v>42705.662118055552</v>
      </c>
      <c r="T1819" s="9">
        <f t="shared" si="172"/>
        <v>42765.290972222225</v>
      </c>
    </row>
    <row r="1820" spans="1:20" ht="29" x14ac:dyDescent="0.35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3">
        <f t="shared" si="173"/>
        <v>0</v>
      </c>
      <c r="P1820" s="4">
        <f t="shared" si="168"/>
        <v>0</v>
      </c>
      <c r="Q1820" t="str">
        <f t="shared" si="169"/>
        <v>photography</v>
      </c>
      <c r="R1820" t="str">
        <f t="shared" si="170"/>
        <v>photobooks</v>
      </c>
      <c r="S1820" s="9">
        <f t="shared" si="171"/>
        <v>42067.234375</v>
      </c>
      <c r="T1820" s="9">
        <f t="shared" si="172"/>
        <v>42097.192708333328</v>
      </c>
    </row>
    <row r="1821" spans="1:20" ht="43.5" x14ac:dyDescent="0.35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3">
        <f t="shared" si="173"/>
        <v>3</v>
      </c>
      <c r="P1821" s="4">
        <f t="shared" si="168"/>
        <v>6.25</v>
      </c>
      <c r="Q1821" t="str">
        <f t="shared" si="169"/>
        <v>photography</v>
      </c>
      <c r="R1821" t="str">
        <f t="shared" si="170"/>
        <v>photobooks</v>
      </c>
      <c r="S1821" s="9">
        <f t="shared" si="171"/>
        <v>41820.752268518518</v>
      </c>
      <c r="T1821" s="9">
        <f t="shared" si="172"/>
        <v>41850.752268518518</v>
      </c>
    </row>
    <row r="1822" spans="1:20" ht="43.5" x14ac:dyDescent="0.35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3">
        <f t="shared" si="173"/>
        <v>7</v>
      </c>
      <c r="P1822" s="4">
        <f t="shared" si="168"/>
        <v>213.375</v>
      </c>
      <c r="Q1822" t="str">
        <f t="shared" si="169"/>
        <v>photography</v>
      </c>
      <c r="R1822" t="str">
        <f t="shared" si="170"/>
        <v>photobooks</v>
      </c>
      <c r="S1822" s="9">
        <f t="shared" si="171"/>
        <v>42065.084375000006</v>
      </c>
      <c r="T1822" s="9">
        <f t="shared" si="172"/>
        <v>42095.042708333334</v>
      </c>
    </row>
    <row r="1823" spans="1:20" ht="43.5" x14ac:dyDescent="0.35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3">
        <f t="shared" si="173"/>
        <v>135</v>
      </c>
      <c r="P1823" s="4">
        <f t="shared" si="168"/>
        <v>59.162280701754383</v>
      </c>
      <c r="Q1823" t="str">
        <f t="shared" si="169"/>
        <v>music</v>
      </c>
      <c r="R1823" t="str">
        <f t="shared" si="170"/>
        <v>rock</v>
      </c>
      <c r="S1823" s="9">
        <f t="shared" si="171"/>
        <v>40926.319062499999</v>
      </c>
      <c r="T1823" s="9">
        <f t="shared" si="172"/>
        <v>40971.319062499999</v>
      </c>
    </row>
    <row r="1824" spans="1:20" ht="29" x14ac:dyDescent="0.35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3">
        <f t="shared" si="173"/>
        <v>100</v>
      </c>
      <c r="P1824" s="4">
        <f t="shared" si="168"/>
        <v>27.272727272727273</v>
      </c>
      <c r="Q1824" t="str">
        <f t="shared" si="169"/>
        <v>music</v>
      </c>
      <c r="R1824" t="str">
        <f t="shared" si="170"/>
        <v>rock</v>
      </c>
      <c r="S1824" s="9">
        <f t="shared" si="171"/>
        <v>41634.797013888885</v>
      </c>
      <c r="T1824" s="9">
        <f t="shared" si="172"/>
        <v>41670.792361111111</v>
      </c>
    </row>
    <row r="1825" spans="1:20" ht="43.5" x14ac:dyDescent="0.35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3">
        <f t="shared" si="173"/>
        <v>116</v>
      </c>
      <c r="P1825" s="4">
        <f t="shared" si="168"/>
        <v>24.575757575757574</v>
      </c>
      <c r="Q1825" t="str">
        <f t="shared" si="169"/>
        <v>music</v>
      </c>
      <c r="R1825" t="str">
        <f t="shared" si="170"/>
        <v>rock</v>
      </c>
      <c r="S1825" s="9">
        <f t="shared" si="171"/>
        <v>41176.684907407405</v>
      </c>
      <c r="T1825" s="9">
        <f t="shared" si="172"/>
        <v>41206.684907407405</v>
      </c>
    </row>
    <row r="1826" spans="1:20" x14ac:dyDescent="0.35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3">
        <f t="shared" si="173"/>
        <v>101</v>
      </c>
      <c r="P1826" s="4">
        <f t="shared" si="168"/>
        <v>75.05</v>
      </c>
      <c r="Q1826" t="str">
        <f t="shared" si="169"/>
        <v>music</v>
      </c>
      <c r="R1826" t="str">
        <f t="shared" si="170"/>
        <v>rock</v>
      </c>
      <c r="S1826" s="9">
        <f t="shared" si="171"/>
        <v>41626.916284722225</v>
      </c>
      <c r="T1826" s="9">
        <f t="shared" si="172"/>
        <v>41647.088888888888</v>
      </c>
    </row>
    <row r="1827" spans="1:20" ht="43.5" x14ac:dyDescent="0.35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3">
        <f t="shared" si="173"/>
        <v>106</v>
      </c>
      <c r="P1827" s="4">
        <f t="shared" si="168"/>
        <v>42.02</v>
      </c>
      <c r="Q1827" t="str">
        <f t="shared" si="169"/>
        <v>music</v>
      </c>
      <c r="R1827" t="str">
        <f t="shared" si="170"/>
        <v>rock</v>
      </c>
      <c r="S1827" s="9">
        <f t="shared" si="171"/>
        <v>41443.83452546296</v>
      </c>
      <c r="T1827" s="9">
        <f t="shared" si="172"/>
        <v>41466.83452546296</v>
      </c>
    </row>
    <row r="1828" spans="1:20" x14ac:dyDescent="0.35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3">
        <f t="shared" si="173"/>
        <v>101</v>
      </c>
      <c r="P1828" s="4">
        <f t="shared" si="168"/>
        <v>53.157894736842103</v>
      </c>
      <c r="Q1828" t="str">
        <f t="shared" si="169"/>
        <v>music</v>
      </c>
      <c r="R1828" t="str">
        <f t="shared" si="170"/>
        <v>rock</v>
      </c>
      <c r="S1828" s="9">
        <f t="shared" si="171"/>
        <v>41657.923807870371</v>
      </c>
      <c r="T1828" s="9">
        <f t="shared" si="172"/>
        <v>41687.923807870371</v>
      </c>
    </row>
    <row r="1829" spans="1:20" ht="43.5" x14ac:dyDescent="0.35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3">
        <f t="shared" si="173"/>
        <v>101</v>
      </c>
      <c r="P1829" s="4">
        <f t="shared" si="168"/>
        <v>83.885416666666671</v>
      </c>
      <c r="Q1829" t="str">
        <f t="shared" si="169"/>
        <v>music</v>
      </c>
      <c r="R1829" t="str">
        <f t="shared" si="170"/>
        <v>rock</v>
      </c>
      <c r="S1829" s="9">
        <f t="shared" si="171"/>
        <v>40555.325937499998</v>
      </c>
      <c r="T1829" s="9">
        <f t="shared" si="172"/>
        <v>40605.325937499998</v>
      </c>
    </row>
    <row r="1830" spans="1:20" ht="43.5" x14ac:dyDescent="0.35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3">
        <f t="shared" si="173"/>
        <v>101</v>
      </c>
      <c r="P1830" s="4">
        <f t="shared" si="168"/>
        <v>417.33333333333331</v>
      </c>
      <c r="Q1830" t="str">
        <f t="shared" si="169"/>
        <v>music</v>
      </c>
      <c r="R1830" t="str">
        <f t="shared" si="170"/>
        <v>rock</v>
      </c>
      <c r="S1830" s="9">
        <f t="shared" si="171"/>
        <v>41736.899652777778</v>
      </c>
      <c r="T1830" s="9">
        <f t="shared" si="172"/>
        <v>41768.916666666664</v>
      </c>
    </row>
    <row r="1831" spans="1:20" ht="43.5" x14ac:dyDescent="0.35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3">
        <f t="shared" si="173"/>
        <v>167</v>
      </c>
      <c r="P1831" s="4">
        <f t="shared" si="168"/>
        <v>75.765151515151516</v>
      </c>
      <c r="Q1831" t="str">
        <f t="shared" si="169"/>
        <v>music</v>
      </c>
      <c r="R1831" t="str">
        <f t="shared" si="170"/>
        <v>rock</v>
      </c>
      <c r="S1831" s="9">
        <f t="shared" si="171"/>
        <v>40516.087627314817</v>
      </c>
      <c r="T1831" s="9">
        <f t="shared" si="172"/>
        <v>40564.916666666664</v>
      </c>
    </row>
    <row r="1832" spans="1:20" ht="43.5" x14ac:dyDescent="0.35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3">
        <f t="shared" si="173"/>
        <v>102</v>
      </c>
      <c r="P1832" s="4">
        <f t="shared" si="168"/>
        <v>67.389380530973455</v>
      </c>
      <c r="Q1832" t="str">
        <f t="shared" si="169"/>
        <v>music</v>
      </c>
      <c r="R1832" t="str">
        <f t="shared" si="170"/>
        <v>rock</v>
      </c>
      <c r="S1832" s="9">
        <f t="shared" si="171"/>
        <v>41664.684108796297</v>
      </c>
      <c r="T1832" s="9">
        <f t="shared" si="172"/>
        <v>41694.684108796297</v>
      </c>
    </row>
    <row r="1833" spans="1:20" ht="43.5" x14ac:dyDescent="0.35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3">
        <f t="shared" si="173"/>
        <v>103</v>
      </c>
      <c r="P1833" s="4">
        <f t="shared" si="168"/>
        <v>73.571428571428569</v>
      </c>
      <c r="Q1833" t="str">
        <f t="shared" si="169"/>
        <v>music</v>
      </c>
      <c r="R1833" t="str">
        <f t="shared" si="170"/>
        <v>rock</v>
      </c>
      <c r="S1833" s="9">
        <f t="shared" si="171"/>
        <v>41026.996099537035</v>
      </c>
      <c r="T1833" s="9">
        <f t="shared" si="172"/>
        <v>41041.996099537035</v>
      </c>
    </row>
    <row r="1834" spans="1:20" ht="43.5" x14ac:dyDescent="0.35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3">
        <f t="shared" si="173"/>
        <v>143</v>
      </c>
      <c r="P1834" s="4">
        <f t="shared" si="168"/>
        <v>25</v>
      </c>
      <c r="Q1834" t="str">
        <f t="shared" si="169"/>
        <v>music</v>
      </c>
      <c r="R1834" t="str">
        <f t="shared" si="170"/>
        <v>rock</v>
      </c>
      <c r="S1834" s="9">
        <f t="shared" si="171"/>
        <v>40576.539664351854</v>
      </c>
      <c r="T1834" s="9">
        <f t="shared" si="172"/>
        <v>40606.539664351854</v>
      </c>
    </row>
    <row r="1835" spans="1:20" ht="43.5" x14ac:dyDescent="0.35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3">
        <f t="shared" si="173"/>
        <v>263</v>
      </c>
      <c r="P1835" s="4">
        <f t="shared" si="168"/>
        <v>42</v>
      </c>
      <c r="Q1835" t="str">
        <f t="shared" si="169"/>
        <v>music</v>
      </c>
      <c r="R1835" t="str">
        <f t="shared" si="170"/>
        <v>rock</v>
      </c>
      <c r="S1835" s="9">
        <f t="shared" si="171"/>
        <v>41303.044016203705</v>
      </c>
      <c r="T1835" s="9">
        <f t="shared" si="172"/>
        <v>41335.332638888889</v>
      </c>
    </row>
    <row r="1836" spans="1:20" x14ac:dyDescent="0.35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3">
        <f t="shared" si="173"/>
        <v>119</v>
      </c>
      <c r="P1836" s="4">
        <f t="shared" si="168"/>
        <v>131.16666666666666</v>
      </c>
      <c r="Q1836" t="str">
        <f t="shared" si="169"/>
        <v>music</v>
      </c>
      <c r="R1836" t="str">
        <f t="shared" si="170"/>
        <v>rock</v>
      </c>
      <c r="S1836" s="9">
        <f t="shared" si="171"/>
        <v>41988.964062500003</v>
      </c>
      <c r="T1836" s="9">
        <f t="shared" si="172"/>
        <v>42028.964062500003</v>
      </c>
    </row>
    <row r="1837" spans="1:20" ht="58" x14ac:dyDescent="0.35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3">
        <f t="shared" si="173"/>
        <v>104</v>
      </c>
      <c r="P1837" s="4">
        <f t="shared" si="168"/>
        <v>47.272727272727273</v>
      </c>
      <c r="Q1837" t="str">
        <f t="shared" si="169"/>
        <v>music</v>
      </c>
      <c r="R1837" t="str">
        <f t="shared" si="170"/>
        <v>rock</v>
      </c>
      <c r="S1837" s="9">
        <f t="shared" si="171"/>
        <v>42430.702210648145</v>
      </c>
      <c r="T1837" s="9">
        <f t="shared" si="172"/>
        <v>42460.660543981481</v>
      </c>
    </row>
    <row r="1838" spans="1:20" x14ac:dyDescent="0.35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3">
        <f t="shared" si="173"/>
        <v>201</v>
      </c>
      <c r="P1838" s="4">
        <f t="shared" si="168"/>
        <v>182.12727272727273</v>
      </c>
      <c r="Q1838" t="str">
        <f t="shared" si="169"/>
        <v>music</v>
      </c>
      <c r="R1838" t="str">
        <f t="shared" si="170"/>
        <v>rock</v>
      </c>
      <c r="S1838" s="9">
        <f t="shared" si="171"/>
        <v>41305.809363425928</v>
      </c>
      <c r="T1838" s="9">
        <f t="shared" si="172"/>
        <v>41322.809363425928</v>
      </c>
    </row>
    <row r="1839" spans="1:20" ht="43.5" x14ac:dyDescent="0.35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3">
        <f t="shared" si="173"/>
        <v>307</v>
      </c>
      <c r="P1839" s="4">
        <f t="shared" si="168"/>
        <v>61.366666666666667</v>
      </c>
      <c r="Q1839" t="str">
        <f t="shared" si="169"/>
        <v>music</v>
      </c>
      <c r="R1839" t="str">
        <f t="shared" si="170"/>
        <v>rock</v>
      </c>
      <c r="S1839" s="9">
        <f t="shared" si="171"/>
        <v>40926.047858796301</v>
      </c>
      <c r="T1839" s="9">
        <f t="shared" si="172"/>
        <v>40986.006192129629</v>
      </c>
    </row>
    <row r="1840" spans="1:20" ht="43.5" x14ac:dyDescent="0.35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3">
        <f t="shared" si="173"/>
        <v>101</v>
      </c>
      <c r="P1840" s="4">
        <f t="shared" si="168"/>
        <v>35.767499999999998</v>
      </c>
      <c r="Q1840" t="str">
        <f t="shared" si="169"/>
        <v>music</v>
      </c>
      <c r="R1840" t="str">
        <f t="shared" si="170"/>
        <v>rock</v>
      </c>
      <c r="S1840" s="9">
        <f t="shared" si="171"/>
        <v>40788.786539351851</v>
      </c>
      <c r="T1840" s="9">
        <f t="shared" si="172"/>
        <v>40817.125</v>
      </c>
    </row>
    <row r="1841" spans="1:20" ht="43.5" x14ac:dyDescent="0.35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3">
        <f t="shared" si="173"/>
        <v>206</v>
      </c>
      <c r="P1841" s="4">
        <f t="shared" si="168"/>
        <v>45.62222222222222</v>
      </c>
      <c r="Q1841" t="str">
        <f t="shared" si="169"/>
        <v>music</v>
      </c>
      <c r="R1841" t="str">
        <f t="shared" si="170"/>
        <v>rock</v>
      </c>
      <c r="S1841" s="9">
        <f t="shared" si="171"/>
        <v>42614.722013888888</v>
      </c>
      <c r="T1841" s="9">
        <f t="shared" si="172"/>
        <v>42644.722013888888</v>
      </c>
    </row>
    <row r="1842" spans="1:20" ht="43.5" x14ac:dyDescent="0.35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3">
        <f t="shared" si="173"/>
        <v>109</v>
      </c>
      <c r="P1842" s="4">
        <f t="shared" si="168"/>
        <v>75.384615384615387</v>
      </c>
      <c r="Q1842" t="str">
        <f t="shared" si="169"/>
        <v>music</v>
      </c>
      <c r="R1842" t="str">
        <f t="shared" si="170"/>
        <v>rock</v>
      </c>
      <c r="S1842" s="9">
        <f t="shared" si="171"/>
        <v>41382.096180555556</v>
      </c>
      <c r="T1842" s="9">
        <f t="shared" si="172"/>
        <v>41401.207638888889</v>
      </c>
    </row>
    <row r="1843" spans="1:20" ht="29" x14ac:dyDescent="0.35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3">
        <f t="shared" si="173"/>
        <v>102</v>
      </c>
      <c r="P1843" s="4">
        <f t="shared" si="168"/>
        <v>50.875</v>
      </c>
      <c r="Q1843" t="str">
        <f t="shared" si="169"/>
        <v>music</v>
      </c>
      <c r="R1843" t="str">
        <f t="shared" si="170"/>
        <v>rock</v>
      </c>
      <c r="S1843" s="9">
        <f t="shared" si="171"/>
        <v>41745.84542824074</v>
      </c>
      <c r="T1843" s="9">
        <f t="shared" si="172"/>
        <v>41779.207638888889</v>
      </c>
    </row>
    <row r="1844" spans="1:20" ht="43.5" x14ac:dyDescent="0.35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3">
        <f t="shared" si="173"/>
        <v>126</v>
      </c>
      <c r="P1844" s="4">
        <f t="shared" si="168"/>
        <v>119.28571428571429</v>
      </c>
      <c r="Q1844" t="str">
        <f t="shared" si="169"/>
        <v>music</v>
      </c>
      <c r="R1844" t="str">
        <f t="shared" si="170"/>
        <v>rock</v>
      </c>
      <c r="S1844" s="9">
        <f t="shared" si="171"/>
        <v>42031.631724537037</v>
      </c>
      <c r="T1844" s="9">
        <f t="shared" si="172"/>
        <v>42065.249305555553</v>
      </c>
    </row>
    <row r="1845" spans="1:20" ht="43.5" x14ac:dyDescent="0.35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3">
        <f t="shared" si="173"/>
        <v>125</v>
      </c>
      <c r="P1845" s="4">
        <f t="shared" si="168"/>
        <v>92.541865671641801</v>
      </c>
      <c r="Q1845" t="str">
        <f t="shared" si="169"/>
        <v>music</v>
      </c>
      <c r="R1845" t="str">
        <f t="shared" si="170"/>
        <v>rock</v>
      </c>
      <c r="S1845" s="9">
        <f t="shared" si="171"/>
        <v>40564.994837962964</v>
      </c>
      <c r="T1845" s="9">
        <f t="shared" si="172"/>
        <v>40594.994837962964</v>
      </c>
    </row>
    <row r="1846" spans="1:20" ht="43.5" x14ac:dyDescent="0.35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3">
        <f t="shared" si="173"/>
        <v>102</v>
      </c>
      <c r="P1846" s="4">
        <f t="shared" si="168"/>
        <v>76.05</v>
      </c>
      <c r="Q1846" t="str">
        <f t="shared" si="169"/>
        <v>music</v>
      </c>
      <c r="R1846" t="str">
        <f t="shared" si="170"/>
        <v>rock</v>
      </c>
      <c r="S1846" s="9">
        <f t="shared" si="171"/>
        <v>40666.973541666666</v>
      </c>
      <c r="T1846" s="9">
        <f t="shared" si="172"/>
        <v>40705.125</v>
      </c>
    </row>
    <row r="1847" spans="1:20" ht="87" x14ac:dyDescent="0.35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3">
        <f t="shared" si="173"/>
        <v>100</v>
      </c>
      <c r="P1847" s="4">
        <f t="shared" si="168"/>
        <v>52.631578947368418</v>
      </c>
      <c r="Q1847" t="str">
        <f t="shared" si="169"/>
        <v>music</v>
      </c>
      <c r="R1847" t="str">
        <f t="shared" si="170"/>
        <v>rock</v>
      </c>
      <c r="S1847" s="9">
        <f t="shared" si="171"/>
        <v>42523.333310185189</v>
      </c>
      <c r="T1847" s="9">
        <f t="shared" si="172"/>
        <v>42538.204861111109</v>
      </c>
    </row>
    <row r="1848" spans="1:20" ht="43.5" x14ac:dyDescent="0.35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3">
        <f t="shared" si="173"/>
        <v>138</v>
      </c>
      <c r="P1848" s="4">
        <f t="shared" si="168"/>
        <v>98.990430622009569</v>
      </c>
      <c r="Q1848" t="str">
        <f t="shared" si="169"/>
        <v>music</v>
      </c>
      <c r="R1848" t="str">
        <f t="shared" si="170"/>
        <v>rock</v>
      </c>
      <c r="S1848" s="9">
        <f t="shared" si="171"/>
        <v>41228.650196759263</v>
      </c>
      <c r="T1848" s="9">
        <f t="shared" si="172"/>
        <v>41258.650196759263</v>
      </c>
    </row>
    <row r="1849" spans="1:20" ht="43.5" x14ac:dyDescent="0.35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3">
        <f t="shared" si="173"/>
        <v>121</v>
      </c>
      <c r="P1849" s="4">
        <f t="shared" si="168"/>
        <v>79.526315789473685</v>
      </c>
      <c r="Q1849" t="str">
        <f t="shared" si="169"/>
        <v>music</v>
      </c>
      <c r="R1849" t="str">
        <f t="shared" si="170"/>
        <v>rock</v>
      </c>
      <c r="S1849" s="9">
        <f t="shared" si="171"/>
        <v>42094.236481481479</v>
      </c>
      <c r="T1849" s="9">
        <f t="shared" si="172"/>
        <v>42115.236481481479</v>
      </c>
    </row>
    <row r="1850" spans="1:20" ht="43.5" x14ac:dyDescent="0.35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3">
        <f t="shared" si="173"/>
        <v>108</v>
      </c>
      <c r="P1850" s="4">
        <f t="shared" si="168"/>
        <v>134.20833333333334</v>
      </c>
      <c r="Q1850" t="str">
        <f t="shared" si="169"/>
        <v>music</v>
      </c>
      <c r="R1850" t="str">
        <f t="shared" si="170"/>
        <v>rock</v>
      </c>
      <c r="S1850" s="9">
        <f t="shared" si="171"/>
        <v>40691.788055555553</v>
      </c>
      <c r="T1850" s="9">
        <f t="shared" si="172"/>
        <v>40755.290972222225</v>
      </c>
    </row>
    <row r="1851" spans="1:20" ht="29" x14ac:dyDescent="0.35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3">
        <f t="shared" si="173"/>
        <v>101</v>
      </c>
      <c r="P1851" s="4">
        <f t="shared" si="168"/>
        <v>37.625</v>
      </c>
      <c r="Q1851" t="str">
        <f t="shared" si="169"/>
        <v>music</v>
      </c>
      <c r="R1851" t="str">
        <f t="shared" si="170"/>
        <v>rock</v>
      </c>
      <c r="S1851" s="9">
        <f t="shared" si="171"/>
        <v>41169.845590277779</v>
      </c>
      <c r="T1851" s="9">
        <f t="shared" si="172"/>
        <v>41199.845590277779</v>
      </c>
    </row>
    <row r="1852" spans="1:20" ht="43.5" x14ac:dyDescent="0.35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3">
        <f t="shared" si="173"/>
        <v>102</v>
      </c>
      <c r="P1852" s="4">
        <f t="shared" si="168"/>
        <v>51.044692737430168</v>
      </c>
      <c r="Q1852" t="str">
        <f t="shared" si="169"/>
        <v>music</v>
      </c>
      <c r="R1852" t="str">
        <f t="shared" si="170"/>
        <v>rock</v>
      </c>
      <c r="S1852" s="9">
        <f t="shared" si="171"/>
        <v>41800.959490740745</v>
      </c>
      <c r="T1852" s="9">
        <f t="shared" si="172"/>
        <v>41830.959490740745</v>
      </c>
    </row>
    <row r="1853" spans="1:20" ht="43.5" x14ac:dyDescent="0.35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3">
        <f t="shared" si="173"/>
        <v>101</v>
      </c>
      <c r="P1853" s="4">
        <f t="shared" si="168"/>
        <v>50.03846153846154</v>
      </c>
      <c r="Q1853" t="str">
        <f t="shared" si="169"/>
        <v>music</v>
      </c>
      <c r="R1853" t="str">
        <f t="shared" si="170"/>
        <v>rock</v>
      </c>
      <c r="S1853" s="9">
        <f t="shared" si="171"/>
        <v>41827.906689814816</v>
      </c>
      <c r="T1853" s="9">
        <f t="shared" si="172"/>
        <v>41848.041666666664</v>
      </c>
    </row>
    <row r="1854" spans="1:20" ht="43.5" x14ac:dyDescent="0.35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3">
        <f t="shared" si="173"/>
        <v>117</v>
      </c>
      <c r="P1854" s="4">
        <f t="shared" si="168"/>
        <v>133.93129770992365</v>
      </c>
      <c r="Q1854" t="str">
        <f t="shared" si="169"/>
        <v>music</v>
      </c>
      <c r="R1854" t="str">
        <f t="shared" si="170"/>
        <v>rock</v>
      </c>
      <c r="S1854" s="9">
        <f t="shared" si="171"/>
        <v>42081.77143518519</v>
      </c>
      <c r="T1854" s="9">
        <f t="shared" si="172"/>
        <v>42119</v>
      </c>
    </row>
    <row r="1855" spans="1:20" ht="43.5" x14ac:dyDescent="0.35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3">
        <f t="shared" si="173"/>
        <v>102</v>
      </c>
      <c r="P1855" s="4">
        <f t="shared" si="168"/>
        <v>58.214285714285715</v>
      </c>
      <c r="Q1855" t="str">
        <f t="shared" si="169"/>
        <v>music</v>
      </c>
      <c r="R1855" t="str">
        <f t="shared" si="170"/>
        <v>rock</v>
      </c>
      <c r="S1855" s="9">
        <f t="shared" si="171"/>
        <v>41177.060381944444</v>
      </c>
      <c r="T1855" s="9">
        <f t="shared" si="172"/>
        <v>41227.102048611108</v>
      </c>
    </row>
    <row r="1856" spans="1:20" ht="43.5" x14ac:dyDescent="0.35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3">
        <f t="shared" si="173"/>
        <v>103</v>
      </c>
      <c r="P1856" s="4">
        <f t="shared" si="168"/>
        <v>88.037643678160919</v>
      </c>
      <c r="Q1856" t="str">
        <f t="shared" si="169"/>
        <v>music</v>
      </c>
      <c r="R1856" t="str">
        <f t="shared" si="170"/>
        <v>rock</v>
      </c>
      <c r="S1856" s="9">
        <f t="shared" si="171"/>
        <v>41388.021261574075</v>
      </c>
      <c r="T1856" s="9">
        <f t="shared" si="172"/>
        <v>41418.021261574075</v>
      </c>
    </row>
    <row r="1857" spans="1:20" ht="43.5" x14ac:dyDescent="0.35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3">
        <f t="shared" si="173"/>
        <v>155</v>
      </c>
      <c r="P1857" s="4">
        <f t="shared" si="168"/>
        <v>70.576753926701571</v>
      </c>
      <c r="Q1857" t="str">
        <f t="shared" si="169"/>
        <v>music</v>
      </c>
      <c r="R1857" t="str">
        <f t="shared" si="170"/>
        <v>rock</v>
      </c>
      <c r="S1857" s="9">
        <f t="shared" si="171"/>
        <v>41600.538657407407</v>
      </c>
      <c r="T1857" s="9">
        <f t="shared" si="172"/>
        <v>41645.538657407407</v>
      </c>
    </row>
    <row r="1858" spans="1:20" ht="43.5" x14ac:dyDescent="0.35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3">
        <f t="shared" si="173"/>
        <v>102</v>
      </c>
      <c r="P1858" s="4">
        <f t="shared" si="168"/>
        <v>53.289473684210527</v>
      </c>
      <c r="Q1858" t="str">
        <f t="shared" si="169"/>
        <v>music</v>
      </c>
      <c r="R1858" t="str">
        <f t="shared" si="170"/>
        <v>rock</v>
      </c>
      <c r="S1858" s="9">
        <f t="shared" si="171"/>
        <v>41817.854999999996</v>
      </c>
      <c r="T1858" s="9">
        <f t="shared" si="172"/>
        <v>41838.854999999996</v>
      </c>
    </row>
    <row r="1859" spans="1:20" ht="43.5" x14ac:dyDescent="0.35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3">
        <f t="shared" si="173"/>
        <v>100</v>
      </c>
      <c r="P1859" s="4">
        <f t="shared" ref="P1859:P1922" si="174">IFERROR(E1859/L1859,0)</f>
        <v>136.36363636363637</v>
      </c>
      <c r="Q1859" t="str">
        <f t="shared" ref="Q1859:Q1922" si="175">LEFT(N1859,SEARCH("/",N1859)-1)</f>
        <v>music</v>
      </c>
      <c r="R1859" t="str">
        <f t="shared" ref="R1859:R1922" si="176">RIGHT(N1859,LEN(N1859)-SEARCH("/",N1859,1))</f>
        <v>rock</v>
      </c>
      <c r="S1859" s="9">
        <f t="shared" ref="S1859:S1922" si="177">(((J1859/60)/60)/24)+DATE(1970,1,1)</f>
        <v>41864.76866898148</v>
      </c>
      <c r="T1859" s="9">
        <f t="shared" ref="T1859:T1922" si="178">(((I1859/60)/60)/24)+DATE(1970,1,1)</f>
        <v>41894.76866898148</v>
      </c>
    </row>
    <row r="1860" spans="1:20" ht="43.5" x14ac:dyDescent="0.35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3">
        <f t="shared" ref="O1860:O1923" si="179">ROUNDUP((E1860/D1860)*100,0)</f>
        <v>109</v>
      </c>
      <c r="P1860" s="4">
        <f t="shared" si="174"/>
        <v>40.547315436241611</v>
      </c>
      <c r="Q1860" t="str">
        <f t="shared" si="175"/>
        <v>music</v>
      </c>
      <c r="R1860" t="str">
        <f t="shared" si="176"/>
        <v>rock</v>
      </c>
      <c r="S1860" s="9">
        <f t="shared" si="177"/>
        <v>40833.200474537036</v>
      </c>
      <c r="T1860" s="9">
        <f t="shared" si="178"/>
        <v>40893.242141203707</v>
      </c>
    </row>
    <row r="1861" spans="1:20" x14ac:dyDescent="0.35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3">
        <f t="shared" si="179"/>
        <v>132</v>
      </c>
      <c r="P1861" s="4">
        <f t="shared" si="174"/>
        <v>70.625</v>
      </c>
      <c r="Q1861" t="str">
        <f t="shared" si="175"/>
        <v>music</v>
      </c>
      <c r="R1861" t="str">
        <f t="shared" si="176"/>
        <v>rock</v>
      </c>
      <c r="S1861" s="9">
        <f t="shared" si="177"/>
        <v>40778.770011574074</v>
      </c>
      <c r="T1861" s="9">
        <f t="shared" si="178"/>
        <v>40808.770011574074</v>
      </c>
    </row>
    <row r="1862" spans="1:20" ht="43.5" x14ac:dyDescent="0.35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3">
        <f t="shared" si="179"/>
        <v>134</v>
      </c>
      <c r="P1862" s="4">
        <f t="shared" si="174"/>
        <v>52.684210526315788</v>
      </c>
      <c r="Q1862" t="str">
        <f t="shared" si="175"/>
        <v>music</v>
      </c>
      <c r="R1862" t="str">
        <f t="shared" si="176"/>
        <v>rock</v>
      </c>
      <c r="S1862" s="9">
        <f t="shared" si="177"/>
        <v>41655.709305555552</v>
      </c>
      <c r="T1862" s="9">
        <f t="shared" si="178"/>
        <v>41676.709305555552</v>
      </c>
    </row>
    <row r="1863" spans="1:20" ht="43.5" x14ac:dyDescent="0.35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3">
        <f t="shared" si="179"/>
        <v>0</v>
      </c>
      <c r="P1863" s="4">
        <f t="shared" si="174"/>
        <v>0</v>
      </c>
      <c r="Q1863" t="str">
        <f t="shared" si="175"/>
        <v>games</v>
      </c>
      <c r="R1863" t="str">
        <f t="shared" si="176"/>
        <v>mobile games</v>
      </c>
      <c r="S1863" s="9">
        <f t="shared" si="177"/>
        <v>42000.300243055557</v>
      </c>
      <c r="T1863" s="9">
        <f t="shared" si="178"/>
        <v>42030.300243055557</v>
      </c>
    </row>
    <row r="1864" spans="1:20" ht="43.5" x14ac:dyDescent="0.35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3">
        <f t="shared" si="179"/>
        <v>9</v>
      </c>
      <c r="P1864" s="4">
        <f t="shared" si="174"/>
        <v>90.9375</v>
      </c>
      <c r="Q1864" t="str">
        <f t="shared" si="175"/>
        <v>games</v>
      </c>
      <c r="R1864" t="str">
        <f t="shared" si="176"/>
        <v>mobile games</v>
      </c>
      <c r="S1864" s="9">
        <f t="shared" si="177"/>
        <v>42755.492754629624</v>
      </c>
      <c r="T1864" s="9">
        <f t="shared" si="178"/>
        <v>42802.3125</v>
      </c>
    </row>
    <row r="1865" spans="1:20" ht="43.5" x14ac:dyDescent="0.35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3">
        <f t="shared" si="179"/>
        <v>1</v>
      </c>
      <c r="P1865" s="4">
        <f t="shared" si="174"/>
        <v>5</v>
      </c>
      <c r="Q1865" t="str">
        <f t="shared" si="175"/>
        <v>games</v>
      </c>
      <c r="R1865" t="str">
        <f t="shared" si="176"/>
        <v>mobile games</v>
      </c>
      <c r="S1865" s="9">
        <f t="shared" si="177"/>
        <v>41772.797280092593</v>
      </c>
      <c r="T1865" s="9">
        <f t="shared" si="178"/>
        <v>41802.797280092593</v>
      </c>
    </row>
    <row r="1866" spans="1:20" ht="43.5" x14ac:dyDescent="0.35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3">
        <f t="shared" si="179"/>
        <v>43</v>
      </c>
      <c r="P1866" s="4">
        <f t="shared" si="174"/>
        <v>58.083333333333336</v>
      </c>
      <c r="Q1866" t="str">
        <f t="shared" si="175"/>
        <v>games</v>
      </c>
      <c r="R1866" t="str">
        <f t="shared" si="176"/>
        <v>mobile games</v>
      </c>
      <c r="S1866" s="9">
        <f t="shared" si="177"/>
        <v>41733.716435185182</v>
      </c>
      <c r="T1866" s="9">
        <f t="shared" si="178"/>
        <v>41763.716435185182</v>
      </c>
    </row>
    <row r="1867" spans="1:20" ht="43.5" x14ac:dyDescent="0.35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3">
        <f t="shared" si="179"/>
        <v>1</v>
      </c>
      <c r="P1867" s="4">
        <f t="shared" si="174"/>
        <v>2</v>
      </c>
      <c r="Q1867" t="str">
        <f t="shared" si="175"/>
        <v>games</v>
      </c>
      <c r="R1867" t="str">
        <f t="shared" si="176"/>
        <v>mobile games</v>
      </c>
      <c r="S1867" s="9">
        <f t="shared" si="177"/>
        <v>42645.367442129631</v>
      </c>
      <c r="T1867" s="9">
        <f t="shared" si="178"/>
        <v>42680.409108796302</v>
      </c>
    </row>
    <row r="1868" spans="1:20" ht="43.5" x14ac:dyDescent="0.35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3">
        <f t="shared" si="179"/>
        <v>1</v>
      </c>
      <c r="P1868" s="4">
        <f t="shared" si="174"/>
        <v>62.5</v>
      </c>
      <c r="Q1868" t="str">
        <f t="shared" si="175"/>
        <v>games</v>
      </c>
      <c r="R1868" t="str">
        <f t="shared" si="176"/>
        <v>mobile games</v>
      </c>
      <c r="S1868" s="9">
        <f t="shared" si="177"/>
        <v>42742.246493055558</v>
      </c>
      <c r="T1868" s="9">
        <f t="shared" si="178"/>
        <v>42795.166666666672</v>
      </c>
    </row>
    <row r="1869" spans="1:20" ht="43.5" x14ac:dyDescent="0.35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3">
        <f t="shared" si="179"/>
        <v>1</v>
      </c>
      <c r="P1869" s="4">
        <f t="shared" si="174"/>
        <v>10</v>
      </c>
      <c r="Q1869" t="str">
        <f t="shared" si="175"/>
        <v>games</v>
      </c>
      <c r="R1869" t="str">
        <f t="shared" si="176"/>
        <v>mobile games</v>
      </c>
      <c r="S1869" s="9">
        <f t="shared" si="177"/>
        <v>42649.924907407403</v>
      </c>
      <c r="T1869" s="9">
        <f t="shared" si="178"/>
        <v>42679.924907407403</v>
      </c>
    </row>
    <row r="1870" spans="1:20" ht="43.5" x14ac:dyDescent="0.35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3">
        <f t="shared" si="179"/>
        <v>5</v>
      </c>
      <c r="P1870" s="4">
        <f t="shared" si="174"/>
        <v>71.588235294117652</v>
      </c>
      <c r="Q1870" t="str">
        <f t="shared" si="175"/>
        <v>games</v>
      </c>
      <c r="R1870" t="str">
        <f t="shared" si="176"/>
        <v>mobile games</v>
      </c>
      <c r="S1870" s="9">
        <f t="shared" si="177"/>
        <v>42328.779224537036</v>
      </c>
      <c r="T1870" s="9">
        <f t="shared" si="178"/>
        <v>42353.332638888889</v>
      </c>
    </row>
    <row r="1871" spans="1:20" ht="43.5" x14ac:dyDescent="0.35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3">
        <f t="shared" si="179"/>
        <v>0</v>
      </c>
      <c r="P1871" s="4">
        <f t="shared" si="174"/>
        <v>0</v>
      </c>
      <c r="Q1871" t="str">
        <f t="shared" si="175"/>
        <v>games</v>
      </c>
      <c r="R1871" t="str">
        <f t="shared" si="176"/>
        <v>mobile games</v>
      </c>
      <c r="S1871" s="9">
        <f t="shared" si="177"/>
        <v>42709.002881944441</v>
      </c>
      <c r="T1871" s="9">
        <f t="shared" si="178"/>
        <v>42739.002881944441</v>
      </c>
    </row>
    <row r="1872" spans="1:20" ht="43.5" x14ac:dyDescent="0.35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3">
        <f t="shared" si="179"/>
        <v>11</v>
      </c>
      <c r="P1872" s="4">
        <f t="shared" si="174"/>
        <v>32.81818181818182</v>
      </c>
      <c r="Q1872" t="str">
        <f t="shared" si="175"/>
        <v>games</v>
      </c>
      <c r="R1872" t="str">
        <f t="shared" si="176"/>
        <v>mobile games</v>
      </c>
      <c r="S1872" s="9">
        <f t="shared" si="177"/>
        <v>42371.355729166666</v>
      </c>
      <c r="T1872" s="9">
        <f t="shared" si="178"/>
        <v>42400.178472222222</v>
      </c>
    </row>
    <row r="1873" spans="1:20" ht="43.5" x14ac:dyDescent="0.35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3">
        <f t="shared" si="179"/>
        <v>72</v>
      </c>
      <c r="P1873" s="4">
        <f t="shared" si="174"/>
        <v>49.11578947368421</v>
      </c>
      <c r="Q1873" t="str">
        <f t="shared" si="175"/>
        <v>games</v>
      </c>
      <c r="R1873" t="str">
        <f t="shared" si="176"/>
        <v>mobile games</v>
      </c>
      <c r="S1873" s="9">
        <f t="shared" si="177"/>
        <v>41923.783576388887</v>
      </c>
      <c r="T1873" s="9">
        <f t="shared" si="178"/>
        <v>41963.825243055559</v>
      </c>
    </row>
    <row r="1874" spans="1:20" ht="43.5" x14ac:dyDescent="0.35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3">
        <f t="shared" si="179"/>
        <v>2</v>
      </c>
      <c r="P1874" s="4">
        <f t="shared" si="174"/>
        <v>16.307692307692307</v>
      </c>
      <c r="Q1874" t="str">
        <f t="shared" si="175"/>
        <v>games</v>
      </c>
      <c r="R1874" t="str">
        <f t="shared" si="176"/>
        <v>mobile games</v>
      </c>
      <c r="S1874" s="9">
        <f t="shared" si="177"/>
        <v>42155.129652777774</v>
      </c>
      <c r="T1874" s="9">
        <f t="shared" si="178"/>
        <v>42185.129652777774</v>
      </c>
    </row>
    <row r="1875" spans="1:20" ht="43.5" x14ac:dyDescent="0.35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3">
        <f t="shared" si="179"/>
        <v>1</v>
      </c>
      <c r="P1875" s="4">
        <f t="shared" si="174"/>
        <v>18</v>
      </c>
      <c r="Q1875" t="str">
        <f t="shared" si="175"/>
        <v>games</v>
      </c>
      <c r="R1875" t="str">
        <f t="shared" si="176"/>
        <v>mobile games</v>
      </c>
      <c r="S1875" s="9">
        <f t="shared" si="177"/>
        <v>42164.615856481483</v>
      </c>
      <c r="T1875" s="9">
        <f t="shared" si="178"/>
        <v>42193.697916666672</v>
      </c>
    </row>
    <row r="1876" spans="1:20" ht="43.5" x14ac:dyDescent="0.35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3">
        <f t="shared" si="179"/>
        <v>1</v>
      </c>
      <c r="P1876" s="4">
        <f t="shared" si="174"/>
        <v>13</v>
      </c>
      <c r="Q1876" t="str">
        <f t="shared" si="175"/>
        <v>games</v>
      </c>
      <c r="R1876" t="str">
        <f t="shared" si="176"/>
        <v>mobile games</v>
      </c>
      <c r="S1876" s="9">
        <f t="shared" si="177"/>
        <v>42529.969131944439</v>
      </c>
      <c r="T1876" s="9">
        <f t="shared" si="178"/>
        <v>42549.969131944439</v>
      </c>
    </row>
    <row r="1877" spans="1:20" ht="29" x14ac:dyDescent="0.35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3">
        <f t="shared" si="179"/>
        <v>1</v>
      </c>
      <c r="P1877" s="4">
        <f t="shared" si="174"/>
        <v>17</v>
      </c>
      <c r="Q1877" t="str">
        <f t="shared" si="175"/>
        <v>games</v>
      </c>
      <c r="R1877" t="str">
        <f t="shared" si="176"/>
        <v>mobile games</v>
      </c>
      <c r="S1877" s="9">
        <f t="shared" si="177"/>
        <v>42528.899398148147</v>
      </c>
      <c r="T1877" s="9">
        <f t="shared" si="178"/>
        <v>42588.899398148147</v>
      </c>
    </row>
    <row r="1878" spans="1:20" ht="43.5" x14ac:dyDescent="0.35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3">
        <f t="shared" si="179"/>
        <v>0</v>
      </c>
      <c r="P1878" s="4">
        <f t="shared" si="174"/>
        <v>0</v>
      </c>
      <c r="Q1878" t="str">
        <f t="shared" si="175"/>
        <v>games</v>
      </c>
      <c r="R1878" t="str">
        <f t="shared" si="176"/>
        <v>mobile games</v>
      </c>
      <c r="S1878" s="9">
        <f t="shared" si="177"/>
        <v>41776.284780092588</v>
      </c>
      <c r="T1878" s="9">
        <f t="shared" si="178"/>
        <v>41806.284780092588</v>
      </c>
    </row>
    <row r="1879" spans="1:20" ht="29" x14ac:dyDescent="0.35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3">
        <f t="shared" si="179"/>
        <v>0</v>
      </c>
      <c r="P1879" s="4">
        <f t="shared" si="174"/>
        <v>0</v>
      </c>
      <c r="Q1879" t="str">
        <f t="shared" si="175"/>
        <v>games</v>
      </c>
      <c r="R1879" t="str">
        <f t="shared" si="176"/>
        <v>mobile games</v>
      </c>
      <c r="S1879" s="9">
        <f t="shared" si="177"/>
        <v>42035.029224537036</v>
      </c>
      <c r="T1879" s="9">
        <f t="shared" si="178"/>
        <v>42064.029224537036</v>
      </c>
    </row>
    <row r="1880" spans="1:20" ht="43.5" x14ac:dyDescent="0.35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3">
        <f t="shared" si="179"/>
        <v>0</v>
      </c>
      <c r="P1880" s="4">
        <f t="shared" si="174"/>
        <v>0</v>
      </c>
      <c r="Q1880" t="str">
        <f t="shared" si="175"/>
        <v>games</v>
      </c>
      <c r="R1880" t="str">
        <f t="shared" si="176"/>
        <v>mobile games</v>
      </c>
      <c r="S1880" s="9">
        <f t="shared" si="177"/>
        <v>41773.008738425924</v>
      </c>
      <c r="T1880" s="9">
        <f t="shared" si="178"/>
        <v>41803.008738425924</v>
      </c>
    </row>
    <row r="1881" spans="1:20" ht="43.5" x14ac:dyDescent="0.35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3">
        <f t="shared" si="179"/>
        <v>1</v>
      </c>
      <c r="P1881" s="4">
        <f t="shared" si="174"/>
        <v>3</v>
      </c>
      <c r="Q1881" t="str">
        <f t="shared" si="175"/>
        <v>games</v>
      </c>
      <c r="R1881" t="str">
        <f t="shared" si="176"/>
        <v>mobile games</v>
      </c>
      <c r="S1881" s="9">
        <f t="shared" si="177"/>
        <v>42413.649641203709</v>
      </c>
      <c r="T1881" s="9">
        <f t="shared" si="178"/>
        <v>42443.607974537037</v>
      </c>
    </row>
    <row r="1882" spans="1:20" ht="29" x14ac:dyDescent="0.35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3">
        <f t="shared" si="179"/>
        <v>21</v>
      </c>
      <c r="P1882" s="4">
        <f t="shared" si="174"/>
        <v>41.833333333333336</v>
      </c>
      <c r="Q1882" t="str">
        <f t="shared" si="175"/>
        <v>games</v>
      </c>
      <c r="R1882" t="str">
        <f t="shared" si="176"/>
        <v>mobile games</v>
      </c>
      <c r="S1882" s="9">
        <f t="shared" si="177"/>
        <v>42430.566898148143</v>
      </c>
      <c r="T1882" s="9">
        <f t="shared" si="178"/>
        <v>42459.525231481486</v>
      </c>
    </row>
    <row r="1883" spans="1:20" ht="29" x14ac:dyDescent="0.35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3">
        <f t="shared" si="179"/>
        <v>173</v>
      </c>
      <c r="P1883" s="4">
        <f t="shared" si="174"/>
        <v>49.338428571428572</v>
      </c>
      <c r="Q1883" t="str">
        <f t="shared" si="175"/>
        <v>music</v>
      </c>
      <c r="R1883" t="str">
        <f t="shared" si="176"/>
        <v>indie rock</v>
      </c>
      <c r="S1883" s="9">
        <f t="shared" si="177"/>
        <v>42043.152650462958</v>
      </c>
      <c r="T1883" s="9">
        <f t="shared" si="178"/>
        <v>42073.110983796301</v>
      </c>
    </row>
    <row r="1884" spans="1:20" ht="43.5" x14ac:dyDescent="0.35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3">
        <f t="shared" si="179"/>
        <v>101</v>
      </c>
      <c r="P1884" s="4">
        <f t="shared" si="174"/>
        <v>41.728395061728392</v>
      </c>
      <c r="Q1884" t="str">
        <f t="shared" si="175"/>
        <v>music</v>
      </c>
      <c r="R1884" t="str">
        <f t="shared" si="176"/>
        <v>indie rock</v>
      </c>
      <c r="S1884" s="9">
        <f t="shared" si="177"/>
        <v>41067.949212962965</v>
      </c>
      <c r="T1884" s="9">
        <f t="shared" si="178"/>
        <v>41100.991666666669</v>
      </c>
    </row>
    <row r="1885" spans="1:20" ht="43.5" x14ac:dyDescent="0.35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3">
        <f t="shared" si="179"/>
        <v>105</v>
      </c>
      <c r="P1885" s="4">
        <f t="shared" si="174"/>
        <v>32.71875</v>
      </c>
      <c r="Q1885" t="str">
        <f t="shared" si="175"/>
        <v>music</v>
      </c>
      <c r="R1885" t="str">
        <f t="shared" si="176"/>
        <v>indie rock</v>
      </c>
      <c r="S1885" s="9">
        <f t="shared" si="177"/>
        <v>40977.948009259257</v>
      </c>
      <c r="T1885" s="9">
        <f t="shared" si="178"/>
        <v>41007.906342592592</v>
      </c>
    </row>
    <row r="1886" spans="1:20" ht="43.5" x14ac:dyDescent="0.35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3">
        <f t="shared" si="179"/>
        <v>136</v>
      </c>
      <c r="P1886" s="4">
        <f t="shared" si="174"/>
        <v>51.96153846153846</v>
      </c>
      <c r="Q1886" t="str">
        <f t="shared" si="175"/>
        <v>music</v>
      </c>
      <c r="R1886" t="str">
        <f t="shared" si="176"/>
        <v>indie rock</v>
      </c>
      <c r="S1886" s="9">
        <f t="shared" si="177"/>
        <v>41205.198321759257</v>
      </c>
      <c r="T1886" s="9">
        <f t="shared" si="178"/>
        <v>41240.5</v>
      </c>
    </row>
    <row r="1887" spans="1:20" ht="43.5" x14ac:dyDescent="0.35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3">
        <f t="shared" si="179"/>
        <v>117</v>
      </c>
      <c r="P1887" s="4">
        <f t="shared" si="174"/>
        <v>50.685714285714283</v>
      </c>
      <c r="Q1887" t="str">
        <f t="shared" si="175"/>
        <v>music</v>
      </c>
      <c r="R1887" t="str">
        <f t="shared" si="176"/>
        <v>indie rock</v>
      </c>
      <c r="S1887" s="9">
        <f t="shared" si="177"/>
        <v>41099.093865740739</v>
      </c>
      <c r="T1887" s="9">
        <f t="shared" si="178"/>
        <v>41131.916666666664</v>
      </c>
    </row>
    <row r="1888" spans="1:20" ht="43.5" x14ac:dyDescent="0.35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3">
        <f t="shared" si="179"/>
        <v>103</v>
      </c>
      <c r="P1888" s="4">
        <f t="shared" si="174"/>
        <v>42.241379310344826</v>
      </c>
      <c r="Q1888" t="str">
        <f t="shared" si="175"/>
        <v>music</v>
      </c>
      <c r="R1888" t="str">
        <f t="shared" si="176"/>
        <v>indie rock</v>
      </c>
      <c r="S1888" s="9">
        <f t="shared" si="177"/>
        <v>41925.906689814816</v>
      </c>
      <c r="T1888" s="9">
        <f t="shared" si="178"/>
        <v>41955.94835648148</v>
      </c>
    </row>
    <row r="1889" spans="1:20" ht="43.5" x14ac:dyDescent="0.35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3">
        <f t="shared" si="179"/>
        <v>112</v>
      </c>
      <c r="P1889" s="4">
        <f t="shared" si="174"/>
        <v>416.875</v>
      </c>
      <c r="Q1889" t="str">
        <f t="shared" si="175"/>
        <v>music</v>
      </c>
      <c r="R1889" t="str">
        <f t="shared" si="176"/>
        <v>indie rock</v>
      </c>
      <c r="S1889" s="9">
        <f t="shared" si="177"/>
        <v>42323.800138888888</v>
      </c>
      <c r="T1889" s="9">
        <f t="shared" si="178"/>
        <v>42341.895833333328</v>
      </c>
    </row>
    <row r="1890" spans="1:20" ht="43.5" x14ac:dyDescent="0.35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3">
        <f t="shared" si="179"/>
        <v>167</v>
      </c>
      <c r="P1890" s="4">
        <f t="shared" si="174"/>
        <v>46.651685393258425</v>
      </c>
      <c r="Q1890" t="str">
        <f t="shared" si="175"/>
        <v>music</v>
      </c>
      <c r="R1890" t="str">
        <f t="shared" si="176"/>
        <v>indie rock</v>
      </c>
      <c r="S1890" s="9">
        <f t="shared" si="177"/>
        <v>40299.239953703705</v>
      </c>
      <c r="T1890" s="9">
        <f t="shared" si="178"/>
        <v>40330.207638888889</v>
      </c>
    </row>
    <row r="1891" spans="1:20" ht="43.5" x14ac:dyDescent="0.35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3">
        <f t="shared" si="179"/>
        <v>107</v>
      </c>
      <c r="P1891" s="4">
        <f t="shared" si="174"/>
        <v>48.454545454545453</v>
      </c>
      <c r="Q1891" t="str">
        <f t="shared" si="175"/>
        <v>music</v>
      </c>
      <c r="R1891" t="str">
        <f t="shared" si="176"/>
        <v>indie rock</v>
      </c>
      <c r="S1891" s="9">
        <f t="shared" si="177"/>
        <v>41299.793356481481</v>
      </c>
      <c r="T1891" s="9">
        <f t="shared" si="178"/>
        <v>41344.751689814817</v>
      </c>
    </row>
    <row r="1892" spans="1:20" ht="43.5" x14ac:dyDescent="0.35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3">
        <f t="shared" si="179"/>
        <v>145</v>
      </c>
      <c r="P1892" s="4">
        <f t="shared" si="174"/>
        <v>70.5289837398374</v>
      </c>
      <c r="Q1892" t="str">
        <f t="shared" si="175"/>
        <v>music</v>
      </c>
      <c r="R1892" t="str">
        <f t="shared" si="176"/>
        <v>indie rock</v>
      </c>
      <c r="S1892" s="9">
        <f t="shared" si="177"/>
        <v>41228.786203703705</v>
      </c>
      <c r="T1892" s="9">
        <f t="shared" si="178"/>
        <v>41258.786203703705</v>
      </c>
    </row>
    <row r="1893" spans="1:20" ht="43.5" x14ac:dyDescent="0.35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3">
        <f t="shared" si="179"/>
        <v>106</v>
      </c>
      <c r="P1893" s="4">
        <f t="shared" si="174"/>
        <v>87.958333333333329</v>
      </c>
      <c r="Q1893" t="str">
        <f t="shared" si="175"/>
        <v>music</v>
      </c>
      <c r="R1893" t="str">
        <f t="shared" si="176"/>
        <v>indie rock</v>
      </c>
      <c r="S1893" s="9">
        <f t="shared" si="177"/>
        <v>40335.798078703701</v>
      </c>
      <c r="T1893" s="9">
        <f t="shared" si="178"/>
        <v>40381.25</v>
      </c>
    </row>
    <row r="1894" spans="1:20" ht="29" x14ac:dyDescent="0.35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3">
        <f t="shared" si="179"/>
        <v>137</v>
      </c>
      <c r="P1894" s="4">
        <f t="shared" si="174"/>
        <v>26.26923076923077</v>
      </c>
      <c r="Q1894" t="str">
        <f t="shared" si="175"/>
        <v>music</v>
      </c>
      <c r="R1894" t="str">
        <f t="shared" si="176"/>
        <v>indie rock</v>
      </c>
      <c r="S1894" s="9">
        <f t="shared" si="177"/>
        <v>40671.637511574074</v>
      </c>
      <c r="T1894" s="9">
        <f t="shared" si="178"/>
        <v>40701.637511574074</v>
      </c>
    </row>
    <row r="1895" spans="1:20" ht="43.5" x14ac:dyDescent="0.35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3">
        <f t="shared" si="179"/>
        <v>104</v>
      </c>
      <c r="P1895" s="4">
        <f t="shared" si="174"/>
        <v>57.777777777777779</v>
      </c>
      <c r="Q1895" t="str">
        <f t="shared" si="175"/>
        <v>music</v>
      </c>
      <c r="R1895" t="str">
        <f t="shared" si="176"/>
        <v>indie rock</v>
      </c>
      <c r="S1895" s="9">
        <f t="shared" si="177"/>
        <v>40632.94195601852</v>
      </c>
      <c r="T1895" s="9">
        <f t="shared" si="178"/>
        <v>40649.165972222225</v>
      </c>
    </row>
    <row r="1896" spans="1:20" x14ac:dyDescent="0.35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3">
        <f t="shared" si="179"/>
        <v>115</v>
      </c>
      <c r="P1896" s="4">
        <f t="shared" si="174"/>
        <v>57.25</v>
      </c>
      <c r="Q1896" t="str">
        <f t="shared" si="175"/>
        <v>music</v>
      </c>
      <c r="R1896" t="str">
        <f t="shared" si="176"/>
        <v>indie rock</v>
      </c>
      <c r="S1896" s="9">
        <f t="shared" si="177"/>
        <v>40920.904895833337</v>
      </c>
      <c r="T1896" s="9">
        <f t="shared" si="178"/>
        <v>40951.904895833337</v>
      </c>
    </row>
    <row r="1897" spans="1:20" ht="43.5" x14ac:dyDescent="0.35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3">
        <f t="shared" si="179"/>
        <v>102</v>
      </c>
      <c r="P1897" s="4">
        <f t="shared" si="174"/>
        <v>196.34042553191489</v>
      </c>
      <c r="Q1897" t="str">
        <f t="shared" si="175"/>
        <v>music</v>
      </c>
      <c r="R1897" t="str">
        <f t="shared" si="176"/>
        <v>indie rock</v>
      </c>
      <c r="S1897" s="9">
        <f t="shared" si="177"/>
        <v>42267.746782407412</v>
      </c>
      <c r="T1897" s="9">
        <f t="shared" si="178"/>
        <v>42297.746782407412</v>
      </c>
    </row>
    <row r="1898" spans="1:20" ht="43.5" x14ac:dyDescent="0.35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3">
        <f t="shared" si="179"/>
        <v>124</v>
      </c>
      <c r="P1898" s="4">
        <f t="shared" si="174"/>
        <v>43</v>
      </c>
      <c r="Q1898" t="str">
        <f t="shared" si="175"/>
        <v>music</v>
      </c>
      <c r="R1898" t="str">
        <f t="shared" si="176"/>
        <v>indie rock</v>
      </c>
      <c r="S1898" s="9">
        <f t="shared" si="177"/>
        <v>40981.710243055553</v>
      </c>
      <c r="T1898" s="9">
        <f t="shared" si="178"/>
        <v>41011.710243055553</v>
      </c>
    </row>
    <row r="1899" spans="1:20" ht="43.5" x14ac:dyDescent="0.35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3">
        <f t="shared" si="179"/>
        <v>103</v>
      </c>
      <c r="P1899" s="4">
        <f t="shared" si="174"/>
        <v>35.551912568306008</v>
      </c>
      <c r="Q1899" t="str">
        <f t="shared" si="175"/>
        <v>music</v>
      </c>
      <c r="R1899" t="str">
        <f t="shared" si="176"/>
        <v>indie rock</v>
      </c>
      <c r="S1899" s="9">
        <f t="shared" si="177"/>
        <v>41680.583402777782</v>
      </c>
      <c r="T1899" s="9">
        <f t="shared" si="178"/>
        <v>41702.875</v>
      </c>
    </row>
    <row r="1900" spans="1:20" ht="43.5" x14ac:dyDescent="0.35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3">
        <f t="shared" si="179"/>
        <v>145</v>
      </c>
      <c r="P1900" s="4">
        <f t="shared" si="174"/>
        <v>68.80952380952381</v>
      </c>
      <c r="Q1900" t="str">
        <f t="shared" si="175"/>
        <v>music</v>
      </c>
      <c r="R1900" t="str">
        <f t="shared" si="176"/>
        <v>indie rock</v>
      </c>
      <c r="S1900" s="9">
        <f t="shared" si="177"/>
        <v>42366.192974537036</v>
      </c>
      <c r="T1900" s="9">
        <f t="shared" si="178"/>
        <v>42401.75</v>
      </c>
    </row>
    <row r="1901" spans="1:20" ht="43.5" x14ac:dyDescent="0.35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3">
        <f t="shared" si="179"/>
        <v>134</v>
      </c>
      <c r="P1901" s="4">
        <f t="shared" si="174"/>
        <v>28.571428571428573</v>
      </c>
      <c r="Q1901" t="str">
        <f t="shared" si="175"/>
        <v>music</v>
      </c>
      <c r="R1901" t="str">
        <f t="shared" si="176"/>
        <v>indie rock</v>
      </c>
      <c r="S1901" s="9">
        <f t="shared" si="177"/>
        <v>42058.941736111112</v>
      </c>
      <c r="T1901" s="9">
        <f t="shared" si="178"/>
        <v>42088.90006944444</v>
      </c>
    </row>
    <row r="1902" spans="1:20" ht="43.5" x14ac:dyDescent="0.35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3">
        <f t="shared" si="179"/>
        <v>110</v>
      </c>
      <c r="P1902" s="4">
        <f t="shared" si="174"/>
        <v>50.631666666666668</v>
      </c>
      <c r="Q1902" t="str">
        <f t="shared" si="175"/>
        <v>music</v>
      </c>
      <c r="R1902" t="str">
        <f t="shared" si="176"/>
        <v>indie rock</v>
      </c>
      <c r="S1902" s="9">
        <f t="shared" si="177"/>
        <v>41160.871886574074</v>
      </c>
      <c r="T1902" s="9">
        <f t="shared" si="178"/>
        <v>41188.415972222225</v>
      </c>
    </row>
    <row r="1903" spans="1:20" ht="43.5" x14ac:dyDescent="0.35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3">
        <f t="shared" si="179"/>
        <v>3</v>
      </c>
      <c r="P1903" s="4">
        <f t="shared" si="174"/>
        <v>106.8</v>
      </c>
      <c r="Q1903" t="str">
        <f t="shared" si="175"/>
        <v>technology</v>
      </c>
      <c r="R1903" t="str">
        <f t="shared" si="176"/>
        <v>gadgets</v>
      </c>
      <c r="S1903" s="9">
        <f t="shared" si="177"/>
        <v>42116.54315972222</v>
      </c>
      <c r="T1903" s="9">
        <f t="shared" si="178"/>
        <v>42146.541666666672</v>
      </c>
    </row>
    <row r="1904" spans="1:20" ht="43.5" x14ac:dyDescent="0.35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3">
        <f t="shared" si="179"/>
        <v>2</v>
      </c>
      <c r="P1904" s="4">
        <f t="shared" si="174"/>
        <v>4</v>
      </c>
      <c r="Q1904" t="str">
        <f t="shared" si="175"/>
        <v>technology</v>
      </c>
      <c r="R1904" t="str">
        <f t="shared" si="176"/>
        <v>gadgets</v>
      </c>
      <c r="S1904" s="9">
        <f t="shared" si="177"/>
        <v>42037.789895833332</v>
      </c>
      <c r="T1904" s="9">
        <f t="shared" si="178"/>
        <v>42067.789895833332</v>
      </c>
    </row>
    <row r="1905" spans="1:20" ht="43.5" x14ac:dyDescent="0.35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3">
        <f t="shared" si="179"/>
        <v>47</v>
      </c>
      <c r="P1905" s="4">
        <f t="shared" si="174"/>
        <v>34.097560975609753</v>
      </c>
      <c r="Q1905" t="str">
        <f t="shared" si="175"/>
        <v>technology</v>
      </c>
      <c r="R1905" t="str">
        <f t="shared" si="176"/>
        <v>gadgets</v>
      </c>
      <c r="S1905" s="9">
        <f t="shared" si="177"/>
        <v>42702.770729166667</v>
      </c>
      <c r="T1905" s="9">
        <f t="shared" si="178"/>
        <v>42762.770729166667</v>
      </c>
    </row>
    <row r="1906" spans="1:20" ht="43.5" x14ac:dyDescent="0.35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3">
        <f t="shared" si="179"/>
        <v>1</v>
      </c>
      <c r="P1906" s="4">
        <f t="shared" si="174"/>
        <v>25</v>
      </c>
      <c r="Q1906" t="str">
        <f t="shared" si="175"/>
        <v>technology</v>
      </c>
      <c r="R1906" t="str">
        <f t="shared" si="176"/>
        <v>gadgets</v>
      </c>
      <c r="S1906" s="9">
        <f t="shared" si="177"/>
        <v>42326.685428240744</v>
      </c>
      <c r="T1906" s="9">
        <f t="shared" si="178"/>
        <v>42371.685428240744</v>
      </c>
    </row>
    <row r="1907" spans="1:20" ht="43.5" x14ac:dyDescent="0.35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3">
        <f t="shared" si="179"/>
        <v>1</v>
      </c>
      <c r="P1907" s="4">
        <f t="shared" si="174"/>
        <v>10.5</v>
      </c>
      <c r="Q1907" t="str">
        <f t="shared" si="175"/>
        <v>technology</v>
      </c>
      <c r="R1907" t="str">
        <f t="shared" si="176"/>
        <v>gadgets</v>
      </c>
      <c r="S1907" s="9">
        <f t="shared" si="177"/>
        <v>41859.925856481481</v>
      </c>
      <c r="T1907" s="9">
        <f t="shared" si="178"/>
        <v>41889.925856481481</v>
      </c>
    </row>
    <row r="1908" spans="1:20" ht="43.5" x14ac:dyDescent="0.35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3">
        <f t="shared" si="179"/>
        <v>43</v>
      </c>
      <c r="P1908" s="4">
        <f t="shared" si="174"/>
        <v>215.95959595959596</v>
      </c>
      <c r="Q1908" t="str">
        <f t="shared" si="175"/>
        <v>technology</v>
      </c>
      <c r="R1908" t="str">
        <f t="shared" si="176"/>
        <v>gadgets</v>
      </c>
      <c r="S1908" s="9">
        <f t="shared" si="177"/>
        <v>42514.671099537038</v>
      </c>
      <c r="T1908" s="9">
        <f t="shared" si="178"/>
        <v>42544.671099537038</v>
      </c>
    </row>
    <row r="1909" spans="1:20" ht="43.5" x14ac:dyDescent="0.35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3">
        <f t="shared" si="179"/>
        <v>1</v>
      </c>
      <c r="P1909" s="4">
        <f t="shared" si="174"/>
        <v>21.25</v>
      </c>
      <c r="Q1909" t="str">
        <f t="shared" si="175"/>
        <v>technology</v>
      </c>
      <c r="R1909" t="str">
        <f t="shared" si="176"/>
        <v>gadgets</v>
      </c>
      <c r="S1909" s="9">
        <f t="shared" si="177"/>
        <v>41767.587094907409</v>
      </c>
      <c r="T1909" s="9">
        <f t="shared" si="178"/>
        <v>41782.587094907409</v>
      </c>
    </row>
    <row r="1910" spans="1:20" ht="43.5" x14ac:dyDescent="0.35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3">
        <f t="shared" si="179"/>
        <v>2</v>
      </c>
      <c r="P1910" s="4">
        <f t="shared" si="174"/>
        <v>108.25</v>
      </c>
      <c r="Q1910" t="str">
        <f t="shared" si="175"/>
        <v>technology</v>
      </c>
      <c r="R1910" t="str">
        <f t="shared" si="176"/>
        <v>gadgets</v>
      </c>
      <c r="S1910" s="9">
        <f t="shared" si="177"/>
        <v>42703.917824074073</v>
      </c>
      <c r="T1910" s="9">
        <f t="shared" si="178"/>
        <v>42733.917824074073</v>
      </c>
    </row>
    <row r="1911" spans="1:20" ht="43.5" x14ac:dyDescent="0.35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3">
        <f t="shared" si="179"/>
        <v>15</v>
      </c>
      <c r="P1911" s="4">
        <f t="shared" si="174"/>
        <v>129.97368421052633</v>
      </c>
      <c r="Q1911" t="str">
        <f t="shared" si="175"/>
        <v>technology</v>
      </c>
      <c r="R1911" t="str">
        <f t="shared" si="176"/>
        <v>gadgets</v>
      </c>
      <c r="S1911" s="9">
        <f t="shared" si="177"/>
        <v>41905.429155092592</v>
      </c>
      <c r="T1911" s="9">
        <f t="shared" si="178"/>
        <v>41935.429155092592</v>
      </c>
    </row>
    <row r="1912" spans="1:20" ht="43.5" x14ac:dyDescent="0.35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3">
        <f t="shared" si="179"/>
        <v>40</v>
      </c>
      <c r="P1912" s="4">
        <f t="shared" si="174"/>
        <v>117.49473684210527</v>
      </c>
      <c r="Q1912" t="str">
        <f t="shared" si="175"/>
        <v>technology</v>
      </c>
      <c r="R1912" t="str">
        <f t="shared" si="176"/>
        <v>gadgets</v>
      </c>
      <c r="S1912" s="9">
        <f t="shared" si="177"/>
        <v>42264.963159722218</v>
      </c>
      <c r="T1912" s="9">
        <f t="shared" si="178"/>
        <v>42308.947916666672</v>
      </c>
    </row>
    <row r="1913" spans="1:20" ht="43.5" x14ac:dyDescent="0.35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3">
        <f t="shared" si="179"/>
        <v>1</v>
      </c>
      <c r="P1913" s="4">
        <f t="shared" si="174"/>
        <v>10</v>
      </c>
      <c r="Q1913" t="str">
        <f t="shared" si="175"/>
        <v>technology</v>
      </c>
      <c r="R1913" t="str">
        <f t="shared" si="176"/>
        <v>gadgets</v>
      </c>
      <c r="S1913" s="9">
        <f t="shared" si="177"/>
        <v>41830.033958333333</v>
      </c>
      <c r="T1913" s="9">
        <f t="shared" si="178"/>
        <v>41860.033958333333</v>
      </c>
    </row>
    <row r="1914" spans="1:20" ht="43.5" x14ac:dyDescent="0.35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3">
        <f t="shared" si="179"/>
        <v>60</v>
      </c>
      <c r="P1914" s="4">
        <f t="shared" si="174"/>
        <v>70.595238095238102</v>
      </c>
      <c r="Q1914" t="str">
        <f t="shared" si="175"/>
        <v>technology</v>
      </c>
      <c r="R1914" t="str">
        <f t="shared" si="176"/>
        <v>gadgets</v>
      </c>
      <c r="S1914" s="9">
        <f t="shared" si="177"/>
        <v>42129.226388888885</v>
      </c>
      <c r="T1914" s="9">
        <f t="shared" si="178"/>
        <v>42159.226388888885</v>
      </c>
    </row>
    <row r="1915" spans="1:20" ht="29" x14ac:dyDescent="0.35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3">
        <f t="shared" si="179"/>
        <v>2</v>
      </c>
      <c r="P1915" s="4">
        <f t="shared" si="174"/>
        <v>24.5</v>
      </c>
      <c r="Q1915" t="str">
        <f t="shared" si="175"/>
        <v>technology</v>
      </c>
      <c r="R1915" t="str">
        <f t="shared" si="176"/>
        <v>gadgets</v>
      </c>
      <c r="S1915" s="9">
        <f t="shared" si="177"/>
        <v>41890.511319444442</v>
      </c>
      <c r="T1915" s="9">
        <f t="shared" si="178"/>
        <v>41920.511319444442</v>
      </c>
    </row>
    <row r="1916" spans="1:20" ht="43.5" x14ac:dyDescent="0.35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3">
        <f t="shared" si="179"/>
        <v>10</v>
      </c>
      <c r="P1916" s="4">
        <f t="shared" si="174"/>
        <v>30</v>
      </c>
      <c r="Q1916" t="str">
        <f t="shared" si="175"/>
        <v>technology</v>
      </c>
      <c r="R1916" t="str">
        <f t="shared" si="176"/>
        <v>gadgets</v>
      </c>
      <c r="S1916" s="9">
        <f t="shared" si="177"/>
        <v>41929.174456018518</v>
      </c>
      <c r="T1916" s="9">
        <f t="shared" si="178"/>
        <v>41944.165972222225</v>
      </c>
    </row>
    <row r="1917" spans="1:20" ht="43.5" x14ac:dyDescent="0.35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3">
        <f t="shared" si="179"/>
        <v>2</v>
      </c>
      <c r="P1917" s="4">
        <f t="shared" si="174"/>
        <v>2</v>
      </c>
      <c r="Q1917" t="str">
        <f t="shared" si="175"/>
        <v>technology</v>
      </c>
      <c r="R1917" t="str">
        <f t="shared" si="176"/>
        <v>gadgets</v>
      </c>
      <c r="S1917" s="9">
        <f t="shared" si="177"/>
        <v>41864.04886574074</v>
      </c>
      <c r="T1917" s="9">
        <f t="shared" si="178"/>
        <v>41884.04886574074</v>
      </c>
    </row>
    <row r="1918" spans="1:20" ht="29" x14ac:dyDescent="0.35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3">
        <f t="shared" si="179"/>
        <v>1</v>
      </c>
      <c r="P1918" s="4">
        <f t="shared" si="174"/>
        <v>17</v>
      </c>
      <c r="Q1918" t="str">
        <f t="shared" si="175"/>
        <v>technology</v>
      </c>
      <c r="R1918" t="str">
        <f t="shared" si="176"/>
        <v>gadgets</v>
      </c>
      <c r="S1918" s="9">
        <f t="shared" si="177"/>
        <v>42656.717303240745</v>
      </c>
      <c r="T1918" s="9">
        <f t="shared" si="178"/>
        <v>42681.758969907409</v>
      </c>
    </row>
    <row r="1919" spans="1:20" ht="29" x14ac:dyDescent="0.35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3">
        <f t="shared" si="179"/>
        <v>53</v>
      </c>
      <c r="P1919" s="4">
        <f t="shared" si="174"/>
        <v>2928.9285714285716</v>
      </c>
      <c r="Q1919" t="str">
        <f t="shared" si="175"/>
        <v>technology</v>
      </c>
      <c r="R1919" t="str">
        <f t="shared" si="176"/>
        <v>gadgets</v>
      </c>
      <c r="S1919" s="9">
        <f t="shared" si="177"/>
        <v>42746.270057870366</v>
      </c>
      <c r="T1919" s="9">
        <f t="shared" si="178"/>
        <v>42776.270057870366</v>
      </c>
    </row>
    <row r="1920" spans="1:20" ht="43.5" x14ac:dyDescent="0.35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3">
        <f t="shared" si="179"/>
        <v>2</v>
      </c>
      <c r="P1920" s="4">
        <f t="shared" si="174"/>
        <v>28.888888888888889</v>
      </c>
      <c r="Q1920" t="str">
        <f t="shared" si="175"/>
        <v>technology</v>
      </c>
      <c r="R1920" t="str">
        <f t="shared" si="176"/>
        <v>gadgets</v>
      </c>
      <c r="S1920" s="9">
        <f t="shared" si="177"/>
        <v>41828.789942129632</v>
      </c>
      <c r="T1920" s="9">
        <f t="shared" si="178"/>
        <v>41863.789942129632</v>
      </c>
    </row>
    <row r="1921" spans="1:20" ht="43.5" x14ac:dyDescent="0.35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3">
        <f t="shared" si="179"/>
        <v>48</v>
      </c>
      <c r="P1921" s="4">
        <f t="shared" si="174"/>
        <v>29.625</v>
      </c>
      <c r="Q1921" t="str">
        <f t="shared" si="175"/>
        <v>technology</v>
      </c>
      <c r="R1921" t="str">
        <f t="shared" si="176"/>
        <v>gadgets</v>
      </c>
      <c r="S1921" s="9">
        <f t="shared" si="177"/>
        <v>42113.875567129624</v>
      </c>
      <c r="T1921" s="9">
        <f t="shared" si="178"/>
        <v>42143.875567129624</v>
      </c>
    </row>
    <row r="1922" spans="1:20" ht="29" x14ac:dyDescent="0.35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3">
        <f t="shared" si="179"/>
        <v>44</v>
      </c>
      <c r="P1922" s="4">
        <f t="shared" si="174"/>
        <v>40.980952380952381</v>
      </c>
      <c r="Q1922" t="str">
        <f t="shared" si="175"/>
        <v>technology</v>
      </c>
      <c r="R1922" t="str">
        <f t="shared" si="176"/>
        <v>gadgets</v>
      </c>
      <c r="S1922" s="9">
        <f t="shared" si="177"/>
        <v>42270.875706018516</v>
      </c>
      <c r="T1922" s="9">
        <f t="shared" si="178"/>
        <v>42298.958333333328</v>
      </c>
    </row>
    <row r="1923" spans="1:20" ht="29" x14ac:dyDescent="0.35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3">
        <f t="shared" si="179"/>
        <v>137</v>
      </c>
      <c r="P1923" s="4">
        <f t="shared" ref="P1923:P1986" si="180">IFERROR(E1923/L1923,0)</f>
        <v>54</v>
      </c>
      <c r="Q1923" t="str">
        <f t="shared" ref="Q1923:Q1986" si="181">LEFT(N1923,SEARCH("/",N1923)-1)</f>
        <v>music</v>
      </c>
      <c r="R1923" t="str">
        <f t="shared" ref="R1923:R1986" si="182">RIGHT(N1923,LEN(N1923)-SEARCH("/",N1923,1))</f>
        <v>indie rock</v>
      </c>
      <c r="S1923" s="9">
        <f t="shared" ref="S1923:S1986" si="183">(((J1923/60)/60)/24)+DATE(1970,1,1)</f>
        <v>41074.221562500003</v>
      </c>
      <c r="T1923" s="9">
        <f t="shared" ref="T1923:T1986" si="184">(((I1923/60)/60)/24)+DATE(1970,1,1)</f>
        <v>41104.221562500003</v>
      </c>
    </row>
    <row r="1924" spans="1:20" ht="43.5" x14ac:dyDescent="0.35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3">
        <f t="shared" ref="O1924:O1987" si="185">ROUNDUP((E1924/D1924)*100,0)</f>
        <v>116</v>
      </c>
      <c r="P1924" s="4">
        <f t="shared" si="180"/>
        <v>36.109375</v>
      </c>
      <c r="Q1924" t="str">
        <f t="shared" si="181"/>
        <v>music</v>
      </c>
      <c r="R1924" t="str">
        <f t="shared" si="182"/>
        <v>indie rock</v>
      </c>
      <c r="S1924" s="9">
        <f t="shared" si="183"/>
        <v>41590.255868055552</v>
      </c>
      <c r="T1924" s="9">
        <f t="shared" si="184"/>
        <v>41620.255868055552</v>
      </c>
    </row>
    <row r="1925" spans="1:20" ht="29" x14ac:dyDescent="0.35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3">
        <f t="shared" si="185"/>
        <v>241</v>
      </c>
      <c r="P1925" s="4">
        <f t="shared" si="180"/>
        <v>23.153846153846153</v>
      </c>
      <c r="Q1925" t="str">
        <f t="shared" si="181"/>
        <v>music</v>
      </c>
      <c r="R1925" t="str">
        <f t="shared" si="182"/>
        <v>indie rock</v>
      </c>
      <c r="S1925" s="9">
        <f t="shared" si="183"/>
        <v>40772.848749999997</v>
      </c>
      <c r="T1925" s="9">
        <f t="shared" si="184"/>
        <v>40813.207638888889</v>
      </c>
    </row>
    <row r="1926" spans="1:20" ht="43.5" x14ac:dyDescent="0.35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3">
        <f t="shared" si="185"/>
        <v>115</v>
      </c>
      <c r="P1926" s="4">
        <f t="shared" si="180"/>
        <v>104</v>
      </c>
      <c r="Q1926" t="str">
        <f t="shared" si="181"/>
        <v>music</v>
      </c>
      <c r="R1926" t="str">
        <f t="shared" si="182"/>
        <v>indie rock</v>
      </c>
      <c r="S1926" s="9">
        <f t="shared" si="183"/>
        <v>41626.761053240742</v>
      </c>
      <c r="T1926" s="9">
        <f t="shared" si="184"/>
        <v>41654.814583333333</v>
      </c>
    </row>
    <row r="1927" spans="1:20" ht="29" x14ac:dyDescent="0.35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3">
        <f t="shared" si="185"/>
        <v>111</v>
      </c>
      <c r="P1927" s="4">
        <f t="shared" si="180"/>
        <v>31.826923076923077</v>
      </c>
      <c r="Q1927" t="str">
        <f t="shared" si="181"/>
        <v>music</v>
      </c>
      <c r="R1927" t="str">
        <f t="shared" si="182"/>
        <v>indie rock</v>
      </c>
      <c r="S1927" s="9">
        <f t="shared" si="183"/>
        <v>41535.90148148148</v>
      </c>
      <c r="T1927" s="9">
        <f t="shared" si="184"/>
        <v>41558</v>
      </c>
    </row>
    <row r="1928" spans="1:20" ht="43.5" x14ac:dyDescent="0.35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3">
        <f t="shared" si="185"/>
        <v>196</v>
      </c>
      <c r="P1928" s="4">
        <f t="shared" si="180"/>
        <v>27.3896261682243</v>
      </c>
      <c r="Q1928" t="str">
        <f t="shared" si="181"/>
        <v>music</v>
      </c>
      <c r="R1928" t="str">
        <f t="shared" si="182"/>
        <v>indie rock</v>
      </c>
      <c r="S1928" s="9">
        <f t="shared" si="183"/>
        <v>40456.954351851848</v>
      </c>
      <c r="T1928" s="9">
        <f t="shared" si="184"/>
        <v>40484.018055555556</v>
      </c>
    </row>
    <row r="1929" spans="1:20" x14ac:dyDescent="0.35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3">
        <f t="shared" si="185"/>
        <v>104</v>
      </c>
      <c r="P1929" s="4">
        <f t="shared" si="180"/>
        <v>56.363636363636367</v>
      </c>
      <c r="Q1929" t="str">
        <f t="shared" si="181"/>
        <v>music</v>
      </c>
      <c r="R1929" t="str">
        <f t="shared" si="182"/>
        <v>indie rock</v>
      </c>
      <c r="S1929" s="9">
        <f t="shared" si="183"/>
        <v>40960.861562500002</v>
      </c>
      <c r="T1929" s="9">
        <f t="shared" si="184"/>
        <v>40976.207638888889</v>
      </c>
    </row>
    <row r="1930" spans="1:20" ht="29" x14ac:dyDescent="0.35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3">
        <f t="shared" si="185"/>
        <v>104</v>
      </c>
      <c r="P1930" s="4">
        <f t="shared" si="180"/>
        <v>77.352941176470594</v>
      </c>
      <c r="Q1930" t="str">
        <f t="shared" si="181"/>
        <v>music</v>
      </c>
      <c r="R1930" t="str">
        <f t="shared" si="182"/>
        <v>indie rock</v>
      </c>
      <c r="S1930" s="9">
        <f t="shared" si="183"/>
        <v>41371.648078703707</v>
      </c>
      <c r="T1930" s="9">
        <f t="shared" si="184"/>
        <v>41401.648078703707</v>
      </c>
    </row>
    <row r="1931" spans="1:20" ht="43.5" x14ac:dyDescent="0.35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3">
        <f t="shared" si="185"/>
        <v>101</v>
      </c>
      <c r="P1931" s="4">
        <f t="shared" si="180"/>
        <v>42.8</v>
      </c>
      <c r="Q1931" t="str">
        <f t="shared" si="181"/>
        <v>music</v>
      </c>
      <c r="R1931" t="str">
        <f t="shared" si="182"/>
        <v>indie rock</v>
      </c>
      <c r="S1931" s="9">
        <f t="shared" si="183"/>
        <v>40687.021597222221</v>
      </c>
      <c r="T1931" s="9">
        <f t="shared" si="184"/>
        <v>40729.021597222221</v>
      </c>
    </row>
    <row r="1932" spans="1:20" ht="29" x14ac:dyDescent="0.35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3">
        <f t="shared" si="185"/>
        <v>127</v>
      </c>
      <c r="P1932" s="4">
        <f t="shared" si="180"/>
        <v>48.846153846153847</v>
      </c>
      <c r="Q1932" t="str">
        <f t="shared" si="181"/>
        <v>music</v>
      </c>
      <c r="R1932" t="str">
        <f t="shared" si="182"/>
        <v>indie rock</v>
      </c>
      <c r="S1932" s="9">
        <f t="shared" si="183"/>
        <v>41402.558819444443</v>
      </c>
      <c r="T1932" s="9">
        <f t="shared" si="184"/>
        <v>41462.558819444443</v>
      </c>
    </row>
    <row r="1933" spans="1:20" ht="29" x14ac:dyDescent="0.35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3">
        <f t="shared" si="185"/>
        <v>121</v>
      </c>
      <c r="P1933" s="4">
        <f t="shared" si="180"/>
        <v>48.240400000000001</v>
      </c>
      <c r="Q1933" t="str">
        <f t="shared" si="181"/>
        <v>music</v>
      </c>
      <c r="R1933" t="str">
        <f t="shared" si="182"/>
        <v>indie rock</v>
      </c>
      <c r="S1933" s="9">
        <f t="shared" si="183"/>
        <v>41037.892465277779</v>
      </c>
      <c r="T1933" s="9">
        <f t="shared" si="184"/>
        <v>41051.145833333336</v>
      </c>
    </row>
    <row r="1934" spans="1:20" ht="43.5" x14ac:dyDescent="0.35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3">
        <f t="shared" si="185"/>
        <v>107</v>
      </c>
      <c r="P1934" s="4">
        <f t="shared" si="180"/>
        <v>70.212500000000006</v>
      </c>
      <c r="Q1934" t="str">
        <f t="shared" si="181"/>
        <v>music</v>
      </c>
      <c r="R1934" t="str">
        <f t="shared" si="182"/>
        <v>indie rock</v>
      </c>
      <c r="S1934" s="9">
        <f t="shared" si="183"/>
        <v>40911.809872685182</v>
      </c>
      <c r="T1934" s="9">
        <f t="shared" si="184"/>
        <v>40932.809872685182</v>
      </c>
    </row>
    <row r="1935" spans="1:20" ht="43.5" x14ac:dyDescent="0.35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3">
        <f t="shared" si="185"/>
        <v>173</v>
      </c>
      <c r="P1935" s="4">
        <f t="shared" si="180"/>
        <v>94.054545454545448</v>
      </c>
      <c r="Q1935" t="str">
        <f t="shared" si="181"/>
        <v>music</v>
      </c>
      <c r="R1935" t="str">
        <f t="shared" si="182"/>
        <v>indie rock</v>
      </c>
      <c r="S1935" s="9">
        <f t="shared" si="183"/>
        <v>41879.130868055552</v>
      </c>
      <c r="T1935" s="9">
        <f t="shared" si="184"/>
        <v>41909.130868055552</v>
      </c>
    </row>
    <row r="1936" spans="1:20" ht="43.5" x14ac:dyDescent="0.35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3">
        <f t="shared" si="185"/>
        <v>124</v>
      </c>
      <c r="P1936" s="4">
        <f t="shared" si="180"/>
        <v>80.272727272727266</v>
      </c>
      <c r="Q1936" t="str">
        <f t="shared" si="181"/>
        <v>music</v>
      </c>
      <c r="R1936" t="str">
        <f t="shared" si="182"/>
        <v>indie rock</v>
      </c>
      <c r="S1936" s="9">
        <f t="shared" si="183"/>
        <v>40865.867141203707</v>
      </c>
      <c r="T1936" s="9">
        <f t="shared" si="184"/>
        <v>40902.208333333336</v>
      </c>
    </row>
    <row r="1937" spans="1:20" ht="43.5" x14ac:dyDescent="0.35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3">
        <f t="shared" si="185"/>
        <v>109</v>
      </c>
      <c r="P1937" s="4">
        <f t="shared" si="180"/>
        <v>54.2</v>
      </c>
      <c r="Q1937" t="str">
        <f t="shared" si="181"/>
        <v>music</v>
      </c>
      <c r="R1937" t="str">
        <f t="shared" si="182"/>
        <v>indie rock</v>
      </c>
      <c r="S1937" s="9">
        <f t="shared" si="183"/>
        <v>41773.932534722226</v>
      </c>
      <c r="T1937" s="9">
        <f t="shared" si="184"/>
        <v>41811.207638888889</v>
      </c>
    </row>
    <row r="1938" spans="1:20" ht="43.5" x14ac:dyDescent="0.35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3">
        <f t="shared" si="185"/>
        <v>117</v>
      </c>
      <c r="P1938" s="4">
        <f t="shared" si="180"/>
        <v>60.26903448275862</v>
      </c>
      <c r="Q1938" t="str">
        <f t="shared" si="181"/>
        <v>music</v>
      </c>
      <c r="R1938" t="str">
        <f t="shared" si="182"/>
        <v>indie rock</v>
      </c>
      <c r="S1938" s="9">
        <f t="shared" si="183"/>
        <v>40852.889699074076</v>
      </c>
      <c r="T1938" s="9">
        <f t="shared" si="184"/>
        <v>40883.249305555553</v>
      </c>
    </row>
    <row r="1939" spans="1:20" ht="43.5" x14ac:dyDescent="0.35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3">
        <f t="shared" si="185"/>
        <v>188</v>
      </c>
      <c r="P1939" s="4">
        <f t="shared" si="180"/>
        <v>38.740344827586206</v>
      </c>
      <c r="Q1939" t="str">
        <f t="shared" si="181"/>
        <v>music</v>
      </c>
      <c r="R1939" t="str">
        <f t="shared" si="182"/>
        <v>indie rock</v>
      </c>
      <c r="S1939" s="9">
        <f t="shared" si="183"/>
        <v>41059.118993055556</v>
      </c>
      <c r="T1939" s="9">
        <f t="shared" si="184"/>
        <v>41075.165972222225</v>
      </c>
    </row>
    <row r="1940" spans="1:20" ht="43.5" x14ac:dyDescent="0.35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3">
        <f t="shared" si="185"/>
        <v>116</v>
      </c>
      <c r="P1940" s="4">
        <f t="shared" si="180"/>
        <v>152.54385964912279</v>
      </c>
      <c r="Q1940" t="str">
        <f t="shared" si="181"/>
        <v>music</v>
      </c>
      <c r="R1940" t="str">
        <f t="shared" si="182"/>
        <v>indie rock</v>
      </c>
      <c r="S1940" s="9">
        <f t="shared" si="183"/>
        <v>41426.259618055556</v>
      </c>
      <c r="T1940" s="9">
        <f t="shared" si="184"/>
        <v>41457.208333333336</v>
      </c>
    </row>
    <row r="1941" spans="1:20" ht="43.5" x14ac:dyDescent="0.35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3">
        <f t="shared" si="185"/>
        <v>111</v>
      </c>
      <c r="P1941" s="4">
        <f t="shared" si="180"/>
        <v>115.3125</v>
      </c>
      <c r="Q1941" t="str">
        <f t="shared" si="181"/>
        <v>music</v>
      </c>
      <c r="R1941" t="str">
        <f t="shared" si="182"/>
        <v>indie rock</v>
      </c>
      <c r="S1941" s="9">
        <f t="shared" si="183"/>
        <v>41313.985046296293</v>
      </c>
      <c r="T1941" s="9">
        <f t="shared" si="184"/>
        <v>41343.943379629629</v>
      </c>
    </row>
    <row r="1942" spans="1:20" ht="43.5" x14ac:dyDescent="0.35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3">
        <f t="shared" si="185"/>
        <v>171</v>
      </c>
      <c r="P1942" s="4">
        <f t="shared" si="180"/>
        <v>35.838709677419352</v>
      </c>
      <c r="Q1942" t="str">
        <f t="shared" si="181"/>
        <v>music</v>
      </c>
      <c r="R1942" t="str">
        <f t="shared" si="182"/>
        <v>indie rock</v>
      </c>
      <c r="S1942" s="9">
        <f t="shared" si="183"/>
        <v>40670.507326388892</v>
      </c>
      <c r="T1942" s="9">
        <f t="shared" si="184"/>
        <v>40709.165972222225</v>
      </c>
    </row>
    <row r="1943" spans="1:20" ht="43.5" x14ac:dyDescent="0.35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3">
        <f t="shared" si="185"/>
        <v>127</v>
      </c>
      <c r="P1943" s="4">
        <f t="shared" si="180"/>
        <v>64.570118779438872</v>
      </c>
      <c r="Q1943" t="str">
        <f t="shared" si="181"/>
        <v>technology</v>
      </c>
      <c r="R1943" t="str">
        <f t="shared" si="182"/>
        <v>hardware</v>
      </c>
      <c r="S1943" s="9">
        <f t="shared" si="183"/>
        <v>41744.290868055556</v>
      </c>
      <c r="T1943" s="9">
        <f t="shared" si="184"/>
        <v>41774.290868055556</v>
      </c>
    </row>
    <row r="1944" spans="1:20" ht="43.5" x14ac:dyDescent="0.35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3">
        <f t="shared" si="185"/>
        <v>139</v>
      </c>
      <c r="P1944" s="4">
        <f t="shared" si="180"/>
        <v>87.436000000000007</v>
      </c>
      <c r="Q1944" t="str">
        <f t="shared" si="181"/>
        <v>technology</v>
      </c>
      <c r="R1944" t="str">
        <f t="shared" si="182"/>
        <v>hardware</v>
      </c>
      <c r="S1944" s="9">
        <f t="shared" si="183"/>
        <v>40638.828009259261</v>
      </c>
      <c r="T1944" s="9">
        <f t="shared" si="184"/>
        <v>40728.828009259261</v>
      </c>
    </row>
    <row r="1945" spans="1:20" ht="43.5" x14ac:dyDescent="0.35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3">
        <f t="shared" si="185"/>
        <v>1706</v>
      </c>
      <c r="P1945" s="4">
        <f t="shared" si="180"/>
        <v>68.815577078288939</v>
      </c>
      <c r="Q1945" t="str">
        <f t="shared" si="181"/>
        <v>technology</v>
      </c>
      <c r="R1945" t="str">
        <f t="shared" si="182"/>
        <v>hardware</v>
      </c>
      <c r="S1945" s="9">
        <f t="shared" si="183"/>
        <v>42548.269861111112</v>
      </c>
      <c r="T1945" s="9">
        <f t="shared" si="184"/>
        <v>42593.269861111112</v>
      </c>
    </row>
    <row r="1946" spans="1:20" ht="43.5" x14ac:dyDescent="0.35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3">
        <f t="shared" si="185"/>
        <v>789</v>
      </c>
      <c r="P1946" s="4">
        <f t="shared" si="180"/>
        <v>176.200223588597</v>
      </c>
      <c r="Q1946" t="str">
        <f t="shared" si="181"/>
        <v>technology</v>
      </c>
      <c r="R1946" t="str">
        <f t="shared" si="182"/>
        <v>hardware</v>
      </c>
      <c r="S1946" s="9">
        <f t="shared" si="183"/>
        <v>41730.584374999999</v>
      </c>
      <c r="T1946" s="9">
        <f t="shared" si="184"/>
        <v>41760.584374999999</v>
      </c>
    </row>
    <row r="1947" spans="1:20" ht="43.5" x14ac:dyDescent="0.35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3">
        <f t="shared" si="185"/>
        <v>349</v>
      </c>
      <c r="P1947" s="4">
        <f t="shared" si="180"/>
        <v>511.79117647058825</v>
      </c>
      <c r="Q1947" t="str">
        <f t="shared" si="181"/>
        <v>technology</v>
      </c>
      <c r="R1947" t="str">
        <f t="shared" si="182"/>
        <v>hardware</v>
      </c>
      <c r="S1947" s="9">
        <f t="shared" si="183"/>
        <v>42157.251828703709</v>
      </c>
      <c r="T1947" s="9">
        <f t="shared" si="184"/>
        <v>42197.251828703709</v>
      </c>
    </row>
    <row r="1948" spans="1:20" ht="43.5" x14ac:dyDescent="0.35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3">
        <f t="shared" si="185"/>
        <v>150</v>
      </c>
      <c r="P1948" s="4">
        <f t="shared" si="180"/>
        <v>160.44285714285715</v>
      </c>
      <c r="Q1948" t="str">
        <f t="shared" si="181"/>
        <v>technology</v>
      </c>
      <c r="R1948" t="str">
        <f t="shared" si="182"/>
        <v>hardware</v>
      </c>
      <c r="S1948" s="9">
        <f t="shared" si="183"/>
        <v>41689.150011574071</v>
      </c>
      <c r="T1948" s="9">
        <f t="shared" si="184"/>
        <v>41749.108344907407</v>
      </c>
    </row>
    <row r="1949" spans="1:20" ht="43.5" x14ac:dyDescent="0.35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3">
        <f t="shared" si="185"/>
        <v>101</v>
      </c>
      <c r="P1949" s="4">
        <f t="shared" si="180"/>
        <v>35.003043478260871</v>
      </c>
      <c r="Q1949" t="str">
        <f t="shared" si="181"/>
        <v>technology</v>
      </c>
      <c r="R1949" t="str">
        <f t="shared" si="182"/>
        <v>hardware</v>
      </c>
      <c r="S1949" s="9">
        <f t="shared" si="183"/>
        <v>40102.918055555558</v>
      </c>
      <c r="T1949" s="9">
        <f t="shared" si="184"/>
        <v>40140.249305555553</v>
      </c>
    </row>
    <row r="1950" spans="1:20" ht="29" x14ac:dyDescent="0.35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3">
        <f t="shared" si="185"/>
        <v>801</v>
      </c>
      <c r="P1950" s="4">
        <f t="shared" si="180"/>
        <v>188.50671378091872</v>
      </c>
      <c r="Q1950" t="str">
        <f t="shared" si="181"/>
        <v>technology</v>
      </c>
      <c r="R1950" t="str">
        <f t="shared" si="182"/>
        <v>hardware</v>
      </c>
      <c r="S1950" s="9">
        <f t="shared" si="183"/>
        <v>42473.604270833333</v>
      </c>
      <c r="T1950" s="9">
        <f t="shared" si="184"/>
        <v>42527.709722222222</v>
      </c>
    </row>
    <row r="1951" spans="1:20" ht="43.5" x14ac:dyDescent="0.35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3">
        <f t="shared" si="185"/>
        <v>107</v>
      </c>
      <c r="P1951" s="4">
        <f t="shared" si="180"/>
        <v>56.204984093319197</v>
      </c>
      <c r="Q1951" t="str">
        <f t="shared" si="181"/>
        <v>technology</v>
      </c>
      <c r="R1951" t="str">
        <f t="shared" si="182"/>
        <v>hardware</v>
      </c>
      <c r="S1951" s="9">
        <f t="shared" si="183"/>
        <v>41800.423043981478</v>
      </c>
      <c r="T1951" s="9">
        <f t="shared" si="184"/>
        <v>41830.423043981478</v>
      </c>
    </row>
    <row r="1952" spans="1:20" ht="43.5" x14ac:dyDescent="0.35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3">
        <f t="shared" si="185"/>
        <v>201</v>
      </c>
      <c r="P1952" s="4">
        <f t="shared" si="180"/>
        <v>51.3054157782516</v>
      </c>
      <c r="Q1952" t="str">
        <f t="shared" si="181"/>
        <v>technology</v>
      </c>
      <c r="R1952" t="str">
        <f t="shared" si="182"/>
        <v>hardware</v>
      </c>
      <c r="S1952" s="9">
        <f t="shared" si="183"/>
        <v>40624.181400462963</v>
      </c>
      <c r="T1952" s="9">
        <f t="shared" si="184"/>
        <v>40655.181400462963</v>
      </c>
    </row>
    <row r="1953" spans="1:20" ht="43.5" x14ac:dyDescent="0.35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3">
        <f t="shared" si="185"/>
        <v>213</v>
      </c>
      <c r="P1953" s="4">
        <f t="shared" si="180"/>
        <v>127.36450839328538</v>
      </c>
      <c r="Q1953" t="str">
        <f t="shared" si="181"/>
        <v>technology</v>
      </c>
      <c r="R1953" t="str">
        <f t="shared" si="182"/>
        <v>hardware</v>
      </c>
      <c r="S1953" s="9">
        <f t="shared" si="183"/>
        <v>42651.420567129629</v>
      </c>
      <c r="T1953" s="9">
        <f t="shared" si="184"/>
        <v>42681.462233796294</v>
      </c>
    </row>
    <row r="1954" spans="1:20" ht="43.5" x14ac:dyDescent="0.35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3">
        <f t="shared" si="185"/>
        <v>199</v>
      </c>
      <c r="P1954" s="4">
        <f t="shared" si="180"/>
        <v>101.85532258064516</v>
      </c>
      <c r="Q1954" t="str">
        <f t="shared" si="181"/>
        <v>technology</v>
      </c>
      <c r="R1954" t="str">
        <f t="shared" si="182"/>
        <v>hardware</v>
      </c>
      <c r="S1954" s="9">
        <f t="shared" si="183"/>
        <v>41526.60665509259</v>
      </c>
      <c r="T1954" s="9">
        <f t="shared" si="184"/>
        <v>41563.60665509259</v>
      </c>
    </row>
    <row r="1955" spans="1:20" ht="43.5" x14ac:dyDescent="0.35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3">
        <f t="shared" si="185"/>
        <v>226</v>
      </c>
      <c r="P1955" s="4">
        <f t="shared" si="180"/>
        <v>230.55782312925169</v>
      </c>
      <c r="Q1955" t="str">
        <f t="shared" si="181"/>
        <v>technology</v>
      </c>
      <c r="R1955" t="str">
        <f t="shared" si="182"/>
        <v>hardware</v>
      </c>
      <c r="S1955" s="9">
        <f t="shared" si="183"/>
        <v>40941.199826388889</v>
      </c>
      <c r="T1955" s="9">
        <f t="shared" si="184"/>
        <v>40970.125</v>
      </c>
    </row>
    <row r="1956" spans="1:20" ht="29" x14ac:dyDescent="0.35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3">
        <f t="shared" si="185"/>
        <v>699</v>
      </c>
      <c r="P1956" s="4">
        <f t="shared" si="180"/>
        <v>842.10602409638557</v>
      </c>
      <c r="Q1956" t="str">
        <f t="shared" si="181"/>
        <v>technology</v>
      </c>
      <c r="R1956" t="str">
        <f t="shared" si="182"/>
        <v>hardware</v>
      </c>
      <c r="S1956" s="9">
        <f t="shared" si="183"/>
        <v>42394.580740740741</v>
      </c>
      <c r="T1956" s="9">
        <f t="shared" si="184"/>
        <v>42441.208333333328</v>
      </c>
    </row>
    <row r="1957" spans="1:20" ht="43.5" x14ac:dyDescent="0.35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3">
        <f t="shared" si="185"/>
        <v>399</v>
      </c>
      <c r="P1957" s="4">
        <f t="shared" si="180"/>
        <v>577.27593103448271</v>
      </c>
      <c r="Q1957" t="str">
        <f t="shared" si="181"/>
        <v>technology</v>
      </c>
      <c r="R1957" t="str">
        <f t="shared" si="182"/>
        <v>hardware</v>
      </c>
      <c r="S1957" s="9">
        <f t="shared" si="183"/>
        <v>41020.271770833337</v>
      </c>
      <c r="T1957" s="9">
        <f t="shared" si="184"/>
        <v>41052.791666666664</v>
      </c>
    </row>
    <row r="1958" spans="1:20" ht="43.5" x14ac:dyDescent="0.35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3">
        <f t="shared" si="185"/>
        <v>295</v>
      </c>
      <c r="P1958" s="4">
        <f t="shared" si="180"/>
        <v>483.34246575342468</v>
      </c>
      <c r="Q1958" t="str">
        <f t="shared" si="181"/>
        <v>technology</v>
      </c>
      <c r="R1958" t="str">
        <f t="shared" si="182"/>
        <v>hardware</v>
      </c>
      <c r="S1958" s="9">
        <f t="shared" si="183"/>
        <v>42067.923668981486</v>
      </c>
      <c r="T1958" s="9">
        <f t="shared" si="184"/>
        <v>42112.882002314815</v>
      </c>
    </row>
    <row r="1959" spans="1:20" ht="29" x14ac:dyDescent="0.35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3">
        <f t="shared" si="185"/>
        <v>168</v>
      </c>
      <c r="P1959" s="4">
        <f t="shared" si="180"/>
        <v>76.138500000000008</v>
      </c>
      <c r="Q1959" t="str">
        <f t="shared" si="181"/>
        <v>technology</v>
      </c>
      <c r="R1959" t="str">
        <f t="shared" si="182"/>
        <v>hardware</v>
      </c>
      <c r="S1959" s="9">
        <f t="shared" si="183"/>
        <v>41179.098530092589</v>
      </c>
      <c r="T1959" s="9">
        <f t="shared" si="184"/>
        <v>41209.098530092589</v>
      </c>
    </row>
    <row r="1960" spans="1:20" ht="43.5" x14ac:dyDescent="0.35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3">
        <f t="shared" si="185"/>
        <v>1436</v>
      </c>
      <c r="P1960" s="4">
        <f t="shared" si="180"/>
        <v>74.107684365781708</v>
      </c>
      <c r="Q1960" t="str">
        <f t="shared" si="181"/>
        <v>technology</v>
      </c>
      <c r="R1960" t="str">
        <f t="shared" si="182"/>
        <v>hardware</v>
      </c>
      <c r="S1960" s="9">
        <f t="shared" si="183"/>
        <v>41326.987974537034</v>
      </c>
      <c r="T1960" s="9">
        <f t="shared" si="184"/>
        <v>41356.94630787037</v>
      </c>
    </row>
    <row r="1961" spans="1:20" ht="43.5" x14ac:dyDescent="0.35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3">
        <f t="shared" si="185"/>
        <v>157</v>
      </c>
      <c r="P1961" s="4">
        <f t="shared" si="180"/>
        <v>36.965660377358489</v>
      </c>
      <c r="Q1961" t="str">
        <f t="shared" si="181"/>
        <v>technology</v>
      </c>
      <c r="R1961" t="str">
        <f t="shared" si="182"/>
        <v>hardware</v>
      </c>
      <c r="S1961" s="9">
        <f t="shared" si="183"/>
        <v>41871.845601851855</v>
      </c>
      <c r="T1961" s="9">
        <f t="shared" si="184"/>
        <v>41913</v>
      </c>
    </row>
    <row r="1962" spans="1:20" ht="43.5" x14ac:dyDescent="0.35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3">
        <f t="shared" si="185"/>
        <v>118</v>
      </c>
      <c r="P1962" s="4">
        <f t="shared" si="180"/>
        <v>2500.969696969697</v>
      </c>
      <c r="Q1962" t="str">
        <f t="shared" si="181"/>
        <v>technology</v>
      </c>
      <c r="R1962" t="str">
        <f t="shared" si="182"/>
        <v>hardware</v>
      </c>
      <c r="S1962" s="9">
        <f t="shared" si="183"/>
        <v>41964.362743055557</v>
      </c>
      <c r="T1962" s="9">
        <f t="shared" si="184"/>
        <v>41994.362743055557</v>
      </c>
    </row>
    <row r="1963" spans="1:20" ht="43.5" x14ac:dyDescent="0.35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3">
        <f t="shared" si="185"/>
        <v>1106</v>
      </c>
      <c r="P1963" s="4">
        <f t="shared" si="180"/>
        <v>67.690214329454989</v>
      </c>
      <c r="Q1963" t="str">
        <f t="shared" si="181"/>
        <v>technology</v>
      </c>
      <c r="R1963" t="str">
        <f t="shared" si="182"/>
        <v>hardware</v>
      </c>
      <c r="S1963" s="9">
        <f t="shared" si="183"/>
        <v>41148.194641203707</v>
      </c>
      <c r="T1963" s="9">
        <f t="shared" si="184"/>
        <v>41188.165972222225</v>
      </c>
    </row>
    <row r="1964" spans="1:20" ht="43.5" x14ac:dyDescent="0.35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3">
        <f t="shared" si="185"/>
        <v>193</v>
      </c>
      <c r="P1964" s="4">
        <f t="shared" si="180"/>
        <v>63.04738562091503</v>
      </c>
      <c r="Q1964" t="str">
        <f t="shared" si="181"/>
        <v>technology</v>
      </c>
      <c r="R1964" t="str">
        <f t="shared" si="182"/>
        <v>hardware</v>
      </c>
      <c r="S1964" s="9">
        <f t="shared" si="183"/>
        <v>41742.780509259261</v>
      </c>
      <c r="T1964" s="9">
        <f t="shared" si="184"/>
        <v>41772.780509259261</v>
      </c>
    </row>
    <row r="1965" spans="1:20" ht="43.5" x14ac:dyDescent="0.35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3">
        <f t="shared" si="185"/>
        <v>127</v>
      </c>
      <c r="P1965" s="4">
        <f t="shared" si="180"/>
        <v>117.6</v>
      </c>
      <c r="Q1965" t="str">
        <f t="shared" si="181"/>
        <v>technology</v>
      </c>
      <c r="R1965" t="str">
        <f t="shared" si="182"/>
        <v>hardware</v>
      </c>
      <c r="S1965" s="9">
        <f t="shared" si="183"/>
        <v>41863.429791666669</v>
      </c>
      <c r="T1965" s="9">
        <f t="shared" si="184"/>
        <v>41898.429791666669</v>
      </c>
    </row>
    <row r="1966" spans="1:20" ht="43.5" x14ac:dyDescent="0.35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3">
        <f t="shared" si="185"/>
        <v>260</v>
      </c>
      <c r="P1966" s="4">
        <f t="shared" si="180"/>
        <v>180.75185011709601</v>
      </c>
      <c r="Q1966" t="str">
        <f t="shared" si="181"/>
        <v>technology</v>
      </c>
      <c r="R1966" t="str">
        <f t="shared" si="182"/>
        <v>hardware</v>
      </c>
      <c r="S1966" s="9">
        <f t="shared" si="183"/>
        <v>42452.272824074069</v>
      </c>
      <c r="T1966" s="9">
        <f t="shared" si="184"/>
        <v>42482.272824074069</v>
      </c>
    </row>
    <row r="1967" spans="1:20" ht="43.5" x14ac:dyDescent="0.35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3">
        <f t="shared" si="185"/>
        <v>263</v>
      </c>
      <c r="P1967" s="4">
        <f t="shared" si="180"/>
        <v>127.32038834951456</v>
      </c>
      <c r="Q1967" t="str">
        <f t="shared" si="181"/>
        <v>technology</v>
      </c>
      <c r="R1967" t="str">
        <f t="shared" si="182"/>
        <v>hardware</v>
      </c>
      <c r="S1967" s="9">
        <f t="shared" si="183"/>
        <v>40898.089236111111</v>
      </c>
      <c r="T1967" s="9">
        <f t="shared" si="184"/>
        <v>40920.041666666664</v>
      </c>
    </row>
    <row r="1968" spans="1:20" ht="43.5" x14ac:dyDescent="0.35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3">
        <f t="shared" si="185"/>
        <v>207</v>
      </c>
      <c r="P1968" s="4">
        <f t="shared" si="180"/>
        <v>136.6444745538665</v>
      </c>
      <c r="Q1968" t="str">
        <f t="shared" si="181"/>
        <v>technology</v>
      </c>
      <c r="R1968" t="str">
        <f t="shared" si="182"/>
        <v>hardware</v>
      </c>
      <c r="S1968" s="9">
        <f t="shared" si="183"/>
        <v>41835.540486111109</v>
      </c>
      <c r="T1968" s="9">
        <f t="shared" si="184"/>
        <v>41865.540486111109</v>
      </c>
    </row>
    <row r="1969" spans="1:20" ht="43.5" x14ac:dyDescent="0.35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3">
        <f t="shared" si="185"/>
        <v>371</v>
      </c>
      <c r="P1969" s="4">
        <f t="shared" si="180"/>
        <v>182.78024691358024</v>
      </c>
      <c r="Q1969" t="str">
        <f t="shared" si="181"/>
        <v>technology</v>
      </c>
      <c r="R1969" t="str">
        <f t="shared" si="182"/>
        <v>hardware</v>
      </c>
      <c r="S1969" s="9">
        <f t="shared" si="183"/>
        <v>41730.663530092592</v>
      </c>
      <c r="T1969" s="9">
        <f t="shared" si="184"/>
        <v>41760.663530092592</v>
      </c>
    </row>
    <row r="1970" spans="1:20" ht="29" x14ac:dyDescent="0.35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3">
        <f t="shared" si="185"/>
        <v>285</v>
      </c>
      <c r="P1970" s="4">
        <f t="shared" si="180"/>
        <v>279.37843137254902</v>
      </c>
      <c r="Q1970" t="str">
        <f t="shared" si="181"/>
        <v>technology</v>
      </c>
      <c r="R1970" t="str">
        <f t="shared" si="182"/>
        <v>hardware</v>
      </c>
      <c r="S1970" s="9">
        <f t="shared" si="183"/>
        <v>42676.586979166663</v>
      </c>
      <c r="T1970" s="9">
        <f t="shared" si="184"/>
        <v>42707.628645833334</v>
      </c>
    </row>
    <row r="1971" spans="1:20" ht="43.5" x14ac:dyDescent="0.35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3">
        <f t="shared" si="185"/>
        <v>580</v>
      </c>
      <c r="P1971" s="4">
        <f t="shared" si="180"/>
        <v>61.375728669846318</v>
      </c>
      <c r="Q1971" t="str">
        <f t="shared" si="181"/>
        <v>technology</v>
      </c>
      <c r="R1971" t="str">
        <f t="shared" si="182"/>
        <v>hardware</v>
      </c>
      <c r="S1971" s="9">
        <f t="shared" si="183"/>
        <v>42557.792453703703</v>
      </c>
      <c r="T1971" s="9">
        <f t="shared" si="184"/>
        <v>42587.792453703703</v>
      </c>
    </row>
    <row r="1972" spans="1:20" ht="29" x14ac:dyDescent="0.35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3">
        <f t="shared" si="185"/>
        <v>1132</v>
      </c>
      <c r="P1972" s="4">
        <f t="shared" si="180"/>
        <v>80.727532097004286</v>
      </c>
      <c r="Q1972" t="str">
        <f t="shared" si="181"/>
        <v>technology</v>
      </c>
      <c r="R1972" t="str">
        <f t="shared" si="182"/>
        <v>hardware</v>
      </c>
      <c r="S1972" s="9">
        <f t="shared" si="183"/>
        <v>41324.193298611113</v>
      </c>
      <c r="T1972" s="9">
        <f t="shared" si="184"/>
        <v>41384.151631944449</v>
      </c>
    </row>
    <row r="1973" spans="1:20" ht="43.5" x14ac:dyDescent="0.35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3">
        <f t="shared" si="185"/>
        <v>264</v>
      </c>
      <c r="P1973" s="4">
        <f t="shared" si="180"/>
        <v>272.35590732591254</v>
      </c>
      <c r="Q1973" t="str">
        <f t="shared" si="181"/>
        <v>technology</v>
      </c>
      <c r="R1973" t="str">
        <f t="shared" si="182"/>
        <v>hardware</v>
      </c>
      <c r="S1973" s="9">
        <f t="shared" si="183"/>
        <v>41561.500706018516</v>
      </c>
      <c r="T1973" s="9">
        <f t="shared" si="184"/>
        <v>41593.166666666664</v>
      </c>
    </row>
    <row r="1974" spans="1:20" ht="43.5" x14ac:dyDescent="0.35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3">
        <f t="shared" si="185"/>
        <v>675</v>
      </c>
      <c r="P1974" s="4">
        <f t="shared" si="180"/>
        <v>70.848739495798313</v>
      </c>
      <c r="Q1974" t="str">
        <f t="shared" si="181"/>
        <v>technology</v>
      </c>
      <c r="R1974" t="str">
        <f t="shared" si="182"/>
        <v>hardware</v>
      </c>
      <c r="S1974" s="9">
        <f t="shared" si="183"/>
        <v>41201.012083333335</v>
      </c>
      <c r="T1974" s="9">
        <f t="shared" si="184"/>
        <v>41231.053749999999</v>
      </c>
    </row>
    <row r="1975" spans="1:20" ht="43.5" x14ac:dyDescent="0.35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3">
        <f t="shared" si="185"/>
        <v>257</v>
      </c>
      <c r="P1975" s="4">
        <f t="shared" si="180"/>
        <v>247.94003412969283</v>
      </c>
      <c r="Q1975" t="str">
        <f t="shared" si="181"/>
        <v>technology</v>
      </c>
      <c r="R1975" t="str">
        <f t="shared" si="182"/>
        <v>hardware</v>
      </c>
      <c r="S1975" s="9">
        <f t="shared" si="183"/>
        <v>42549.722962962958</v>
      </c>
      <c r="T1975" s="9">
        <f t="shared" si="184"/>
        <v>42588.291666666672</v>
      </c>
    </row>
    <row r="1976" spans="1:20" ht="43.5" x14ac:dyDescent="0.35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3">
        <f t="shared" si="185"/>
        <v>376</v>
      </c>
      <c r="P1976" s="4">
        <f t="shared" si="180"/>
        <v>186.81393034825871</v>
      </c>
      <c r="Q1976" t="str">
        <f t="shared" si="181"/>
        <v>technology</v>
      </c>
      <c r="R1976" t="str">
        <f t="shared" si="182"/>
        <v>hardware</v>
      </c>
      <c r="S1976" s="9">
        <f t="shared" si="183"/>
        <v>41445.334131944444</v>
      </c>
      <c r="T1976" s="9">
        <f t="shared" si="184"/>
        <v>41505.334131944444</v>
      </c>
    </row>
    <row r="1977" spans="1:20" ht="29" x14ac:dyDescent="0.35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3">
        <f t="shared" si="185"/>
        <v>209</v>
      </c>
      <c r="P1977" s="4">
        <f t="shared" si="180"/>
        <v>131.98948616600788</v>
      </c>
      <c r="Q1977" t="str">
        <f t="shared" si="181"/>
        <v>technology</v>
      </c>
      <c r="R1977" t="str">
        <f t="shared" si="182"/>
        <v>hardware</v>
      </c>
      <c r="S1977" s="9">
        <f t="shared" si="183"/>
        <v>41313.755219907405</v>
      </c>
      <c r="T1977" s="9">
        <f t="shared" si="184"/>
        <v>41343.755219907405</v>
      </c>
    </row>
    <row r="1978" spans="1:20" ht="29" x14ac:dyDescent="0.35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3">
        <f t="shared" si="185"/>
        <v>347</v>
      </c>
      <c r="P1978" s="4">
        <f t="shared" si="180"/>
        <v>29.310782241014799</v>
      </c>
      <c r="Q1978" t="str">
        <f t="shared" si="181"/>
        <v>technology</v>
      </c>
      <c r="R1978" t="str">
        <f t="shared" si="182"/>
        <v>hardware</v>
      </c>
      <c r="S1978" s="9">
        <f t="shared" si="183"/>
        <v>41438.899594907409</v>
      </c>
      <c r="T1978" s="9">
        <f t="shared" si="184"/>
        <v>41468.899594907409</v>
      </c>
    </row>
    <row r="1979" spans="1:20" ht="29" x14ac:dyDescent="0.35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3">
        <f t="shared" si="185"/>
        <v>403</v>
      </c>
      <c r="P1979" s="4">
        <f t="shared" si="180"/>
        <v>245.02436053593178</v>
      </c>
      <c r="Q1979" t="str">
        <f t="shared" si="181"/>
        <v>technology</v>
      </c>
      <c r="R1979" t="str">
        <f t="shared" si="182"/>
        <v>hardware</v>
      </c>
      <c r="S1979" s="9">
        <f t="shared" si="183"/>
        <v>42311.216898148152</v>
      </c>
      <c r="T1979" s="9">
        <f t="shared" si="184"/>
        <v>42357.332638888889</v>
      </c>
    </row>
    <row r="1980" spans="1:20" ht="43.5" x14ac:dyDescent="0.35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3">
        <f t="shared" si="185"/>
        <v>1027</v>
      </c>
      <c r="P1980" s="4">
        <f t="shared" si="180"/>
        <v>1323.2540463917526</v>
      </c>
      <c r="Q1980" t="str">
        <f t="shared" si="181"/>
        <v>technology</v>
      </c>
      <c r="R1980" t="str">
        <f t="shared" si="182"/>
        <v>hardware</v>
      </c>
      <c r="S1980" s="9">
        <f t="shared" si="183"/>
        <v>41039.225601851853</v>
      </c>
      <c r="T1980" s="9">
        <f t="shared" si="184"/>
        <v>41072.291666666664</v>
      </c>
    </row>
    <row r="1981" spans="1:20" ht="29" x14ac:dyDescent="0.35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3">
        <f t="shared" si="185"/>
        <v>115</v>
      </c>
      <c r="P1981" s="4">
        <f t="shared" si="180"/>
        <v>282.65966789667897</v>
      </c>
      <c r="Q1981" t="str">
        <f t="shared" si="181"/>
        <v>technology</v>
      </c>
      <c r="R1981" t="str">
        <f t="shared" si="182"/>
        <v>hardware</v>
      </c>
      <c r="S1981" s="9">
        <f t="shared" si="183"/>
        <v>42290.460023148145</v>
      </c>
      <c r="T1981" s="9">
        <f t="shared" si="184"/>
        <v>42327.207638888889</v>
      </c>
    </row>
    <row r="1982" spans="1:20" ht="29" x14ac:dyDescent="0.35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3">
        <f t="shared" si="185"/>
        <v>355</v>
      </c>
      <c r="P1982" s="4">
        <f t="shared" si="180"/>
        <v>91.214401028277635</v>
      </c>
      <c r="Q1982" t="str">
        <f t="shared" si="181"/>
        <v>technology</v>
      </c>
      <c r="R1982" t="str">
        <f t="shared" si="182"/>
        <v>hardware</v>
      </c>
      <c r="S1982" s="9">
        <f t="shared" si="183"/>
        <v>42423.542384259257</v>
      </c>
      <c r="T1982" s="9">
        <f t="shared" si="184"/>
        <v>42463.500717592593</v>
      </c>
    </row>
    <row r="1983" spans="1:20" ht="43.5" x14ac:dyDescent="0.35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3">
        <f t="shared" si="185"/>
        <v>6</v>
      </c>
      <c r="P1983" s="4">
        <f t="shared" si="180"/>
        <v>31.75</v>
      </c>
      <c r="Q1983" t="str">
        <f t="shared" si="181"/>
        <v>photography</v>
      </c>
      <c r="R1983" t="str">
        <f t="shared" si="182"/>
        <v>people</v>
      </c>
      <c r="S1983" s="9">
        <f t="shared" si="183"/>
        <v>41799.725289351853</v>
      </c>
      <c r="T1983" s="9">
        <f t="shared" si="184"/>
        <v>41829.725289351853</v>
      </c>
    </row>
    <row r="1984" spans="1:20" ht="29" x14ac:dyDescent="0.35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3">
        <f t="shared" si="185"/>
        <v>0</v>
      </c>
      <c r="P1984" s="4">
        <f t="shared" si="180"/>
        <v>0</v>
      </c>
      <c r="Q1984" t="str">
        <f t="shared" si="181"/>
        <v>photography</v>
      </c>
      <c r="R1984" t="str">
        <f t="shared" si="182"/>
        <v>people</v>
      </c>
      <c r="S1984" s="9">
        <f t="shared" si="183"/>
        <v>42678.586655092593</v>
      </c>
      <c r="T1984" s="9">
        <f t="shared" si="184"/>
        <v>42708.628321759257</v>
      </c>
    </row>
    <row r="1985" spans="1:20" ht="43.5" x14ac:dyDescent="0.35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3">
        <f t="shared" si="185"/>
        <v>5</v>
      </c>
      <c r="P1985" s="4">
        <f t="shared" si="180"/>
        <v>88.6875</v>
      </c>
      <c r="Q1985" t="str">
        <f t="shared" si="181"/>
        <v>photography</v>
      </c>
      <c r="R1985" t="str">
        <f t="shared" si="182"/>
        <v>people</v>
      </c>
      <c r="S1985" s="9">
        <f t="shared" si="183"/>
        <v>42593.011782407411</v>
      </c>
      <c r="T1985" s="9">
        <f t="shared" si="184"/>
        <v>42615.291666666672</v>
      </c>
    </row>
    <row r="1986" spans="1:20" ht="58" x14ac:dyDescent="0.35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3">
        <f t="shared" si="185"/>
        <v>22</v>
      </c>
      <c r="P1986" s="4">
        <f t="shared" si="180"/>
        <v>453.14285714285717</v>
      </c>
      <c r="Q1986" t="str">
        <f t="shared" si="181"/>
        <v>photography</v>
      </c>
      <c r="R1986" t="str">
        <f t="shared" si="182"/>
        <v>people</v>
      </c>
      <c r="S1986" s="9">
        <f t="shared" si="183"/>
        <v>41913.790289351848</v>
      </c>
      <c r="T1986" s="9">
        <f t="shared" si="184"/>
        <v>41973.831956018519</v>
      </c>
    </row>
    <row r="1987" spans="1:20" ht="43.5" x14ac:dyDescent="0.35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3">
        <f t="shared" si="185"/>
        <v>4</v>
      </c>
      <c r="P1987" s="4">
        <f t="shared" ref="P1987:P2050" si="186">IFERROR(E1987/L1987,0)</f>
        <v>12.75</v>
      </c>
      <c r="Q1987" t="str">
        <f t="shared" ref="Q1987:Q2050" si="187">LEFT(N1987,SEARCH("/",N1987)-1)</f>
        <v>photography</v>
      </c>
      <c r="R1987" t="str">
        <f t="shared" ref="R1987:R2050" si="188">RIGHT(N1987,LEN(N1987)-SEARCH("/",N1987,1))</f>
        <v>people</v>
      </c>
      <c r="S1987" s="9">
        <f t="shared" ref="S1987:S2050" si="189">(((J1987/60)/60)/24)+DATE(1970,1,1)</f>
        <v>42555.698738425926</v>
      </c>
      <c r="T1987" s="9">
        <f t="shared" ref="T1987:T2050" si="190">(((I1987/60)/60)/24)+DATE(1970,1,1)</f>
        <v>42584.958333333328</v>
      </c>
    </row>
    <row r="1988" spans="1:20" ht="43.5" x14ac:dyDescent="0.35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3">
        <f t="shared" ref="O1988:O2051" si="191">ROUNDUP((E1988/D1988)*100,0)</f>
        <v>1</v>
      </c>
      <c r="P1988" s="4">
        <f t="shared" si="186"/>
        <v>1</v>
      </c>
      <c r="Q1988" t="str">
        <f t="shared" si="187"/>
        <v>photography</v>
      </c>
      <c r="R1988" t="str">
        <f t="shared" si="188"/>
        <v>people</v>
      </c>
      <c r="S1988" s="9">
        <f t="shared" si="189"/>
        <v>42413.433831018512</v>
      </c>
      <c r="T1988" s="9">
        <f t="shared" si="190"/>
        <v>42443.392164351855</v>
      </c>
    </row>
    <row r="1989" spans="1:20" ht="29" x14ac:dyDescent="0.35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3">
        <f t="shared" si="191"/>
        <v>43</v>
      </c>
      <c r="P1989" s="4">
        <f t="shared" si="186"/>
        <v>83.428571428571431</v>
      </c>
      <c r="Q1989" t="str">
        <f t="shared" si="187"/>
        <v>photography</v>
      </c>
      <c r="R1989" t="str">
        <f t="shared" si="188"/>
        <v>people</v>
      </c>
      <c r="S1989" s="9">
        <f t="shared" si="189"/>
        <v>42034.639768518522</v>
      </c>
      <c r="T1989" s="9">
        <f t="shared" si="190"/>
        <v>42064.639768518522</v>
      </c>
    </row>
    <row r="1990" spans="1:20" x14ac:dyDescent="0.35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3">
        <f t="shared" si="191"/>
        <v>1</v>
      </c>
      <c r="P1990" s="4">
        <f t="shared" si="186"/>
        <v>25</v>
      </c>
      <c r="Q1990" t="str">
        <f t="shared" si="187"/>
        <v>photography</v>
      </c>
      <c r="R1990" t="str">
        <f t="shared" si="188"/>
        <v>people</v>
      </c>
      <c r="S1990" s="9">
        <f t="shared" si="189"/>
        <v>42206.763217592597</v>
      </c>
      <c r="T1990" s="9">
        <f t="shared" si="190"/>
        <v>42236.763217592597</v>
      </c>
    </row>
    <row r="1991" spans="1:20" ht="43.5" x14ac:dyDescent="0.35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3">
        <f t="shared" si="191"/>
        <v>1</v>
      </c>
      <c r="P1991" s="4">
        <f t="shared" si="186"/>
        <v>50</v>
      </c>
      <c r="Q1991" t="str">
        <f t="shared" si="187"/>
        <v>photography</v>
      </c>
      <c r="R1991" t="str">
        <f t="shared" si="188"/>
        <v>people</v>
      </c>
      <c r="S1991" s="9">
        <f t="shared" si="189"/>
        <v>42685.680648148147</v>
      </c>
      <c r="T1991" s="9">
        <f t="shared" si="190"/>
        <v>42715.680648148147</v>
      </c>
    </row>
    <row r="1992" spans="1:20" ht="43.5" x14ac:dyDescent="0.35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3">
        <f t="shared" si="191"/>
        <v>17</v>
      </c>
      <c r="P1992" s="4">
        <f t="shared" si="186"/>
        <v>101.8</v>
      </c>
      <c r="Q1992" t="str">
        <f t="shared" si="187"/>
        <v>photography</v>
      </c>
      <c r="R1992" t="str">
        <f t="shared" si="188"/>
        <v>people</v>
      </c>
      <c r="S1992" s="9">
        <f t="shared" si="189"/>
        <v>42398.195972222224</v>
      </c>
      <c r="T1992" s="9">
        <f t="shared" si="190"/>
        <v>42413.195972222224</v>
      </c>
    </row>
    <row r="1993" spans="1:20" ht="29" x14ac:dyDescent="0.35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3">
        <f t="shared" si="191"/>
        <v>7</v>
      </c>
      <c r="P1993" s="4">
        <f t="shared" si="186"/>
        <v>46.666666666666664</v>
      </c>
      <c r="Q1993" t="str">
        <f t="shared" si="187"/>
        <v>photography</v>
      </c>
      <c r="R1993" t="str">
        <f t="shared" si="188"/>
        <v>people</v>
      </c>
      <c r="S1993" s="9">
        <f t="shared" si="189"/>
        <v>42167.89335648148</v>
      </c>
      <c r="T1993" s="9">
        <f t="shared" si="190"/>
        <v>42188.89335648148</v>
      </c>
    </row>
    <row r="1994" spans="1:20" ht="29" x14ac:dyDescent="0.35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3">
        <f t="shared" si="191"/>
        <v>1</v>
      </c>
      <c r="P1994" s="4">
        <f t="shared" si="186"/>
        <v>1</v>
      </c>
      <c r="Q1994" t="str">
        <f t="shared" si="187"/>
        <v>photography</v>
      </c>
      <c r="R1994" t="str">
        <f t="shared" si="188"/>
        <v>people</v>
      </c>
      <c r="S1994" s="9">
        <f t="shared" si="189"/>
        <v>42023.143414351856</v>
      </c>
      <c r="T1994" s="9">
        <f t="shared" si="190"/>
        <v>42053.143414351856</v>
      </c>
    </row>
    <row r="1995" spans="1:20" ht="43.5" x14ac:dyDescent="0.35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3">
        <f t="shared" si="191"/>
        <v>0</v>
      </c>
      <c r="P1995" s="4">
        <f t="shared" si="186"/>
        <v>0</v>
      </c>
      <c r="Q1995" t="str">
        <f t="shared" si="187"/>
        <v>photography</v>
      </c>
      <c r="R1995" t="str">
        <f t="shared" si="188"/>
        <v>people</v>
      </c>
      <c r="S1995" s="9">
        <f t="shared" si="189"/>
        <v>42329.58839120371</v>
      </c>
      <c r="T1995" s="9">
        <f t="shared" si="190"/>
        <v>42359.58839120371</v>
      </c>
    </row>
    <row r="1996" spans="1:20" ht="43.5" x14ac:dyDescent="0.35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3">
        <f t="shared" si="191"/>
        <v>0</v>
      </c>
      <c r="P1996" s="4">
        <f t="shared" si="186"/>
        <v>0</v>
      </c>
      <c r="Q1996" t="str">
        <f t="shared" si="187"/>
        <v>photography</v>
      </c>
      <c r="R1996" t="str">
        <f t="shared" si="188"/>
        <v>people</v>
      </c>
      <c r="S1996" s="9">
        <f t="shared" si="189"/>
        <v>42651.006273148145</v>
      </c>
      <c r="T1996" s="9">
        <f t="shared" si="190"/>
        <v>42711.047939814816</v>
      </c>
    </row>
    <row r="1997" spans="1:20" ht="43.5" x14ac:dyDescent="0.35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3">
        <f t="shared" si="191"/>
        <v>8</v>
      </c>
      <c r="P1997" s="4">
        <f t="shared" si="186"/>
        <v>26</v>
      </c>
      <c r="Q1997" t="str">
        <f t="shared" si="187"/>
        <v>photography</v>
      </c>
      <c r="R1997" t="str">
        <f t="shared" si="188"/>
        <v>people</v>
      </c>
      <c r="S1997" s="9">
        <f t="shared" si="189"/>
        <v>42181.902037037042</v>
      </c>
      <c r="T1997" s="9">
        <f t="shared" si="190"/>
        <v>42201.902037037042</v>
      </c>
    </row>
    <row r="1998" spans="1:20" ht="43.5" x14ac:dyDescent="0.35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3">
        <f t="shared" si="191"/>
        <v>0</v>
      </c>
      <c r="P1998" s="4">
        <f t="shared" si="186"/>
        <v>0</v>
      </c>
      <c r="Q1998" t="str">
        <f t="shared" si="187"/>
        <v>photography</v>
      </c>
      <c r="R1998" t="str">
        <f t="shared" si="188"/>
        <v>people</v>
      </c>
      <c r="S1998" s="9">
        <f t="shared" si="189"/>
        <v>41800.819571759261</v>
      </c>
      <c r="T1998" s="9">
        <f t="shared" si="190"/>
        <v>41830.819571759261</v>
      </c>
    </row>
    <row r="1999" spans="1:20" ht="43.5" x14ac:dyDescent="0.35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3">
        <f t="shared" si="191"/>
        <v>0</v>
      </c>
      <c r="P1999" s="4">
        <f t="shared" si="186"/>
        <v>0</v>
      </c>
      <c r="Q1999" t="str">
        <f t="shared" si="187"/>
        <v>photography</v>
      </c>
      <c r="R1999" t="str">
        <f t="shared" si="188"/>
        <v>people</v>
      </c>
      <c r="S1999" s="9">
        <f t="shared" si="189"/>
        <v>41847.930694444447</v>
      </c>
      <c r="T1999" s="9">
        <f t="shared" si="190"/>
        <v>41877.930694444447</v>
      </c>
    </row>
    <row r="2000" spans="1:20" ht="43.5" x14ac:dyDescent="0.35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3">
        <f t="shared" si="191"/>
        <v>27</v>
      </c>
      <c r="P2000" s="4">
        <f t="shared" si="186"/>
        <v>218.33333333333334</v>
      </c>
      <c r="Q2000" t="str">
        <f t="shared" si="187"/>
        <v>photography</v>
      </c>
      <c r="R2000" t="str">
        <f t="shared" si="188"/>
        <v>people</v>
      </c>
      <c r="S2000" s="9">
        <f t="shared" si="189"/>
        <v>41807.118495370371</v>
      </c>
      <c r="T2000" s="9">
        <f t="shared" si="190"/>
        <v>41852.118495370371</v>
      </c>
    </row>
    <row r="2001" spans="1:20" ht="29" x14ac:dyDescent="0.35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3">
        <f t="shared" si="191"/>
        <v>1</v>
      </c>
      <c r="P2001" s="4">
        <f t="shared" si="186"/>
        <v>33.714285714285715</v>
      </c>
      <c r="Q2001" t="str">
        <f t="shared" si="187"/>
        <v>photography</v>
      </c>
      <c r="R2001" t="str">
        <f t="shared" si="188"/>
        <v>people</v>
      </c>
      <c r="S2001" s="9">
        <f t="shared" si="189"/>
        <v>41926.482731481483</v>
      </c>
      <c r="T2001" s="9">
        <f t="shared" si="190"/>
        <v>41956.524398148147</v>
      </c>
    </row>
    <row r="2002" spans="1:20" ht="43.5" x14ac:dyDescent="0.35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3">
        <f t="shared" si="191"/>
        <v>13</v>
      </c>
      <c r="P2002" s="4">
        <f t="shared" si="186"/>
        <v>25</v>
      </c>
      <c r="Q2002" t="str">
        <f t="shared" si="187"/>
        <v>photography</v>
      </c>
      <c r="R2002" t="str">
        <f t="shared" si="188"/>
        <v>people</v>
      </c>
      <c r="S2002" s="9">
        <f t="shared" si="189"/>
        <v>42345.951539351852</v>
      </c>
      <c r="T2002" s="9">
        <f t="shared" si="190"/>
        <v>42375.951539351852</v>
      </c>
    </row>
    <row r="2003" spans="1:20" ht="29" x14ac:dyDescent="0.35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3">
        <f t="shared" si="191"/>
        <v>383</v>
      </c>
      <c r="P2003" s="4">
        <f t="shared" si="186"/>
        <v>128.38790470372632</v>
      </c>
      <c r="Q2003" t="str">
        <f t="shared" si="187"/>
        <v>technology</v>
      </c>
      <c r="R2003" t="str">
        <f t="shared" si="188"/>
        <v>hardware</v>
      </c>
      <c r="S2003" s="9">
        <f t="shared" si="189"/>
        <v>42136.209675925929</v>
      </c>
      <c r="T2003" s="9">
        <f t="shared" si="190"/>
        <v>42167.833333333328</v>
      </c>
    </row>
    <row r="2004" spans="1:20" ht="43.5" x14ac:dyDescent="0.35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3">
        <f t="shared" si="191"/>
        <v>217</v>
      </c>
      <c r="P2004" s="4">
        <f t="shared" si="186"/>
        <v>78.834261818181815</v>
      </c>
      <c r="Q2004" t="str">
        <f t="shared" si="187"/>
        <v>technology</v>
      </c>
      <c r="R2004" t="str">
        <f t="shared" si="188"/>
        <v>hardware</v>
      </c>
      <c r="S2004" s="9">
        <f t="shared" si="189"/>
        <v>42728.71230324074</v>
      </c>
      <c r="T2004" s="9">
        <f t="shared" si="190"/>
        <v>42758.71230324074</v>
      </c>
    </row>
    <row r="2005" spans="1:20" ht="43.5" x14ac:dyDescent="0.35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3">
        <f t="shared" si="191"/>
        <v>312</v>
      </c>
      <c r="P2005" s="4">
        <f t="shared" si="186"/>
        <v>91.764705882352942</v>
      </c>
      <c r="Q2005" t="str">
        <f t="shared" si="187"/>
        <v>technology</v>
      </c>
      <c r="R2005" t="str">
        <f t="shared" si="188"/>
        <v>hardware</v>
      </c>
      <c r="S2005" s="9">
        <f t="shared" si="189"/>
        <v>40347.125601851854</v>
      </c>
      <c r="T2005" s="9">
        <f t="shared" si="190"/>
        <v>40361.958333333336</v>
      </c>
    </row>
    <row r="2006" spans="1:20" ht="43.5" x14ac:dyDescent="0.35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3">
        <f t="shared" si="191"/>
        <v>235</v>
      </c>
      <c r="P2006" s="4">
        <f t="shared" si="186"/>
        <v>331.10237288135596</v>
      </c>
      <c r="Q2006" t="str">
        <f t="shared" si="187"/>
        <v>technology</v>
      </c>
      <c r="R2006" t="str">
        <f t="shared" si="188"/>
        <v>hardware</v>
      </c>
      <c r="S2006" s="9">
        <f t="shared" si="189"/>
        <v>41800.604895833334</v>
      </c>
      <c r="T2006" s="9">
        <f t="shared" si="190"/>
        <v>41830.604895833334</v>
      </c>
    </row>
    <row r="2007" spans="1:20" ht="43.5" x14ac:dyDescent="0.35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3">
        <f t="shared" si="191"/>
        <v>124</v>
      </c>
      <c r="P2007" s="4">
        <f t="shared" si="186"/>
        <v>194.26193717277485</v>
      </c>
      <c r="Q2007" t="str">
        <f t="shared" si="187"/>
        <v>technology</v>
      </c>
      <c r="R2007" t="str">
        <f t="shared" si="188"/>
        <v>hardware</v>
      </c>
      <c r="S2007" s="9">
        <f t="shared" si="189"/>
        <v>41535.812708333331</v>
      </c>
      <c r="T2007" s="9">
        <f t="shared" si="190"/>
        <v>41563.165972222225</v>
      </c>
    </row>
    <row r="2008" spans="1:20" ht="43.5" x14ac:dyDescent="0.35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3">
        <f t="shared" si="191"/>
        <v>248</v>
      </c>
      <c r="P2008" s="4">
        <f t="shared" si="186"/>
        <v>408.97689768976898</v>
      </c>
      <c r="Q2008" t="str">
        <f t="shared" si="187"/>
        <v>technology</v>
      </c>
      <c r="R2008" t="str">
        <f t="shared" si="188"/>
        <v>hardware</v>
      </c>
      <c r="S2008" s="9">
        <f t="shared" si="189"/>
        <v>41941.500520833331</v>
      </c>
      <c r="T2008" s="9">
        <f t="shared" si="190"/>
        <v>41976.542187500003</v>
      </c>
    </row>
    <row r="2009" spans="1:20" ht="43.5" x14ac:dyDescent="0.35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3">
        <f t="shared" si="191"/>
        <v>116</v>
      </c>
      <c r="P2009" s="4">
        <f t="shared" si="186"/>
        <v>84.459270072992695</v>
      </c>
      <c r="Q2009" t="str">
        <f t="shared" si="187"/>
        <v>technology</v>
      </c>
      <c r="R2009" t="str">
        <f t="shared" si="188"/>
        <v>hardware</v>
      </c>
      <c r="S2009" s="9">
        <f t="shared" si="189"/>
        <v>40347.837800925925</v>
      </c>
      <c r="T2009" s="9">
        <f t="shared" si="190"/>
        <v>40414.166666666664</v>
      </c>
    </row>
    <row r="2010" spans="1:20" ht="43.5" x14ac:dyDescent="0.35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3">
        <f t="shared" si="191"/>
        <v>118</v>
      </c>
      <c r="P2010" s="4">
        <f t="shared" si="186"/>
        <v>44.853658536585364</v>
      </c>
      <c r="Q2010" t="str">
        <f t="shared" si="187"/>
        <v>technology</v>
      </c>
      <c r="R2010" t="str">
        <f t="shared" si="188"/>
        <v>hardware</v>
      </c>
      <c r="S2010" s="9">
        <f t="shared" si="189"/>
        <v>40761.604421296295</v>
      </c>
      <c r="T2010" s="9">
        <f t="shared" si="190"/>
        <v>40805.604421296295</v>
      </c>
    </row>
    <row r="2011" spans="1:20" ht="43.5" x14ac:dyDescent="0.35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3">
        <f t="shared" si="191"/>
        <v>306</v>
      </c>
      <c r="P2011" s="4">
        <f t="shared" si="186"/>
        <v>383.3643216080402</v>
      </c>
      <c r="Q2011" t="str">
        <f t="shared" si="187"/>
        <v>technology</v>
      </c>
      <c r="R2011" t="str">
        <f t="shared" si="188"/>
        <v>hardware</v>
      </c>
      <c r="S2011" s="9">
        <f t="shared" si="189"/>
        <v>42661.323414351849</v>
      </c>
      <c r="T2011" s="9">
        <f t="shared" si="190"/>
        <v>42697.365081018521</v>
      </c>
    </row>
    <row r="2012" spans="1:20" ht="29" x14ac:dyDescent="0.35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3">
        <f t="shared" si="191"/>
        <v>321</v>
      </c>
      <c r="P2012" s="4">
        <f t="shared" si="186"/>
        <v>55.276856649395505</v>
      </c>
      <c r="Q2012" t="str">
        <f t="shared" si="187"/>
        <v>technology</v>
      </c>
      <c r="R2012" t="str">
        <f t="shared" si="188"/>
        <v>hardware</v>
      </c>
      <c r="S2012" s="9">
        <f t="shared" si="189"/>
        <v>42570.996423611112</v>
      </c>
      <c r="T2012" s="9">
        <f t="shared" si="190"/>
        <v>42600.996423611112</v>
      </c>
    </row>
    <row r="2013" spans="1:20" ht="43.5" x14ac:dyDescent="0.35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3">
        <f t="shared" si="191"/>
        <v>820</v>
      </c>
      <c r="P2013" s="4">
        <f t="shared" si="186"/>
        <v>422.02059732234807</v>
      </c>
      <c r="Q2013" t="str">
        <f t="shared" si="187"/>
        <v>technology</v>
      </c>
      <c r="R2013" t="str">
        <f t="shared" si="188"/>
        <v>hardware</v>
      </c>
      <c r="S2013" s="9">
        <f t="shared" si="189"/>
        <v>42347.358483796299</v>
      </c>
      <c r="T2013" s="9">
        <f t="shared" si="190"/>
        <v>42380.958333333328</v>
      </c>
    </row>
    <row r="2014" spans="1:20" ht="43.5" x14ac:dyDescent="0.35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3">
        <f t="shared" si="191"/>
        <v>235</v>
      </c>
      <c r="P2014" s="4">
        <f t="shared" si="186"/>
        <v>64.180327868852459</v>
      </c>
      <c r="Q2014" t="str">
        <f t="shared" si="187"/>
        <v>technology</v>
      </c>
      <c r="R2014" t="str">
        <f t="shared" si="188"/>
        <v>hardware</v>
      </c>
      <c r="S2014" s="9">
        <f t="shared" si="189"/>
        <v>42010.822233796294</v>
      </c>
      <c r="T2014" s="9">
        <f t="shared" si="190"/>
        <v>42040.822233796294</v>
      </c>
    </row>
    <row r="2015" spans="1:20" ht="43.5" x14ac:dyDescent="0.35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3">
        <f t="shared" si="191"/>
        <v>495</v>
      </c>
      <c r="P2015" s="4">
        <f t="shared" si="186"/>
        <v>173.57781674704077</v>
      </c>
      <c r="Q2015" t="str">
        <f t="shared" si="187"/>
        <v>technology</v>
      </c>
      <c r="R2015" t="str">
        <f t="shared" si="188"/>
        <v>hardware</v>
      </c>
      <c r="S2015" s="9">
        <f t="shared" si="189"/>
        <v>42499.960810185185</v>
      </c>
      <c r="T2015" s="9">
        <f t="shared" si="190"/>
        <v>42559.960810185185</v>
      </c>
    </row>
    <row r="2016" spans="1:20" ht="43.5" x14ac:dyDescent="0.35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3">
        <f t="shared" si="191"/>
        <v>7814</v>
      </c>
      <c r="P2016" s="4">
        <f t="shared" si="186"/>
        <v>88.601680840609291</v>
      </c>
      <c r="Q2016" t="str">
        <f t="shared" si="187"/>
        <v>technology</v>
      </c>
      <c r="R2016" t="str">
        <f t="shared" si="188"/>
        <v>hardware</v>
      </c>
      <c r="S2016" s="9">
        <f t="shared" si="189"/>
        <v>41324.214571759258</v>
      </c>
      <c r="T2016" s="9">
        <f t="shared" si="190"/>
        <v>41358.172905092593</v>
      </c>
    </row>
    <row r="2017" spans="1:20" ht="43.5" x14ac:dyDescent="0.35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3">
        <f t="shared" si="191"/>
        <v>114</v>
      </c>
      <c r="P2017" s="4">
        <f t="shared" si="186"/>
        <v>50.222283950617282</v>
      </c>
      <c r="Q2017" t="str">
        <f t="shared" si="187"/>
        <v>technology</v>
      </c>
      <c r="R2017" t="str">
        <f t="shared" si="188"/>
        <v>hardware</v>
      </c>
      <c r="S2017" s="9">
        <f t="shared" si="189"/>
        <v>40765.876886574071</v>
      </c>
      <c r="T2017" s="9">
        <f t="shared" si="190"/>
        <v>40795.876886574071</v>
      </c>
    </row>
    <row r="2018" spans="1:20" ht="29" x14ac:dyDescent="0.35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3">
        <f t="shared" si="191"/>
        <v>922</v>
      </c>
      <c r="P2018" s="4">
        <f t="shared" si="186"/>
        <v>192.38876826722338</v>
      </c>
      <c r="Q2018" t="str">
        <f t="shared" si="187"/>
        <v>technology</v>
      </c>
      <c r="R2018" t="str">
        <f t="shared" si="188"/>
        <v>hardware</v>
      </c>
      <c r="S2018" s="9">
        <f t="shared" si="189"/>
        <v>41312.88077546296</v>
      </c>
      <c r="T2018" s="9">
        <f t="shared" si="190"/>
        <v>41342.88077546296</v>
      </c>
    </row>
    <row r="2019" spans="1:20" ht="43.5" x14ac:dyDescent="0.35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3">
        <f t="shared" si="191"/>
        <v>126</v>
      </c>
      <c r="P2019" s="4">
        <f t="shared" si="186"/>
        <v>73.416901408450698</v>
      </c>
      <c r="Q2019" t="str">
        <f t="shared" si="187"/>
        <v>technology</v>
      </c>
      <c r="R2019" t="str">
        <f t="shared" si="188"/>
        <v>hardware</v>
      </c>
      <c r="S2019" s="9">
        <f t="shared" si="189"/>
        <v>40961.057349537034</v>
      </c>
      <c r="T2019" s="9">
        <f t="shared" si="190"/>
        <v>40992.166666666664</v>
      </c>
    </row>
    <row r="2020" spans="1:20" ht="43.5" x14ac:dyDescent="0.35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3">
        <f t="shared" si="191"/>
        <v>103</v>
      </c>
      <c r="P2020" s="4">
        <f t="shared" si="186"/>
        <v>147.68495555555555</v>
      </c>
      <c r="Q2020" t="str">
        <f t="shared" si="187"/>
        <v>technology</v>
      </c>
      <c r="R2020" t="str">
        <f t="shared" si="188"/>
        <v>hardware</v>
      </c>
      <c r="S2020" s="9">
        <f t="shared" si="189"/>
        <v>42199.365844907406</v>
      </c>
      <c r="T2020" s="9">
        <f t="shared" si="190"/>
        <v>42229.365844907406</v>
      </c>
    </row>
    <row r="2021" spans="1:20" ht="43.5" x14ac:dyDescent="0.35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3">
        <f t="shared" si="191"/>
        <v>485</v>
      </c>
      <c r="P2021" s="4">
        <f t="shared" si="186"/>
        <v>108.96848314606741</v>
      </c>
      <c r="Q2021" t="str">
        <f t="shared" si="187"/>
        <v>technology</v>
      </c>
      <c r="R2021" t="str">
        <f t="shared" si="188"/>
        <v>hardware</v>
      </c>
      <c r="S2021" s="9">
        <f t="shared" si="189"/>
        <v>42605.70857638889</v>
      </c>
      <c r="T2021" s="9">
        <f t="shared" si="190"/>
        <v>42635.70857638889</v>
      </c>
    </row>
    <row r="2022" spans="1:20" ht="43.5" x14ac:dyDescent="0.35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3">
        <f t="shared" si="191"/>
        <v>193</v>
      </c>
      <c r="P2022" s="4">
        <f t="shared" si="186"/>
        <v>23.647540983606557</v>
      </c>
      <c r="Q2022" t="str">
        <f t="shared" si="187"/>
        <v>technology</v>
      </c>
      <c r="R2022" t="str">
        <f t="shared" si="188"/>
        <v>hardware</v>
      </c>
      <c r="S2022" s="9">
        <f t="shared" si="189"/>
        <v>41737.097499999996</v>
      </c>
      <c r="T2022" s="9">
        <f t="shared" si="190"/>
        <v>41773.961111111108</v>
      </c>
    </row>
    <row r="2023" spans="1:20" ht="43.5" x14ac:dyDescent="0.35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3">
        <f t="shared" si="191"/>
        <v>282</v>
      </c>
      <c r="P2023" s="4">
        <f t="shared" si="186"/>
        <v>147.94736842105263</v>
      </c>
      <c r="Q2023" t="str">
        <f t="shared" si="187"/>
        <v>technology</v>
      </c>
      <c r="R2023" t="str">
        <f t="shared" si="188"/>
        <v>hardware</v>
      </c>
      <c r="S2023" s="9">
        <f t="shared" si="189"/>
        <v>41861.070567129631</v>
      </c>
      <c r="T2023" s="9">
        <f t="shared" si="190"/>
        <v>41906.070567129631</v>
      </c>
    </row>
    <row r="2024" spans="1:20" ht="43.5" x14ac:dyDescent="0.35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3">
        <f t="shared" si="191"/>
        <v>126</v>
      </c>
      <c r="P2024" s="4">
        <f t="shared" si="186"/>
        <v>385.03692307692307</v>
      </c>
      <c r="Q2024" t="str">
        <f t="shared" si="187"/>
        <v>technology</v>
      </c>
      <c r="R2024" t="str">
        <f t="shared" si="188"/>
        <v>hardware</v>
      </c>
      <c r="S2024" s="9">
        <f t="shared" si="189"/>
        <v>42502.569120370375</v>
      </c>
      <c r="T2024" s="9">
        <f t="shared" si="190"/>
        <v>42532.569120370375</v>
      </c>
    </row>
    <row r="2025" spans="1:20" ht="43.5" x14ac:dyDescent="0.35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3">
        <f t="shared" si="191"/>
        <v>162</v>
      </c>
      <c r="P2025" s="4">
        <f t="shared" si="186"/>
        <v>457.39093484419266</v>
      </c>
      <c r="Q2025" t="str">
        <f t="shared" si="187"/>
        <v>technology</v>
      </c>
      <c r="R2025" t="str">
        <f t="shared" si="188"/>
        <v>hardware</v>
      </c>
      <c r="S2025" s="9">
        <f t="shared" si="189"/>
        <v>42136.420752314814</v>
      </c>
      <c r="T2025" s="9">
        <f t="shared" si="190"/>
        <v>42166.420752314814</v>
      </c>
    </row>
    <row r="2026" spans="1:20" ht="43.5" x14ac:dyDescent="0.35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3">
        <f t="shared" si="191"/>
        <v>586</v>
      </c>
      <c r="P2026" s="4">
        <f t="shared" si="186"/>
        <v>222.99047619047619</v>
      </c>
      <c r="Q2026" t="str">
        <f t="shared" si="187"/>
        <v>technology</v>
      </c>
      <c r="R2026" t="str">
        <f t="shared" si="188"/>
        <v>hardware</v>
      </c>
      <c r="S2026" s="9">
        <f t="shared" si="189"/>
        <v>41099.966944444444</v>
      </c>
      <c r="T2026" s="9">
        <f t="shared" si="190"/>
        <v>41134.125</v>
      </c>
    </row>
    <row r="2027" spans="1:20" ht="43.5" x14ac:dyDescent="0.35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3">
        <f t="shared" si="191"/>
        <v>202</v>
      </c>
      <c r="P2027" s="4">
        <f t="shared" si="186"/>
        <v>220.74074074074073</v>
      </c>
      <c r="Q2027" t="str">
        <f t="shared" si="187"/>
        <v>technology</v>
      </c>
      <c r="R2027" t="str">
        <f t="shared" si="188"/>
        <v>hardware</v>
      </c>
      <c r="S2027" s="9">
        <f t="shared" si="189"/>
        <v>42136.184560185182</v>
      </c>
      <c r="T2027" s="9">
        <f t="shared" si="190"/>
        <v>42166.184560185182</v>
      </c>
    </row>
    <row r="2028" spans="1:20" ht="29" x14ac:dyDescent="0.35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3">
        <f t="shared" si="191"/>
        <v>134</v>
      </c>
      <c r="P2028" s="4">
        <f t="shared" si="186"/>
        <v>73.503898678414089</v>
      </c>
      <c r="Q2028" t="str">
        <f t="shared" si="187"/>
        <v>technology</v>
      </c>
      <c r="R2028" t="str">
        <f t="shared" si="188"/>
        <v>hardware</v>
      </c>
      <c r="S2028" s="9">
        <f t="shared" si="189"/>
        <v>41704.735937500001</v>
      </c>
      <c r="T2028" s="9">
        <f t="shared" si="190"/>
        <v>41750.165972222225</v>
      </c>
    </row>
    <row r="2029" spans="1:20" ht="43.5" x14ac:dyDescent="0.35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3">
        <f t="shared" si="191"/>
        <v>121</v>
      </c>
      <c r="P2029" s="4">
        <f t="shared" si="186"/>
        <v>223.09647495361781</v>
      </c>
      <c r="Q2029" t="str">
        <f t="shared" si="187"/>
        <v>technology</v>
      </c>
      <c r="R2029" t="str">
        <f t="shared" si="188"/>
        <v>hardware</v>
      </c>
      <c r="S2029" s="9">
        <f t="shared" si="189"/>
        <v>42048.813877314817</v>
      </c>
      <c r="T2029" s="9">
        <f t="shared" si="190"/>
        <v>42093.772210648152</v>
      </c>
    </row>
    <row r="2030" spans="1:20" ht="29" x14ac:dyDescent="0.35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3">
        <f t="shared" si="191"/>
        <v>127</v>
      </c>
      <c r="P2030" s="4">
        <f t="shared" si="186"/>
        <v>47.911392405063289</v>
      </c>
      <c r="Q2030" t="str">
        <f t="shared" si="187"/>
        <v>technology</v>
      </c>
      <c r="R2030" t="str">
        <f t="shared" si="188"/>
        <v>hardware</v>
      </c>
      <c r="S2030" s="9">
        <f t="shared" si="189"/>
        <v>40215.919050925928</v>
      </c>
      <c r="T2030" s="9">
        <f t="shared" si="190"/>
        <v>40252.913194444445</v>
      </c>
    </row>
    <row r="2031" spans="1:20" ht="29" x14ac:dyDescent="0.35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3">
        <f t="shared" si="191"/>
        <v>362</v>
      </c>
      <c r="P2031" s="4">
        <f t="shared" si="186"/>
        <v>96.063829787234042</v>
      </c>
      <c r="Q2031" t="str">
        <f t="shared" si="187"/>
        <v>technology</v>
      </c>
      <c r="R2031" t="str">
        <f t="shared" si="188"/>
        <v>hardware</v>
      </c>
      <c r="S2031" s="9">
        <f t="shared" si="189"/>
        <v>41848.021770833337</v>
      </c>
      <c r="T2031" s="9">
        <f t="shared" si="190"/>
        <v>41878.021770833337</v>
      </c>
    </row>
    <row r="2032" spans="1:20" ht="43.5" x14ac:dyDescent="0.35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3">
        <f t="shared" si="191"/>
        <v>227</v>
      </c>
      <c r="P2032" s="4">
        <f t="shared" si="186"/>
        <v>118.6144</v>
      </c>
      <c r="Q2032" t="str">
        <f t="shared" si="187"/>
        <v>technology</v>
      </c>
      <c r="R2032" t="str">
        <f t="shared" si="188"/>
        <v>hardware</v>
      </c>
      <c r="S2032" s="9">
        <f t="shared" si="189"/>
        <v>41212.996481481481</v>
      </c>
      <c r="T2032" s="9">
        <f t="shared" si="190"/>
        <v>41242.996481481481</v>
      </c>
    </row>
    <row r="2033" spans="1:20" ht="29" x14ac:dyDescent="0.35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3">
        <f t="shared" si="191"/>
        <v>121</v>
      </c>
      <c r="P2033" s="4">
        <f t="shared" si="186"/>
        <v>118.45472440944881</v>
      </c>
      <c r="Q2033" t="str">
        <f t="shared" si="187"/>
        <v>technology</v>
      </c>
      <c r="R2033" t="str">
        <f t="shared" si="188"/>
        <v>hardware</v>
      </c>
      <c r="S2033" s="9">
        <f t="shared" si="189"/>
        <v>41975.329317129625</v>
      </c>
      <c r="T2033" s="9">
        <f t="shared" si="190"/>
        <v>42013.041666666672</v>
      </c>
    </row>
    <row r="2034" spans="1:20" ht="43.5" x14ac:dyDescent="0.35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3">
        <f t="shared" si="191"/>
        <v>305</v>
      </c>
      <c r="P2034" s="4">
        <f t="shared" si="186"/>
        <v>143.21468926553672</v>
      </c>
      <c r="Q2034" t="str">
        <f t="shared" si="187"/>
        <v>technology</v>
      </c>
      <c r="R2034" t="str">
        <f t="shared" si="188"/>
        <v>hardware</v>
      </c>
      <c r="S2034" s="9">
        <f t="shared" si="189"/>
        <v>42689.565671296295</v>
      </c>
      <c r="T2034" s="9">
        <f t="shared" si="190"/>
        <v>42719.208333333328</v>
      </c>
    </row>
    <row r="2035" spans="1:20" ht="43.5" x14ac:dyDescent="0.35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3">
        <f t="shared" si="191"/>
        <v>179</v>
      </c>
      <c r="P2035" s="4">
        <f t="shared" si="186"/>
        <v>282.71518987341773</v>
      </c>
      <c r="Q2035" t="str">
        <f t="shared" si="187"/>
        <v>technology</v>
      </c>
      <c r="R2035" t="str">
        <f t="shared" si="188"/>
        <v>hardware</v>
      </c>
      <c r="S2035" s="9">
        <f t="shared" si="189"/>
        <v>41725.082384259258</v>
      </c>
      <c r="T2035" s="9">
        <f t="shared" si="190"/>
        <v>41755.082384259258</v>
      </c>
    </row>
    <row r="2036" spans="1:20" ht="43.5" x14ac:dyDescent="0.35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3">
        <f t="shared" si="191"/>
        <v>387</v>
      </c>
      <c r="P2036" s="4">
        <f t="shared" si="186"/>
        <v>593.93620078740162</v>
      </c>
      <c r="Q2036" t="str">
        <f t="shared" si="187"/>
        <v>technology</v>
      </c>
      <c r="R2036" t="str">
        <f t="shared" si="188"/>
        <v>hardware</v>
      </c>
      <c r="S2036" s="9">
        <f t="shared" si="189"/>
        <v>42076.130011574074</v>
      </c>
      <c r="T2036" s="9">
        <f t="shared" si="190"/>
        <v>42131.290277777778</v>
      </c>
    </row>
    <row r="2037" spans="1:20" ht="43.5" x14ac:dyDescent="0.35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3">
        <f t="shared" si="191"/>
        <v>212</v>
      </c>
      <c r="P2037" s="4">
        <f t="shared" si="186"/>
        <v>262.15704968944101</v>
      </c>
      <c r="Q2037" t="str">
        <f t="shared" si="187"/>
        <v>technology</v>
      </c>
      <c r="R2037" t="str">
        <f t="shared" si="188"/>
        <v>hardware</v>
      </c>
      <c r="S2037" s="9">
        <f t="shared" si="189"/>
        <v>42311.625081018516</v>
      </c>
      <c r="T2037" s="9">
        <f t="shared" si="190"/>
        <v>42357.041666666672</v>
      </c>
    </row>
    <row r="2038" spans="1:20" ht="43.5" x14ac:dyDescent="0.35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3">
        <f t="shared" si="191"/>
        <v>132</v>
      </c>
      <c r="P2038" s="4">
        <f t="shared" si="186"/>
        <v>46.580778301886795</v>
      </c>
      <c r="Q2038" t="str">
        <f t="shared" si="187"/>
        <v>technology</v>
      </c>
      <c r="R2038" t="str">
        <f t="shared" si="188"/>
        <v>hardware</v>
      </c>
      <c r="S2038" s="9">
        <f t="shared" si="189"/>
        <v>41738.864803240744</v>
      </c>
      <c r="T2038" s="9">
        <f t="shared" si="190"/>
        <v>41768.864803240744</v>
      </c>
    </row>
    <row r="2039" spans="1:20" ht="29" x14ac:dyDescent="0.35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3">
        <f t="shared" si="191"/>
        <v>301</v>
      </c>
      <c r="P2039" s="4">
        <f t="shared" si="186"/>
        <v>70.041118881118877</v>
      </c>
      <c r="Q2039" t="str">
        <f t="shared" si="187"/>
        <v>technology</v>
      </c>
      <c r="R2039" t="str">
        <f t="shared" si="188"/>
        <v>hardware</v>
      </c>
      <c r="S2039" s="9">
        <f t="shared" si="189"/>
        <v>41578.210104166668</v>
      </c>
      <c r="T2039" s="9">
        <f t="shared" si="190"/>
        <v>41638.251770833333</v>
      </c>
    </row>
    <row r="2040" spans="1:20" ht="43.5" x14ac:dyDescent="0.35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3">
        <f t="shared" si="191"/>
        <v>421</v>
      </c>
      <c r="P2040" s="4">
        <f t="shared" si="186"/>
        <v>164.90686274509804</v>
      </c>
      <c r="Q2040" t="str">
        <f t="shared" si="187"/>
        <v>technology</v>
      </c>
      <c r="R2040" t="str">
        <f t="shared" si="188"/>
        <v>hardware</v>
      </c>
      <c r="S2040" s="9">
        <f t="shared" si="189"/>
        <v>41424.27107638889</v>
      </c>
      <c r="T2040" s="9">
        <f t="shared" si="190"/>
        <v>41456.75</v>
      </c>
    </row>
    <row r="2041" spans="1:20" ht="29" x14ac:dyDescent="0.35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3">
        <f t="shared" si="191"/>
        <v>137</v>
      </c>
      <c r="P2041" s="4">
        <f t="shared" si="186"/>
        <v>449.26385224274406</v>
      </c>
      <c r="Q2041" t="str">
        <f t="shared" si="187"/>
        <v>technology</v>
      </c>
      <c r="R2041" t="str">
        <f t="shared" si="188"/>
        <v>hardware</v>
      </c>
      <c r="S2041" s="9">
        <f t="shared" si="189"/>
        <v>42675.438946759255</v>
      </c>
      <c r="T2041" s="9">
        <f t="shared" si="190"/>
        <v>42705.207638888889</v>
      </c>
    </row>
    <row r="2042" spans="1:20" ht="29" x14ac:dyDescent="0.35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3">
        <f t="shared" si="191"/>
        <v>249</v>
      </c>
      <c r="P2042" s="4">
        <f t="shared" si="186"/>
        <v>27.472841328413285</v>
      </c>
      <c r="Q2042" t="str">
        <f t="shared" si="187"/>
        <v>technology</v>
      </c>
      <c r="R2042" t="str">
        <f t="shared" si="188"/>
        <v>hardware</v>
      </c>
      <c r="S2042" s="9">
        <f t="shared" si="189"/>
        <v>41578.927118055559</v>
      </c>
      <c r="T2042" s="9">
        <f t="shared" si="190"/>
        <v>41593.968784722223</v>
      </c>
    </row>
    <row r="2043" spans="1:20" ht="43.5" x14ac:dyDescent="0.35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3">
        <f t="shared" si="191"/>
        <v>182</v>
      </c>
      <c r="P2043" s="4">
        <f t="shared" si="186"/>
        <v>143.97499999999999</v>
      </c>
      <c r="Q2043" t="str">
        <f t="shared" si="187"/>
        <v>technology</v>
      </c>
      <c r="R2043" t="str">
        <f t="shared" si="188"/>
        <v>hardware</v>
      </c>
      <c r="S2043" s="9">
        <f t="shared" si="189"/>
        <v>42654.525775462964</v>
      </c>
      <c r="T2043" s="9">
        <f t="shared" si="190"/>
        <v>42684.567442129628</v>
      </c>
    </row>
    <row r="2044" spans="1:20" ht="43.5" x14ac:dyDescent="0.35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3">
        <f t="shared" si="191"/>
        <v>124</v>
      </c>
      <c r="P2044" s="4">
        <f t="shared" si="186"/>
        <v>88.23571428571428</v>
      </c>
      <c r="Q2044" t="str">
        <f t="shared" si="187"/>
        <v>technology</v>
      </c>
      <c r="R2044" t="str">
        <f t="shared" si="188"/>
        <v>hardware</v>
      </c>
      <c r="S2044" s="9">
        <f t="shared" si="189"/>
        <v>42331.708032407405</v>
      </c>
      <c r="T2044" s="9">
        <f t="shared" si="190"/>
        <v>42391.708032407405</v>
      </c>
    </row>
    <row r="2045" spans="1:20" ht="43.5" x14ac:dyDescent="0.35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3">
        <f t="shared" si="191"/>
        <v>507</v>
      </c>
      <c r="P2045" s="4">
        <f t="shared" si="186"/>
        <v>36.326424870466319</v>
      </c>
      <c r="Q2045" t="str">
        <f t="shared" si="187"/>
        <v>technology</v>
      </c>
      <c r="R2045" t="str">
        <f t="shared" si="188"/>
        <v>hardware</v>
      </c>
      <c r="S2045" s="9">
        <f t="shared" si="189"/>
        <v>42661.176817129628</v>
      </c>
      <c r="T2045" s="9">
        <f t="shared" si="190"/>
        <v>42715.207638888889</v>
      </c>
    </row>
    <row r="2046" spans="1:20" ht="43.5" x14ac:dyDescent="0.35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3">
        <f t="shared" si="191"/>
        <v>109</v>
      </c>
      <c r="P2046" s="4">
        <f t="shared" si="186"/>
        <v>90.177777777777777</v>
      </c>
      <c r="Q2046" t="str">
        <f t="shared" si="187"/>
        <v>technology</v>
      </c>
      <c r="R2046" t="str">
        <f t="shared" si="188"/>
        <v>hardware</v>
      </c>
      <c r="S2046" s="9">
        <f t="shared" si="189"/>
        <v>42138.684189814812</v>
      </c>
      <c r="T2046" s="9">
        <f t="shared" si="190"/>
        <v>42168.684189814812</v>
      </c>
    </row>
    <row r="2047" spans="1:20" ht="43.5" x14ac:dyDescent="0.35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3">
        <f t="shared" si="191"/>
        <v>820</v>
      </c>
      <c r="P2047" s="4">
        <f t="shared" si="186"/>
        <v>152.62361216730039</v>
      </c>
      <c r="Q2047" t="str">
        <f t="shared" si="187"/>
        <v>technology</v>
      </c>
      <c r="R2047" t="str">
        <f t="shared" si="188"/>
        <v>hardware</v>
      </c>
      <c r="S2047" s="9">
        <f t="shared" si="189"/>
        <v>41069.088506944441</v>
      </c>
      <c r="T2047" s="9">
        <f t="shared" si="190"/>
        <v>41099.088506944441</v>
      </c>
    </row>
    <row r="2048" spans="1:20" ht="43.5" x14ac:dyDescent="0.35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3">
        <f t="shared" si="191"/>
        <v>122</v>
      </c>
      <c r="P2048" s="4">
        <f t="shared" si="186"/>
        <v>55.806451612903224</v>
      </c>
      <c r="Q2048" t="str">
        <f t="shared" si="187"/>
        <v>technology</v>
      </c>
      <c r="R2048" t="str">
        <f t="shared" si="188"/>
        <v>hardware</v>
      </c>
      <c r="S2048" s="9">
        <f t="shared" si="189"/>
        <v>41387.171805555554</v>
      </c>
      <c r="T2048" s="9">
        <f t="shared" si="190"/>
        <v>41417.171805555554</v>
      </c>
    </row>
    <row r="2049" spans="1:20" ht="43.5" x14ac:dyDescent="0.35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3">
        <f t="shared" si="191"/>
        <v>103</v>
      </c>
      <c r="P2049" s="4">
        <f t="shared" si="186"/>
        <v>227.85327313769753</v>
      </c>
      <c r="Q2049" t="str">
        <f t="shared" si="187"/>
        <v>technology</v>
      </c>
      <c r="R2049" t="str">
        <f t="shared" si="188"/>
        <v>hardware</v>
      </c>
      <c r="S2049" s="9">
        <f t="shared" si="189"/>
        <v>42081.903587962966</v>
      </c>
      <c r="T2049" s="9">
        <f t="shared" si="190"/>
        <v>42111</v>
      </c>
    </row>
    <row r="2050" spans="1:20" ht="43.5" x14ac:dyDescent="0.35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3">
        <f t="shared" si="191"/>
        <v>149</v>
      </c>
      <c r="P2050" s="4">
        <f t="shared" si="186"/>
        <v>91.82989803350327</v>
      </c>
      <c r="Q2050" t="str">
        <f t="shared" si="187"/>
        <v>technology</v>
      </c>
      <c r="R2050" t="str">
        <f t="shared" si="188"/>
        <v>hardware</v>
      </c>
      <c r="S2050" s="9">
        <f t="shared" si="189"/>
        <v>41387.651516203703</v>
      </c>
      <c r="T2050" s="9">
        <f t="shared" si="190"/>
        <v>41417.651516203703</v>
      </c>
    </row>
    <row r="2051" spans="1:20" x14ac:dyDescent="0.35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3">
        <f t="shared" si="191"/>
        <v>121</v>
      </c>
      <c r="P2051" s="4">
        <f t="shared" ref="P2051:P2114" si="192">IFERROR(E2051/L2051,0)</f>
        <v>80.991037735849048</v>
      </c>
      <c r="Q2051" t="str">
        <f t="shared" ref="Q2051:Q2114" si="193">LEFT(N2051,SEARCH("/",N2051)-1)</f>
        <v>technology</v>
      </c>
      <c r="R2051" t="str">
        <f t="shared" ref="R2051:R2114" si="194">RIGHT(N2051,LEN(N2051)-SEARCH("/",N2051,1))</f>
        <v>hardware</v>
      </c>
      <c r="S2051" s="9">
        <f t="shared" ref="S2051:S2114" si="195">(((J2051/60)/60)/24)+DATE(1970,1,1)</f>
        <v>41575.527349537035</v>
      </c>
      <c r="T2051" s="9">
        <f t="shared" ref="T2051:T2114" si="196">(((I2051/60)/60)/24)+DATE(1970,1,1)</f>
        <v>41610.957638888889</v>
      </c>
    </row>
    <row r="2052" spans="1:20" ht="43.5" x14ac:dyDescent="0.35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3">
        <f t="shared" ref="O2052:O2115" si="197">ROUNDUP((E2052/D2052)*100,0)</f>
        <v>474</v>
      </c>
      <c r="P2052" s="4">
        <f t="shared" si="192"/>
        <v>278.39411764705881</v>
      </c>
      <c r="Q2052" t="str">
        <f t="shared" si="193"/>
        <v>technology</v>
      </c>
      <c r="R2052" t="str">
        <f t="shared" si="194"/>
        <v>hardware</v>
      </c>
      <c r="S2052" s="9">
        <f t="shared" si="195"/>
        <v>42115.071504629625</v>
      </c>
      <c r="T2052" s="9">
        <f t="shared" si="196"/>
        <v>42155.071504629625</v>
      </c>
    </row>
    <row r="2053" spans="1:20" ht="43.5" x14ac:dyDescent="0.35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3">
        <f t="shared" si="197"/>
        <v>131</v>
      </c>
      <c r="P2053" s="4">
        <f t="shared" si="192"/>
        <v>43.095041322314053</v>
      </c>
      <c r="Q2053" t="str">
        <f t="shared" si="193"/>
        <v>technology</v>
      </c>
      <c r="R2053" t="str">
        <f t="shared" si="194"/>
        <v>hardware</v>
      </c>
      <c r="S2053" s="9">
        <f t="shared" si="195"/>
        <v>41604.022418981483</v>
      </c>
      <c r="T2053" s="9">
        <f t="shared" si="196"/>
        <v>41634.022418981483</v>
      </c>
    </row>
    <row r="2054" spans="1:20" ht="43.5" x14ac:dyDescent="0.35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3">
        <f t="shared" si="197"/>
        <v>354</v>
      </c>
      <c r="P2054" s="4">
        <f t="shared" si="192"/>
        <v>326.29205175600737</v>
      </c>
      <c r="Q2054" t="str">
        <f t="shared" si="193"/>
        <v>technology</v>
      </c>
      <c r="R2054" t="str">
        <f t="shared" si="194"/>
        <v>hardware</v>
      </c>
      <c r="S2054" s="9">
        <f t="shared" si="195"/>
        <v>42375.08394675926</v>
      </c>
      <c r="T2054" s="9">
        <f t="shared" si="196"/>
        <v>42420.08394675926</v>
      </c>
    </row>
    <row r="2055" spans="1:20" ht="43.5" x14ac:dyDescent="0.35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3">
        <f t="shared" si="197"/>
        <v>102</v>
      </c>
      <c r="P2055" s="4">
        <f t="shared" si="192"/>
        <v>41.743801652892564</v>
      </c>
      <c r="Q2055" t="str">
        <f t="shared" si="193"/>
        <v>technology</v>
      </c>
      <c r="R2055" t="str">
        <f t="shared" si="194"/>
        <v>hardware</v>
      </c>
      <c r="S2055" s="9">
        <f t="shared" si="195"/>
        <v>42303.617488425924</v>
      </c>
      <c r="T2055" s="9">
        <f t="shared" si="196"/>
        <v>42333.659155092595</v>
      </c>
    </row>
    <row r="2056" spans="1:20" ht="43.5" x14ac:dyDescent="0.35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3">
        <f t="shared" si="197"/>
        <v>114</v>
      </c>
      <c r="P2056" s="4">
        <f t="shared" si="192"/>
        <v>64.020933977455712</v>
      </c>
      <c r="Q2056" t="str">
        <f t="shared" si="193"/>
        <v>technology</v>
      </c>
      <c r="R2056" t="str">
        <f t="shared" si="194"/>
        <v>hardware</v>
      </c>
      <c r="S2056" s="9">
        <f t="shared" si="195"/>
        <v>41731.520949074074</v>
      </c>
      <c r="T2056" s="9">
        <f t="shared" si="196"/>
        <v>41761.520949074074</v>
      </c>
    </row>
    <row r="2057" spans="1:20" ht="43.5" x14ac:dyDescent="0.35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3">
        <f t="shared" si="197"/>
        <v>168</v>
      </c>
      <c r="P2057" s="4">
        <f t="shared" si="192"/>
        <v>99.455445544554451</v>
      </c>
      <c r="Q2057" t="str">
        <f t="shared" si="193"/>
        <v>technology</v>
      </c>
      <c r="R2057" t="str">
        <f t="shared" si="194"/>
        <v>hardware</v>
      </c>
      <c r="S2057" s="9">
        <f t="shared" si="195"/>
        <v>41946.674108796295</v>
      </c>
      <c r="T2057" s="9">
        <f t="shared" si="196"/>
        <v>41976.166666666672</v>
      </c>
    </row>
    <row r="2058" spans="1:20" ht="43.5" x14ac:dyDescent="0.35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3">
        <f t="shared" si="197"/>
        <v>154</v>
      </c>
      <c r="P2058" s="4">
        <f t="shared" si="192"/>
        <v>138.49458483754512</v>
      </c>
      <c r="Q2058" t="str">
        <f t="shared" si="193"/>
        <v>technology</v>
      </c>
      <c r="R2058" t="str">
        <f t="shared" si="194"/>
        <v>hardware</v>
      </c>
      <c r="S2058" s="9">
        <f t="shared" si="195"/>
        <v>41351.76090277778</v>
      </c>
      <c r="T2058" s="9">
        <f t="shared" si="196"/>
        <v>41381.76090277778</v>
      </c>
    </row>
    <row r="2059" spans="1:20" ht="43.5" x14ac:dyDescent="0.35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3">
        <f t="shared" si="197"/>
        <v>203</v>
      </c>
      <c r="P2059" s="4">
        <f t="shared" si="192"/>
        <v>45.547792792792798</v>
      </c>
      <c r="Q2059" t="str">
        <f t="shared" si="193"/>
        <v>technology</v>
      </c>
      <c r="R2059" t="str">
        <f t="shared" si="194"/>
        <v>hardware</v>
      </c>
      <c r="S2059" s="9">
        <f t="shared" si="195"/>
        <v>42396.494583333333</v>
      </c>
      <c r="T2059" s="9">
        <f t="shared" si="196"/>
        <v>42426.494583333333</v>
      </c>
    </row>
    <row r="2060" spans="1:20" ht="29" x14ac:dyDescent="0.35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3">
        <f t="shared" si="197"/>
        <v>169</v>
      </c>
      <c r="P2060" s="4">
        <f t="shared" si="192"/>
        <v>10.507317073170732</v>
      </c>
      <c r="Q2060" t="str">
        <f t="shared" si="193"/>
        <v>technology</v>
      </c>
      <c r="R2060" t="str">
        <f t="shared" si="194"/>
        <v>hardware</v>
      </c>
      <c r="S2060" s="9">
        <f t="shared" si="195"/>
        <v>42026.370717592596</v>
      </c>
      <c r="T2060" s="9">
        <f t="shared" si="196"/>
        <v>42065.833333333328</v>
      </c>
    </row>
    <row r="2061" spans="1:20" ht="43.5" x14ac:dyDescent="0.35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3">
        <f t="shared" si="197"/>
        <v>144</v>
      </c>
      <c r="P2061" s="4">
        <f t="shared" si="192"/>
        <v>114.76533333333333</v>
      </c>
      <c r="Q2061" t="str">
        <f t="shared" si="193"/>
        <v>technology</v>
      </c>
      <c r="R2061" t="str">
        <f t="shared" si="194"/>
        <v>hardware</v>
      </c>
      <c r="S2061" s="9">
        <f t="shared" si="195"/>
        <v>42361.602476851855</v>
      </c>
      <c r="T2061" s="9">
        <f t="shared" si="196"/>
        <v>42400.915972222225</v>
      </c>
    </row>
    <row r="2062" spans="1:20" ht="43.5" x14ac:dyDescent="0.35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3">
        <f t="shared" si="197"/>
        <v>197</v>
      </c>
      <c r="P2062" s="4">
        <f t="shared" si="192"/>
        <v>35.997067448680355</v>
      </c>
      <c r="Q2062" t="str">
        <f t="shared" si="193"/>
        <v>technology</v>
      </c>
      <c r="R2062" t="str">
        <f t="shared" si="194"/>
        <v>hardware</v>
      </c>
      <c r="S2062" s="9">
        <f t="shared" si="195"/>
        <v>41783.642939814818</v>
      </c>
      <c r="T2062" s="9">
        <f t="shared" si="196"/>
        <v>41843.642939814818</v>
      </c>
    </row>
    <row r="2063" spans="1:20" ht="43.5" x14ac:dyDescent="0.35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3">
        <f t="shared" si="197"/>
        <v>108</v>
      </c>
      <c r="P2063" s="4">
        <f t="shared" si="192"/>
        <v>154.17142857142858</v>
      </c>
      <c r="Q2063" t="str">
        <f t="shared" si="193"/>
        <v>technology</v>
      </c>
      <c r="R2063" t="str">
        <f t="shared" si="194"/>
        <v>hardware</v>
      </c>
      <c r="S2063" s="9">
        <f t="shared" si="195"/>
        <v>42705.764513888891</v>
      </c>
      <c r="T2063" s="9">
        <f t="shared" si="196"/>
        <v>42735.764513888891</v>
      </c>
    </row>
    <row r="2064" spans="1:20" ht="43.5" x14ac:dyDescent="0.35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3">
        <f t="shared" si="197"/>
        <v>115</v>
      </c>
      <c r="P2064" s="4">
        <f t="shared" si="192"/>
        <v>566.38916256157631</v>
      </c>
      <c r="Q2064" t="str">
        <f t="shared" si="193"/>
        <v>technology</v>
      </c>
      <c r="R2064" t="str">
        <f t="shared" si="194"/>
        <v>hardware</v>
      </c>
      <c r="S2064" s="9">
        <f t="shared" si="195"/>
        <v>42423.3830787037</v>
      </c>
      <c r="T2064" s="9">
        <f t="shared" si="196"/>
        <v>42453.341412037036</v>
      </c>
    </row>
    <row r="2065" spans="1:20" ht="29" x14ac:dyDescent="0.35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3">
        <f t="shared" si="197"/>
        <v>149</v>
      </c>
      <c r="P2065" s="4">
        <f t="shared" si="192"/>
        <v>120.85714285714286</v>
      </c>
      <c r="Q2065" t="str">
        <f t="shared" si="193"/>
        <v>technology</v>
      </c>
      <c r="R2065" t="str">
        <f t="shared" si="194"/>
        <v>hardware</v>
      </c>
      <c r="S2065" s="9">
        <f t="shared" si="195"/>
        <v>42472.73265046296</v>
      </c>
      <c r="T2065" s="9">
        <f t="shared" si="196"/>
        <v>42505.73265046296</v>
      </c>
    </row>
    <row r="2066" spans="1:20" ht="43.5" x14ac:dyDescent="0.35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3">
        <f t="shared" si="197"/>
        <v>192</v>
      </c>
      <c r="P2066" s="4">
        <f t="shared" si="192"/>
        <v>86.163845492085343</v>
      </c>
      <c r="Q2066" t="str">
        <f t="shared" si="193"/>
        <v>technology</v>
      </c>
      <c r="R2066" t="str">
        <f t="shared" si="194"/>
        <v>hardware</v>
      </c>
      <c r="S2066" s="9">
        <f t="shared" si="195"/>
        <v>41389.364849537036</v>
      </c>
      <c r="T2066" s="9">
        <f t="shared" si="196"/>
        <v>41425.5</v>
      </c>
    </row>
    <row r="2067" spans="1:20" ht="43.5" x14ac:dyDescent="0.35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3">
        <f t="shared" si="197"/>
        <v>200</v>
      </c>
      <c r="P2067" s="4">
        <f t="shared" si="192"/>
        <v>51.212114395886893</v>
      </c>
      <c r="Q2067" t="str">
        <f t="shared" si="193"/>
        <v>technology</v>
      </c>
      <c r="R2067" t="str">
        <f t="shared" si="194"/>
        <v>hardware</v>
      </c>
      <c r="S2067" s="9">
        <f t="shared" si="195"/>
        <v>41603.333668981482</v>
      </c>
      <c r="T2067" s="9">
        <f t="shared" si="196"/>
        <v>41633.333668981482</v>
      </c>
    </row>
    <row r="2068" spans="1:20" ht="43.5" x14ac:dyDescent="0.35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3">
        <f t="shared" si="197"/>
        <v>219</v>
      </c>
      <c r="P2068" s="4">
        <f t="shared" si="192"/>
        <v>67.261538461538464</v>
      </c>
      <c r="Q2068" t="str">
        <f t="shared" si="193"/>
        <v>technology</v>
      </c>
      <c r="R2068" t="str">
        <f t="shared" si="194"/>
        <v>hardware</v>
      </c>
      <c r="S2068" s="9">
        <f t="shared" si="195"/>
        <v>41844.771793981483</v>
      </c>
      <c r="T2068" s="9">
        <f t="shared" si="196"/>
        <v>41874.771793981483</v>
      </c>
    </row>
    <row r="2069" spans="1:20" ht="29" x14ac:dyDescent="0.35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3">
        <f t="shared" si="197"/>
        <v>127</v>
      </c>
      <c r="P2069" s="4">
        <f t="shared" si="192"/>
        <v>62.8</v>
      </c>
      <c r="Q2069" t="str">
        <f t="shared" si="193"/>
        <v>technology</v>
      </c>
      <c r="R2069" t="str">
        <f t="shared" si="194"/>
        <v>hardware</v>
      </c>
      <c r="S2069" s="9">
        <f t="shared" si="195"/>
        <v>42115.853888888887</v>
      </c>
      <c r="T2069" s="9">
        <f t="shared" si="196"/>
        <v>42148.853888888887</v>
      </c>
    </row>
    <row r="2070" spans="1:20" ht="43.5" x14ac:dyDescent="0.35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3">
        <f t="shared" si="197"/>
        <v>106</v>
      </c>
      <c r="P2070" s="4">
        <f t="shared" si="192"/>
        <v>346.13118421052633</v>
      </c>
      <c r="Q2070" t="str">
        <f t="shared" si="193"/>
        <v>technology</v>
      </c>
      <c r="R2070" t="str">
        <f t="shared" si="194"/>
        <v>hardware</v>
      </c>
      <c r="S2070" s="9">
        <f t="shared" si="195"/>
        <v>42633.841608796298</v>
      </c>
      <c r="T2070" s="9">
        <f t="shared" si="196"/>
        <v>42663.841608796298</v>
      </c>
    </row>
    <row r="2071" spans="1:20" ht="43.5" x14ac:dyDescent="0.35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3">
        <f t="shared" si="197"/>
        <v>129</v>
      </c>
      <c r="P2071" s="4">
        <f t="shared" si="192"/>
        <v>244.11912547528519</v>
      </c>
      <c r="Q2071" t="str">
        <f t="shared" si="193"/>
        <v>technology</v>
      </c>
      <c r="R2071" t="str">
        <f t="shared" si="194"/>
        <v>hardware</v>
      </c>
      <c r="S2071" s="9">
        <f t="shared" si="195"/>
        <v>42340.972118055557</v>
      </c>
      <c r="T2071" s="9">
        <f t="shared" si="196"/>
        <v>42371.972118055557</v>
      </c>
    </row>
    <row r="2072" spans="1:20" ht="43.5" x14ac:dyDescent="0.35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3">
        <f t="shared" si="197"/>
        <v>318</v>
      </c>
      <c r="P2072" s="4">
        <f t="shared" si="192"/>
        <v>259.25424836601309</v>
      </c>
      <c r="Q2072" t="str">
        <f t="shared" si="193"/>
        <v>technology</v>
      </c>
      <c r="R2072" t="str">
        <f t="shared" si="194"/>
        <v>hardware</v>
      </c>
      <c r="S2072" s="9">
        <f t="shared" si="195"/>
        <v>42519.6565162037</v>
      </c>
      <c r="T2072" s="9">
        <f t="shared" si="196"/>
        <v>42549.6565162037</v>
      </c>
    </row>
    <row r="2073" spans="1:20" ht="43.5" x14ac:dyDescent="0.35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3">
        <f t="shared" si="197"/>
        <v>281</v>
      </c>
      <c r="P2073" s="4">
        <f t="shared" si="192"/>
        <v>201.96402877697841</v>
      </c>
      <c r="Q2073" t="str">
        <f t="shared" si="193"/>
        <v>technology</v>
      </c>
      <c r="R2073" t="str">
        <f t="shared" si="194"/>
        <v>hardware</v>
      </c>
      <c r="S2073" s="9">
        <f t="shared" si="195"/>
        <v>42600.278749999998</v>
      </c>
      <c r="T2073" s="9">
        <f t="shared" si="196"/>
        <v>42645.278749999998</v>
      </c>
    </row>
    <row r="2074" spans="1:20" ht="43.5" x14ac:dyDescent="0.35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3">
        <f t="shared" si="197"/>
        <v>111</v>
      </c>
      <c r="P2074" s="4">
        <f t="shared" si="192"/>
        <v>226.20857142857142</v>
      </c>
      <c r="Q2074" t="str">
        <f t="shared" si="193"/>
        <v>technology</v>
      </c>
      <c r="R2074" t="str">
        <f t="shared" si="194"/>
        <v>hardware</v>
      </c>
      <c r="S2074" s="9">
        <f t="shared" si="195"/>
        <v>42467.581388888888</v>
      </c>
      <c r="T2074" s="9">
        <f t="shared" si="196"/>
        <v>42497.581388888888</v>
      </c>
    </row>
    <row r="2075" spans="1:20" ht="43.5" x14ac:dyDescent="0.35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3">
        <f t="shared" si="197"/>
        <v>153</v>
      </c>
      <c r="P2075" s="4">
        <f t="shared" si="192"/>
        <v>324.69</v>
      </c>
      <c r="Q2075" t="str">
        <f t="shared" si="193"/>
        <v>technology</v>
      </c>
      <c r="R2075" t="str">
        <f t="shared" si="194"/>
        <v>hardware</v>
      </c>
      <c r="S2075" s="9">
        <f t="shared" si="195"/>
        <v>42087.668032407411</v>
      </c>
      <c r="T2075" s="9">
        <f t="shared" si="196"/>
        <v>42132.668032407411</v>
      </c>
    </row>
    <row r="2076" spans="1:20" ht="29" x14ac:dyDescent="0.35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3">
        <f t="shared" si="197"/>
        <v>103</v>
      </c>
      <c r="P2076" s="4">
        <f t="shared" si="192"/>
        <v>205</v>
      </c>
      <c r="Q2076" t="str">
        <f t="shared" si="193"/>
        <v>technology</v>
      </c>
      <c r="R2076" t="str">
        <f t="shared" si="194"/>
        <v>hardware</v>
      </c>
      <c r="S2076" s="9">
        <f t="shared" si="195"/>
        <v>42466.826180555552</v>
      </c>
      <c r="T2076" s="9">
        <f t="shared" si="196"/>
        <v>42496.826180555552</v>
      </c>
    </row>
    <row r="2077" spans="1:20" ht="43.5" x14ac:dyDescent="0.35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3">
        <f t="shared" si="197"/>
        <v>1679</v>
      </c>
      <c r="P2077" s="4">
        <f t="shared" si="192"/>
        <v>20.465926829268295</v>
      </c>
      <c r="Q2077" t="str">
        <f t="shared" si="193"/>
        <v>technology</v>
      </c>
      <c r="R2077" t="str">
        <f t="shared" si="194"/>
        <v>hardware</v>
      </c>
      <c r="S2077" s="9">
        <f t="shared" si="195"/>
        <v>41450.681574074071</v>
      </c>
      <c r="T2077" s="9">
        <f t="shared" si="196"/>
        <v>41480.681574074071</v>
      </c>
    </row>
    <row r="2078" spans="1:20" ht="29" x14ac:dyDescent="0.35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3">
        <f t="shared" si="197"/>
        <v>544</v>
      </c>
      <c r="P2078" s="4">
        <f t="shared" si="192"/>
        <v>116.35303146309367</v>
      </c>
      <c r="Q2078" t="str">
        <f t="shared" si="193"/>
        <v>technology</v>
      </c>
      <c r="R2078" t="str">
        <f t="shared" si="194"/>
        <v>hardware</v>
      </c>
      <c r="S2078" s="9">
        <f t="shared" si="195"/>
        <v>41803.880659722221</v>
      </c>
      <c r="T2078" s="9">
        <f t="shared" si="196"/>
        <v>41843.880659722221</v>
      </c>
    </row>
    <row r="2079" spans="1:20" ht="43.5" x14ac:dyDescent="0.35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3">
        <f t="shared" si="197"/>
        <v>116</v>
      </c>
      <c r="P2079" s="4">
        <f t="shared" si="192"/>
        <v>307.20212765957444</v>
      </c>
      <c r="Q2079" t="str">
        <f t="shared" si="193"/>
        <v>technology</v>
      </c>
      <c r="R2079" t="str">
        <f t="shared" si="194"/>
        <v>hardware</v>
      </c>
      <c r="S2079" s="9">
        <f t="shared" si="195"/>
        <v>42103.042546296296</v>
      </c>
      <c r="T2079" s="9">
        <f t="shared" si="196"/>
        <v>42160.875</v>
      </c>
    </row>
    <row r="2080" spans="1:20" ht="43.5" x14ac:dyDescent="0.35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3">
        <f t="shared" si="197"/>
        <v>132</v>
      </c>
      <c r="P2080" s="4">
        <f t="shared" si="192"/>
        <v>546.6875</v>
      </c>
      <c r="Q2080" t="str">
        <f t="shared" si="193"/>
        <v>technology</v>
      </c>
      <c r="R2080" t="str">
        <f t="shared" si="194"/>
        <v>hardware</v>
      </c>
      <c r="S2080" s="9">
        <f t="shared" si="195"/>
        <v>42692.771493055552</v>
      </c>
      <c r="T2080" s="9">
        <f t="shared" si="196"/>
        <v>42722.771493055552</v>
      </c>
    </row>
    <row r="2081" spans="1:20" ht="43.5" x14ac:dyDescent="0.35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3">
        <f t="shared" si="197"/>
        <v>289</v>
      </c>
      <c r="P2081" s="4">
        <f t="shared" si="192"/>
        <v>47.474464579901152</v>
      </c>
      <c r="Q2081" t="str">
        <f t="shared" si="193"/>
        <v>technology</v>
      </c>
      <c r="R2081" t="str">
        <f t="shared" si="194"/>
        <v>hardware</v>
      </c>
      <c r="S2081" s="9">
        <f t="shared" si="195"/>
        <v>42150.71056712963</v>
      </c>
      <c r="T2081" s="9">
        <f t="shared" si="196"/>
        <v>42180.791666666672</v>
      </c>
    </row>
    <row r="2082" spans="1:20" ht="43.5" x14ac:dyDescent="0.35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3">
        <f t="shared" si="197"/>
        <v>508</v>
      </c>
      <c r="P2082" s="4">
        <f t="shared" si="192"/>
        <v>101.56</v>
      </c>
      <c r="Q2082" t="str">
        <f t="shared" si="193"/>
        <v>technology</v>
      </c>
      <c r="R2082" t="str">
        <f t="shared" si="194"/>
        <v>hardware</v>
      </c>
      <c r="S2082" s="9">
        <f t="shared" si="195"/>
        <v>42289.957175925927</v>
      </c>
      <c r="T2082" s="9">
        <f t="shared" si="196"/>
        <v>42319.998842592591</v>
      </c>
    </row>
    <row r="2083" spans="1:20" ht="43.5" x14ac:dyDescent="0.35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3">
        <f t="shared" si="197"/>
        <v>115</v>
      </c>
      <c r="P2083" s="4">
        <f t="shared" si="192"/>
        <v>72.909090909090907</v>
      </c>
      <c r="Q2083" t="str">
        <f t="shared" si="193"/>
        <v>music</v>
      </c>
      <c r="R2083" t="str">
        <f t="shared" si="194"/>
        <v>indie rock</v>
      </c>
      <c r="S2083" s="9">
        <f t="shared" si="195"/>
        <v>41004.156886574077</v>
      </c>
      <c r="T2083" s="9">
        <f t="shared" si="196"/>
        <v>41045.207638888889</v>
      </c>
    </row>
    <row r="2084" spans="1:20" ht="43.5" x14ac:dyDescent="0.35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3">
        <f t="shared" si="197"/>
        <v>111</v>
      </c>
      <c r="P2084" s="4">
        <f t="shared" si="192"/>
        <v>43.710526315789473</v>
      </c>
      <c r="Q2084" t="str">
        <f t="shared" si="193"/>
        <v>music</v>
      </c>
      <c r="R2084" t="str">
        <f t="shared" si="194"/>
        <v>indie rock</v>
      </c>
      <c r="S2084" s="9">
        <f t="shared" si="195"/>
        <v>40811.120324074072</v>
      </c>
      <c r="T2084" s="9">
        <f t="shared" si="196"/>
        <v>40871.161990740737</v>
      </c>
    </row>
    <row r="2085" spans="1:20" ht="43.5" x14ac:dyDescent="0.35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3">
        <f t="shared" si="197"/>
        <v>114</v>
      </c>
      <c r="P2085" s="4">
        <f t="shared" si="192"/>
        <v>34</v>
      </c>
      <c r="Q2085" t="str">
        <f t="shared" si="193"/>
        <v>music</v>
      </c>
      <c r="R2085" t="str">
        <f t="shared" si="194"/>
        <v>indie rock</v>
      </c>
      <c r="S2085" s="9">
        <f t="shared" si="195"/>
        <v>41034.72216435185</v>
      </c>
      <c r="T2085" s="9">
        <f t="shared" si="196"/>
        <v>41064.72216435185</v>
      </c>
    </row>
    <row r="2086" spans="1:20" ht="43.5" x14ac:dyDescent="0.35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3">
        <f t="shared" si="197"/>
        <v>109</v>
      </c>
      <c r="P2086" s="4">
        <f t="shared" si="192"/>
        <v>70.652173913043484</v>
      </c>
      <c r="Q2086" t="str">
        <f t="shared" si="193"/>
        <v>music</v>
      </c>
      <c r="R2086" t="str">
        <f t="shared" si="194"/>
        <v>indie rock</v>
      </c>
      <c r="S2086" s="9">
        <f t="shared" si="195"/>
        <v>41731.833124999997</v>
      </c>
      <c r="T2086" s="9">
        <f t="shared" si="196"/>
        <v>41763.290972222225</v>
      </c>
    </row>
    <row r="2087" spans="1:20" ht="43.5" x14ac:dyDescent="0.35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3">
        <f t="shared" si="197"/>
        <v>124</v>
      </c>
      <c r="P2087" s="4">
        <f t="shared" si="192"/>
        <v>89.301204819277103</v>
      </c>
      <c r="Q2087" t="str">
        <f t="shared" si="193"/>
        <v>music</v>
      </c>
      <c r="R2087" t="str">
        <f t="shared" si="194"/>
        <v>indie rock</v>
      </c>
      <c r="S2087" s="9">
        <f t="shared" si="195"/>
        <v>41075.835497685184</v>
      </c>
      <c r="T2087" s="9">
        <f t="shared" si="196"/>
        <v>41105.835497685184</v>
      </c>
    </row>
    <row r="2088" spans="1:20" ht="29" x14ac:dyDescent="0.35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3">
        <f t="shared" si="197"/>
        <v>101</v>
      </c>
      <c r="P2088" s="4">
        <f t="shared" si="192"/>
        <v>115.08571428571429</v>
      </c>
      <c r="Q2088" t="str">
        <f t="shared" si="193"/>
        <v>music</v>
      </c>
      <c r="R2088" t="str">
        <f t="shared" si="194"/>
        <v>indie rock</v>
      </c>
      <c r="S2088" s="9">
        <f t="shared" si="195"/>
        <v>40860.67050925926</v>
      </c>
      <c r="T2088" s="9">
        <f t="shared" si="196"/>
        <v>40891.207638888889</v>
      </c>
    </row>
    <row r="2089" spans="1:20" ht="43.5" x14ac:dyDescent="0.35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3">
        <f t="shared" si="197"/>
        <v>104</v>
      </c>
      <c r="P2089" s="4">
        <f t="shared" si="192"/>
        <v>62.12</v>
      </c>
      <c r="Q2089" t="str">
        <f t="shared" si="193"/>
        <v>music</v>
      </c>
      <c r="R2089" t="str">
        <f t="shared" si="194"/>
        <v>indie rock</v>
      </c>
      <c r="S2089" s="9">
        <f t="shared" si="195"/>
        <v>40764.204375000001</v>
      </c>
      <c r="T2089" s="9">
        <f t="shared" si="196"/>
        <v>40794.204375000001</v>
      </c>
    </row>
    <row r="2090" spans="1:20" ht="43.5" x14ac:dyDescent="0.35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3">
        <f t="shared" si="197"/>
        <v>116</v>
      </c>
      <c r="P2090" s="4">
        <f t="shared" si="192"/>
        <v>46.204266666666669</v>
      </c>
      <c r="Q2090" t="str">
        <f t="shared" si="193"/>
        <v>music</v>
      </c>
      <c r="R2090" t="str">
        <f t="shared" si="194"/>
        <v>indie rock</v>
      </c>
      <c r="S2090" s="9">
        <f t="shared" si="195"/>
        <v>40395.714722222219</v>
      </c>
      <c r="T2090" s="9">
        <f t="shared" si="196"/>
        <v>40432.165972222225</v>
      </c>
    </row>
    <row r="2091" spans="1:20" ht="29" x14ac:dyDescent="0.35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3">
        <f t="shared" si="197"/>
        <v>121</v>
      </c>
      <c r="P2091" s="4">
        <f t="shared" si="192"/>
        <v>48.54854838709678</v>
      </c>
      <c r="Q2091" t="str">
        <f t="shared" si="193"/>
        <v>music</v>
      </c>
      <c r="R2091" t="str">
        <f t="shared" si="194"/>
        <v>indie rock</v>
      </c>
      <c r="S2091" s="9">
        <f t="shared" si="195"/>
        <v>41453.076319444444</v>
      </c>
      <c r="T2091" s="9">
        <f t="shared" si="196"/>
        <v>41488.076319444444</v>
      </c>
    </row>
    <row r="2092" spans="1:20" ht="43.5" x14ac:dyDescent="0.35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3">
        <f t="shared" si="197"/>
        <v>116</v>
      </c>
      <c r="P2092" s="4">
        <f t="shared" si="192"/>
        <v>57.520187499999999</v>
      </c>
      <c r="Q2092" t="str">
        <f t="shared" si="193"/>
        <v>music</v>
      </c>
      <c r="R2092" t="str">
        <f t="shared" si="194"/>
        <v>indie rock</v>
      </c>
      <c r="S2092" s="9">
        <f t="shared" si="195"/>
        <v>41299.381423611114</v>
      </c>
      <c r="T2092" s="9">
        <f t="shared" si="196"/>
        <v>41329.381423611114</v>
      </c>
    </row>
    <row r="2093" spans="1:20" ht="43.5" x14ac:dyDescent="0.35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3">
        <f t="shared" si="197"/>
        <v>121</v>
      </c>
      <c r="P2093" s="4">
        <f t="shared" si="192"/>
        <v>88.147154471544724</v>
      </c>
      <c r="Q2093" t="str">
        <f t="shared" si="193"/>
        <v>music</v>
      </c>
      <c r="R2093" t="str">
        <f t="shared" si="194"/>
        <v>indie rock</v>
      </c>
      <c r="S2093" s="9">
        <f t="shared" si="195"/>
        <v>40555.322662037033</v>
      </c>
      <c r="T2093" s="9">
        <f t="shared" si="196"/>
        <v>40603.833333333336</v>
      </c>
    </row>
    <row r="2094" spans="1:20" ht="43.5" x14ac:dyDescent="0.35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3">
        <f t="shared" si="197"/>
        <v>102</v>
      </c>
      <c r="P2094" s="4">
        <f t="shared" si="192"/>
        <v>110.49090909090908</v>
      </c>
      <c r="Q2094" t="str">
        <f t="shared" si="193"/>
        <v>music</v>
      </c>
      <c r="R2094" t="str">
        <f t="shared" si="194"/>
        <v>indie rock</v>
      </c>
      <c r="S2094" s="9">
        <f t="shared" si="195"/>
        <v>40763.707546296297</v>
      </c>
      <c r="T2094" s="9">
        <f t="shared" si="196"/>
        <v>40823.707546296297</v>
      </c>
    </row>
    <row r="2095" spans="1:20" ht="43.5" x14ac:dyDescent="0.35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3">
        <f t="shared" si="197"/>
        <v>103</v>
      </c>
      <c r="P2095" s="4">
        <f t="shared" si="192"/>
        <v>66.826086956521735</v>
      </c>
      <c r="Q2095" t="str">
        <f t="shared" si="193"/>
        <v>music</v>
      </c>
      <c r="R2095" t="str">
        <f t="shared" si="194"/>
        <v>indie rock</v>
      </c>
      <c r="S2095" s="9">
        <f t="shared" si="195"/>
        <v>41205.854537037041</v>
      </c>
      <c r="T2095" s="9">
        <f t="shared" si="196"/>
        <v>41265.896203703705</v>
      </c>
    </row>
    <row r="2096" spans="1:20" ht="43.5" x14ac:dyDescent="0.35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3">
        <f t="shared" si="197"/>
        <v>121</v>
      </c>
      <c r="P2096" s="4">
        <f t="shared" si="192"/>
        <v>58.597222222222221</v>
      </c>
      <c r="Q2096" t="str">
        <f t="shared" si="193"/>
        <v>music</v>
      </c>
      <c r="R2096" t="str">
        <f t="shared" si="194"/>
        <v>indie rock</v>
      </c>
      <c r="S2096" s="9">
        <f t="shared" si="195"/>
        <v>40939.02002314815</v>
      </c>
      <c r="T2096" s="9">
        <f t="shared" si="196"/>
        <v>40973.125</v>
      </c>
    </row>
    <row r="2097" spans="1:20" ht="43.5" x14ac:dyDescent="0.35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3">
        <f t="shared" si="197"/>
        <v>100</v>
      </c>
      <c r="P2097" s="4">
        <f t="shared" si="192"/>
        <v>113.63636363636364</v>
      </c>
      <c r="Q2097" t="str">
        <f t="shared" si="193"/>
        <v>music</v>
      </c>
      <c r="R2097" t="str">
        <f t="shared" si="194"/>
        <v>indie rock</v>
      </c>
      <c r="S2097" s="9">
        <f t="shared" si="195"/>
        <v>40758.733483796292</v>
      </c>
      <c r="T2097" s="9">
        <f t="shared" si="196"/>
        <v>40818.733483796292</v>
      </c>
    </row>
    <row r="2098" spans="1:20" ht="43.5" x14ac:dyDescent="0.35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3">
        <f t="shared" si="197"/>
        <v>102</v>
      </c>
      <c r="P2098" s="4">
        <f t="shared" si="192"/>
        <v>43.571428571428569</v>
      </c>
      <c r="Q2098" t="str">
        <f t="shared" si="193"/>
        <v>music</v>
      </c>
      <c r="R2098" t="str">
        <f t="shared" si="194"/>
        <v>indie rock</v>
      </c>
      <c r="S2098" s="9">
        <f t="shared" si="195"/>
        <v>41192.758506944447</v>
      </c>
      <c r="T2098" s="9">
        <f t="shared" si="196"/>
        <v>41208.165972222225</v>
      </c>
    </row>
    <row r="2099" spans="1:20" ht="43.5" x14ac:dyDescent="0.35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3">
        <f t="shared" si="197"/>
        <v>100</v>
      </c>
      <c r="P2099" s="4">
        <f t="shared" si="192"/>
        <v>78.94736842105263</v>
      </c>
      <c r="Q2099" t="str">
        <f t="shared" si="193"/>
        <v>music</v>
      </c>
      <c r="R2099" t="str">
        <f t="shared" si="194"/>
        <v>indie rock</v>
      </c>
      <c r="S2099" s="9">
        <f t="shared" si="195"/>
        <v>40818.58489583333</v>
      </c>
      <c r="T2099" s="9">
        <f t="shared" si="196"/>
        <v>40878.626562500001</v>
      </c>
    </row>
    <row r="2100" spans="1:20" ht="43.5" x14ac:dyDescent="0.35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3">
        <f t="shared" si="197"/>
        <v>101</v>
      </c>
      <c r="P2100" s="4">
        <f t="shared" si="192"/>
        <v>188.125</v>
      </c>
      <c r="Q2100" t="str">
        <f t="shared" si="193"/>
        <v>music</v>
      </c>
      <c r="R2100" t="str">
        <f t="shared" si="194"/>
        <v>indie rock</v>
      </c>
      <c r="S2100" s="9">
        <f t="shared" si="195"/>
        <v>40946.11383101852</v>
      </c>
      <c r="T2100" s="9">
        <f t="shared" si="196"/>
        <v>40976.11383101852</v>
      </c>
    </row>
    <row r="2101" spans="1:20" x14ac:dyDescent="0.35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3">
        <f t="shared" si="197"/>
        <v>133</v>
      </c>
      <c r="P2101" s="4">
        <f t="shared" si="192"/>
        <v>63.031746031746032</v>
      </c>
      <c r="Q2101" t="str">
        <f t="shared" si="193"/>
        <v>music</v>
      </c>
      <c r="R2101" t="str">
        <f t="shared" si="194"/>
        <v>indie rock</v>
      </c>
      <c r="S2101" s="9">
        <f t="shared" si="195"/>
        <v>42173.746342592596</v>
      </c>
      <c r="T2101" s="9">
        <f t="shared" si="196"/>
        <v>42187.152777777781</v>
      </c>
    </row>
    <row r="2102" spans="1:20" ht="43.5" x14ac:dyDescent="0.35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3">
        <f t="shared" si="197"/>
        <v>137</v>
      </c>
      <c r="P2102" s="4">
        <f t="shared" si="192"/>
        <v>30.37037037037037</v>
      </c>
      <c r="Q2102" t="str">
        <f t="shared" si="193"/>
        <v>music</v>
      </c>
      <c r="R2102" t="str">
        <f t="shared" si="194"/>
        <v>indie rock</v>
      </c>
      <c r="S2102" s="9">
        <f t="shared" si="195"/>
        <v>41074.834965277776</v>
      </c>
      <c r="T2102" s="9">
        <f t="shared" si="196"/>
        <v>41090.165972222225</v>
      </c>
    </row>
    <row r="2103" spans="1:20" ht="43.5" x14ac:dyDescent="0.35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3">
        <f t="shared" si="197"/>
        <v>114</v>
      </c>
      <c r="P2103" s="4">
        <f t="shared" si="192"/>
        <v>51.477272727272727</v>
      </c>
      <c r="Q2103" t="str">
        <f t="shared" si="193"/>
        <v>music</v>
      </c>
      <c r="R2103" t="str">
        <f t="shared" si="194"/>
        <v>indie rock</v>
      </c>
      <c r="S2103" s="9">
        <f t="shared" si="195"/>
        <v>40892.149467592593</v>
      </c>
      <c r="T2103" s="9">
        <f t="shared" si="196"/>
        <v>40952.149467592593</v>
      </c>
    </row>
    <row r="2104" spans="1:20" ht="43.5" x14ac:dyDescent="0.35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3">
        <f t="shared" si="197"/>
        <v>136</v>
      </c>
      <c r="P2104" s="4">
        <f t="shared" si="192"/>
        <v>35.789473684210527</v>
      </c>
      <c r="Q2104" t="str">
        <f t="shared" si="193"/>
        <v>music</v>
      </c>
      <c r="R2104" t="str">
        <f t="shared" si="194"/>
        <v>indie rock</v>
      </c>
      <c r="S2104" s="9">
        <f t="shared" si="195"/>
        <v>40638.868611111109</v>
      </c>
      <c r="T2104" s="9">
        <f t="shared" si="196"/>
        <v>40668.868611111109</v>
      </c>
    </row>
    <row r="2105" spans="1:20" ht="29" x14ac:dyDescent="0.35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3">
        <f t="shared" si="197"/>
        <v>147</v>
      </c>
      <c r="P2105" s="4">
        <f t="shared" si="192"/>
        <v>98.817391304347822</v>
      </c>
      <c r="Q2105" t="str">
        <f t="shared" si="193"/>
        <v>music</v>
      </c>
      <c r="R2105" t="str">
        <f t="shared" si="194"/>
        <v>indie rock</v>
      </c>
      <c r="S2105" s="9">
        <f t="shared" si="195"/>
        <v>41192.754942129628</v>
      </c>
      <c r="T2105" s="9">
        <f t="shared" si="196"/>
        <v>41222.7966087963</v>
      </c>
    </row>
    <row r="2106" spans="1:20" ht="43.5" x14ac:dyDescent="0.35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3">
        <f t="shared" si="197"/>
        <v>130</v>
      </c>
      <c r="P2106" s="4">
        <f t="shared" si="192"/>
        <v>28</v>
      </c>
      <c r="Q2106" t="str">
        <f t="shared" si="193"/>
        <v>music</v>
      </c>
      <c r="R2106" t="str">
        <f t="shared" si="194"/>
        <v>indie rock</v>
      </c>
      <c r="S2106" s="9">
        <f t="shared" si="195"/>
        <v>41394.074467592596</v>
      </c>
      <c r="T2106" s="9">
        <f t="shared" si="196"/>
        <v>41425</v>
      </c>
    </row>
    <row r="2107" spans="1:20" ht="29" x14ac:dyDescent="0.35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3">
        <f t="shared" si="197"/>
        <v>254</v>
      </c>
      <c r="P2107" s="4">
        <f t="shared" si="192"/>
        <v>51.313131313131315</v>
      </c>
      <c r="Q2107" t="str">
        <f t="shared" si="193"/>
        <v>music</v>
      </c>
      <c r="R2107" t="str">
        <f t="shared" si="194"/>
        <v>indie rock</v>
      </c>
      <c r="S2107" s="9">
        <f t="shared" si="195"/>
        <v>41951.788807870369</v>
      </c>
      <c r="T2107" s="9">
        <f t="shared" si="196"/>
        <v>41964.166666666672</v>
      </c>
    </row>
    <row r="2108" spans="1:20" ht="43.5" x14ac:dyDescent="0.35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3">
        <f t="shared" si="197"/>
        <v>108</v>
      </c>
      <c r="P2108" s="4">
        <f t="shared" si="192"/>
        <v>53.522727272727273</v>
      </c>
      <c r="Q2108" t="str">
        <f t="shared" si="193"/>
        <v>music</v>
      </c>
      <c r="R2108" t="str">
        <f t="shared" si="194"/>
        <v>indie rock</v>
      </c>
      <c r="S2108" s="9">
        <f t="shared" si="195"/>
        <v>41270.21497685185</v>
      </c>
      <c r="T2108" s="9">
        <f t="shared" si="196"/>
        <v>41300.21497685185</v>
      </c>
    </row>
    <row r="2109" spans="1:20" ht="43.5" x14ac:dyDescent="0.35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3">
        <f t="shared" si="197"/>
        <v>108</v>
      </c>
      <c r="P2109" s="4">
        <f t="shared" si="192"/>
        <v>37.149310344827583</v>
      </c>
      <c r="Q2109" t="str">
        <f t="shared" si="193"/>
        <v>music</v>
      </c>
      <c r="R2109" t="str">
        <f t="shared" si="194"/>
        <v>indie rock</v>
      </c>
      <c r="S2109" s="9">
        <f t="shared" si="195"/>
        <v>41934.71056712963</v>
      </c>
      <c r="T2109" s="9">
        <f t="shared" si="196"/>
        <v>41955.752233796295</v>
      </c>
    </row>
    <row r="2110" spans="1:20" ht="43.5" x14ac:dyDescent="0.35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3">
        <f t="shared" si="197"/>
        <v>108</v>
      </c>
      <c r="P2110" s="4">
        <f t="shared" si="192"/>
        <v>89.895287958115176</v>
      </c>
      <c r="Q2110" t="str">
        <f t="shared" si="193"/>
        <v>music</v>
      </c>
      <c r="R2110" t="str">
        <f t="shared" si="194"/>
        <v>indie rock</v>
      </c>
      <c r="S2110" s="9">
        <f t="shared" si="195"/>
        <v>41135.175694444442</v>
      </c>
      <c r="T2110" s="9">
        <f t="shared" si="196"/>
        <v>41162.163194444445</v>
      </c>
    </row>
    <row r="2111" spans="1:20" ht="29" x14ac:dyDescent="0.35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3">
        <f t="shared" si="197"/>
        <v>107</v>
      </c>
      <c r="P2111" s="4">
        <f t="shared" si="192"/>
        <v>106.52500000000001</v>
      </c>
      <c r="Q2111" t="str">
        <f t="shared" si="193"/>
        <v>music</v>
      </c>
      <c r="R2111" t="str">
        <f t="shared" si="194"/>
        <v>indie rock</v>
      </c>
      <c r="S2111" s="9">
        <f t="shared" si="195"/>
        <v>42160.708530092597</v>
      </c>
      <c r="T2111" s="9">
        <f t="shared" si="196"/>
        <v>42190.708530092597</v>
      </c>
    </row>
    <row r="2112" spans="1:20" ht="29" x14ac:dyDescent="0.35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3">
        <f t="shared" si="197"/>
        <v>101</v>
      </c>
      <c r="P2112" s="4">
        <f t="shared" si="192"/>
        <v>52.815789473684212</v>
      </c>
      <c r="Q2112" t="str">
        <f t="shared" si="193"/>
        <v>music</v>
      </c>
      <c r="R2112" t="str">
        <f t="shared" si="194"/>
        <v>indie rock</v>
      </c>
      <c r="S2112" s="9">
        <f t="shared" si="195"/>
        <v>41759.670937499999</v>
      </c>
      <c r="T2112" s="9">
        <f t="shared" si="196"/>
        <v>41787.207638888889</v>
      </c>
    </row>
    <row r="2113" spans="1:20" ht="43.5" x14ac:dyDescent="0.35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3">
        <f t="shared" si="197"/>
        <v>107</v>
      </c>
      <c r="P2113" s="4">
        <f t="shared" si="192"/>
        <v>54.615384615384613</v>
      </c>
      <c r="Q2113" t="str">
        <f t="shared" si="193"/>
        <v>music</v>
      </c>
      <c r="R2113" t="str">
        <f t="shared" si="194"/>
        <v>indie rock</v>
      </c>
      <c r="S2113" s="9">
        <f t="shared" si="195"/>
        <v>40703.197048611109</v>
      </c>
      <c r="T2113" s="9">
        <f t="shared" si="196"/>
        <v>40770.041666666664</v>
      </c>
    </row>
    <row r="2114" spans="1:20" ht="43.5" x14ac:dyDescent="0.35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3">
        <f t="shared" si="197"/>
        <v>100</v>
      </c>
      <c r="P2114" s="4">
        <f t="shared" si="192"/>
        <v>27.272727272727273</v>
      </c>
      <c r="Q2114" t="str">
        <f t="shared" si="193"/>
        <v>music</v>
      </c>
      <c r="R2114" t="str">
        <f t="shared" si="194"/>
        <v>indie rock</v>
      </c>
      <c r="S2114" s="9">
        <f t="shared" si="195"/>
        <v>41365.928159722222</v>
      </c>
      <c r="T2114" s="9">
        <f t="shared" si="196"/>
        <v>41379.928159722222</v>
      </c>
    </row>
    <row r="2115" spans="1:20" ht="29" x14ac:dyDescent="0.35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3">
        <f t="shared" si="197"/>
        <v>105</v>
      </c>
      <c r="P2115" s="4">
        <f t="shared" ref="P2115:P2178" si="198">IFERROR(E2115/L2115,0)</f>
        <v>68.598130841121488</v>
      </c>
      <c r="Q2115" t="str">
        <f t="shared" ref="Q2115:Q2178" si="199">LEFT(N2115,SEARCH("/",N2115)-1)</f>
        <v>music</v>
      </c>
      <c r="R2115" t="str">
        <f t="shared" ref="R2115:R2178" si="200">RIGHT(N2115,LEN(N2115)-SEARCH("/",N2115,1))</f>
        <v>indie rock</v>
      </c>
      <c r="S2115" s="9">
        <f t="shared" ref="S2115:S2178" si="201">(((J2115/60)/60)/24)+DATE(1970,1,1)</f>
        <v>41870.86546296296</v>
      </c>
      <c r="T2115" s="9">
        <f t="shared" ref="T2115:T2178" si="202">(((I2115/60)/60)/24)+DATE(1970,1,1)</f>
        <v>41905.86546296296</v>
      </c>
    </row>
    <row r="2116" spans="1:20" ht="43.5" x14ac:dyDescent="0.35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3">
        <f t="shared" ref="O2116:O2179" si="203">ROUNDUP((E2116/D2116)*100,0)</f>
        <v>105</v>
      </c>
      <c r="P2116" s="4">
        <f t="shared" si="198"/>
        <v>35.612244897959187</v>
      </c>
      <c r="Q2116" t="str">
        <f t="shared" si="199"/>
        <v>music</v>
      </c>
      <c r="R2116" t="str">
        <f t="shared" si="200"/>
        <v>indie rock</v>
      </c>
      <c r="S2116" s="9">
        <f t="shared" si="201"/>
        <v>40458.815625000003</v>
      </c>
      <c r="T2116" s="9">
        <f t="shared" si="202"/>
        <v>40521.207638888889</v>
      </c>
    </row>
    <row r="2117" spans="1:20" ht="43.5" x14ac:dyDescent="0.35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3">
        <f t="shared" si="203"/>
        <v>226</v>
      </c>
      <c r="P2117" s="4">
        <f t="shared" si="198"/>
        <v>94.027777777777771</v>
      </c>
      <c r="Q2117" t="str">
        <f t="shared" si="199"/>
        <v>music</v>
      </c>
      <c r="R2117" t="str">
        <f t="shared" si="200"/>
        <v>indie rock</v>
      </c>
      <c r="S2117" s="9">
        <f t="shared" si="201"/>
        <v>40564.081030092595</v>
      </c>
      <c r="T2117" s="9">
        <f t="shared" si="202"/>
        <v>40594.081030092595</v>
      </c>
    </row>
    <row r="2118" spans="1:20" ht="43.5" x14ac:dyDescent="0.35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3">
        <f t="shared" si="203"/>
        <v>101</v>
      </c>
      <c r="P2118" s="4">
        <f t="shared" si="198"/>
        <v>526.45652173913038</v>
      </c>
      <c r="Q2118" t="str">
        <f t="shared" si="199"/>
        <v>music</v>
      </c>
      <c r="R2118" t="str">
        <f t="shared" si="200"/>
        <v>indie rock</v>
      </c>
      <c r="S2118" s="9">
        <f t="shared" si="201"/>
        <v>41136.777812500004</v>
      </c>
      <c r="T2118" s="9">
        <f t="shared" si="202"/>
        <v>41184.777812500004</v>
      </c>
    </row>
    <row r="2119" spans="1:20" ht="43.5" x14ac:dyDescent="0.35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3">
        <f t="shared" si="203"/>
        <v>148</v>
      </c>
      <c r="P2119" s="4">
        <f t="shared" si="198"/>
        <v>50.657142857142858</v>
      </c>
      <c r="Q2119" t="str">
        <f t="shared" si="199"/>
        <v>music</v>
      </c>
      <c r="R2119" t="str">
        <f t="shared" si="200"/>
        <v>indie rock</v>
      </c>
      <c r="S2119" s="9">
        <f t="shared" si="201"/>
        <v>42290.059594907405</v>
      </c>
      <c r="T2119" s="9">
        <f t="shared" si="202"/>
        <v>42304.207638888889</v>
      </c>
    </row>
    <row r="2120" spans="1:20" ht="29" x14ac:dyDescent="0.35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3">
        <f t="shared" si="203"/>
        <v>135</v>
      </c>
      <c r="P2120" s="4">
        <f t="shared" si="198"/>
        <v>79.182941176470578</v>
      </c>
      <c r="Q2120" t="str">
        <f t="shared" si="199"/>
        <v>music</v>
      </c>
      <c r="R2120" t="str">
        <f t="shared" si="200"/>
        <v>indie rock</v>
      </c>
      <c r="S2120" s="9">
        <f t="shared" si="201"/>
        <v>40718.839537037034</v>
      </c>
      <c r="T2120" s="9">
        <f t="shared" si="202"/>
        <v>40748.839537037034</v>
      </c>
    </row>
    <row r="2121" spans="1:20" ht="29" x14ac:dyDescent="0.35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3">
        <f t="shared" si="203"/>
        <v>101</v>
      </c>
      <c r="P2121" s="4">
        <f t="shared" si="198"/>
        <v>91.590909090909093</v>
      </c>
      <c r="Q2121" t="str">
        <f t="shared" si="199"/>
        <v>music</v>
      </c>
      <c r="R2121" t="str">
        <f t="shared" si="200"/>
        <v>indie rock</v>
      </c>
      <c r="S2121" s="9">
        <f t="shared" si="201"/>
        <v>41107.130150462966</v>
      </c>
      <c r="T2121" s="9">
        <f t="shared" si="202"/>
        <v>41137.130150462966</v>
      </c>
    </row>
    <row r="2122" spans="1:20" ht="43.5" x14ac:dyDescent="0.35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3">
        <f t="shared" si="203"/>
        <v>101</v>
      </c>
      <c r="P2122" s="4">
        <f t="shared" si="198"/>
        <v>116.96275362318841</v>
      </c>
      <c r="Q2122" t="str">
        <f t="shared" si="199"/>
        <v>music</v>
      </c>
      <c r="R2122" t="str">
        <f t="shared" si="200"/>
        <v>indie rock</v>
      </c>
      <c r="S2122" s="9">
        <f t="shared" si="201"/>
        <v>41591.964537037034</v>
      </c>
      <c r="T2122" s="9">
        <f t="shared" si="202"/>
        <v>41640.964537037034</v>
      </c>
    </row>
    <row r="2123" spans="1:20" ht="29" x14ac:dyDescent="0.35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3">
        <f t="shared" si="203"/>
        <v>1</v>
      </c>
      <c r="P2123" s="4">
        <f t="shared" si="198"/>
        <v>28.4</v>
      </c>
      <c r="Q2123" t="str">
        <f t="shared" si="199"/>
        <v>games</v>
      </c>
      <c r="R2123" t="str">
        <f t="shared" si="200"/>
        <v>video games</v>
      </c>
      <c r="S2123" s="9">
        <f t="shared" si="201"/>
        <v>42716.7424537037</v>
      </c>
      <c r="T2123" s="9">
        <f t="shared" si="202"/>
        <v>42746.7424537037</v>
      </c>
    </row>
    <row r="2124" spans="1:20" ht="29" x14ac:dyDescent="0.35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3">
        <f t="shared" si="203"/>
        <v>1</v>
      </c>
      <c r="P2124" s="4">
        <f t="shared" si="198"/>
        <v>103.33333333333333</v>
      </c>
      <c r="Q2124" t="str">
        <f t="shared" si="199"/>
        <v>games</v>
      </c>
      <c r="R2124" t="str">
        <f t="shared" si="200"/>
        <v>video games</v>
      </c>
      <c r="S2124" s="9">
        <f t="shared" si="201"/>
        <v>42712.300567129627</v>
      </c>
      <c r="T2124" s="9">
        <f t="shared" si="202"/>
        <v>42742.300567129627</v>
      </c>
    </row>
    <row r="2125" spans="1:20" ht="58" x14ac:dyDescent="0.35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3">
        <f t="shared" si="203"/>
        <v>10</v>
      </c>
      <c r="P2125" s="4">
        <f t="shared" si="198"/>
        <v>10</v>
      </c>
      <c r="Q2125" t="str">
        <f t="shared" si="199"/>
        <v>games</v>
      </c>
      <c r="R2125" t="str">
        <f t="shared" si="200"/>
        <v>video games</v>
      </c>
      <c r="S2125" s="9">
        <f t="shared" si="201"/>
        <v>40198.424849537041</v>
      </c>
      <c r="T2125" s="9">
        <f t="shared" si="202"/>
        <v>40252.290972222225</v>
      </c>
    </row>
    <row r="2126" spans="1:20" ht="43.5" x14ac:dyDescent="0.35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3">
        <f t="shared" si="203"/>
        <v>11</v>
      </c>
      <c r="P2126" s="4">
        <f t="shared" si="198"/>
        <v>23</v>
      </c>
      <c r="Q2126" t="str">
        <f t="shared" si="199"/>
        <v>games</v>
      </c>
      <c r="R2126" t="str">
        <f t="shared" si="200"/>
        <v>video games</v>
      </c>
      <c r="S2126" s="9">
        <f t="shared" si="201"/>
        <v>40464.028182870366</v>
      </c>
      <c r="T2126" s="9">
        <f t="shared" si="202"/>
        <v>40512.208333333336</v>
      </c>
    </row>
    <row r="2127" spans="1:20" ht="43.5" x14ac:dyDescent="0.35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3">
        <f t="shared" si="203"/>
        <v>2</v>
      </c>
      <c r="P2127" s="4">
        <f t="shared" si="198"/>
        <v>31.555555555555557</v>
      </c>
      <c r="Q2127" t="str">
        <f t="shared" si="199"/>
        <v>games</v>
      </c>
      <c r="R2127" t="str">
        <f t="shared" si="200"/>
        <v>video games</v>
      </c>
      <c r="S2127" s="9">
        <f t="shared" si="201"/>
        <v>42191.023530092592</v>
      </c>
      <c r="T2127" s="9">
        <f t="shared" si="202"/>
        <v>42221.023530092592</v>
      </c>
    </row>
    <row r="2128" spans="1:20" ht="43.5" x14ac:dyDescent="0.35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3">
        <f t="shared" si="203"/>
        <v>1</v>
      </c>
      <c r="P2128" s="4">
        <f t="shared" si="198"/>
        <v>5</v>
      </c>
      <c r="Q2128" t="str">
        <f t="shared" si="199"/>
        <v>games</v>
      </c>
      <c r="R2128" t="str">
        <f t="shared" si="200"/>
        <v>video games</v>
      </c>
      <c r="S2128" s="9">
        <f t="shared" si="201"/>
        <v>41951.973229166666</v>
      </c>
      <c r="T2128" s="9">
        <f t="shared" si="202"/>
        <v>41981.973229166666</v>
      </c>
    </row>
    <row r="2129" spans="1:20" x14ac:dyDescent="0.35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3">
        <f t="shared" si="203"/>
        <v>29</v>
      </c>
      <c r="P2129" s="4">
        <f t="shared" si="198"/>
        <v>34.220338983050844</v>
      </c>
      <c r="Q2129" t="str">
        <f t="shared" si="199"/>
        <v>games</v>
      </c>
      <c r="R2129" t="str">
        <f t="shared" si="200"/>
        <v>video games</v>
      </c>
      <c r="S2129" s="9">
        <f t="shared" si="201"/>
        <v>42045.50535879629</v>
      </c>
      <c r="T2129" s="9">
        <f t="shared" si="202"/>
        <v>42075.463692129633</v>
      </c>
    </row>
    <row r="2130" spans="1:20" ht="43.5" x14ac:dyDescent="0.35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3">
        <f t="shared" si="203"/>
        <v>1</v>
      </c>
      <c r="P2130" s="4">
        <f t="shared" si="198"/>
        <v>25</v>
      </c>
      <c r="Q2130" t="str">
        <f t="shared" si="199"/>
        <v>games</v>
      </c>
      <c r="R2130" t="str">
        <f t="shared" si="200"/>
        <v>video games</v>
      </c>
      <c r="S2130" s="9">
        <f t="shared" si="201"/>
        <v>41843.772789351853</v>
      </c>
      <c r="T2130" s="9">
        <f t="shared" si="202"/>
        <v>41903.772789351853</v>
      </c>
    </row>
    <row r="2131" spans="1:20" ht="43.5" x14ac:dyDescent="0.35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3">
        <f t="shared" si="203"/>
        <v>12</v>
      </c>
      <c r="P2131" s="4">
        <f t="shared" si="198"/>
        <v>19.666666666666668</v>
      </c>
      <c r="Q2131" t="str">
        <f t="shared" si="199"/>
        <v>games</v>
      </c>
      <c r="R2131" t="str">
        <f t="shared" si="200"/>
        <v>video games</v>
      </c>
      <c r="S2131" s="9">
        <f t="shared" si="201"/>
        <v>42409.024305555555</v>
      </c>
      <c r="T2131" s="9">
        <f t="shared" si="202"/>
        <v>42439.024305555555</v>
      </c>
    </row>
    <row r="2132" spans="1:20" ht="29" x14ac:dyDescent="0.35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3">
        <f t="shared" si="203"/>
        <v>1</v>
      </c>
      <c r="P2132" s="4">
        <f t="shared" si="198"/>
        <v>21.25</v>
      </c>
      <c r="Q2132" t="str">
        <f t="shared" si="199"/>
        <v>games</v>
      </c>
      <c r="R2132" t="str">
        <f t="shared" si="200"/>
        <v>video games</v>
      </c>
      <c r="S2132" s="9">
        <f t="shared" si="201"/>
        <v>41832.086377314816</v>
      </c>
      <c r="T2132" s="9">
        <f t="shared" si="202"/>
        <v>41867.086377314816</v>
      </c>
    </row>
    <row r="2133" spans="1:20" ht="43.5" x14ac:dyDescent="0.35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3">
        <f t="shared" si="203"/>
        <v>5</v>
      </c>
      <c r="P2133" s="4">
        <f t="shared" si="198"/>
        <v>8.3333333333333339</v>
      </c>
      <c r="Q2133" t="str">
        <f t="shared" si="199"/>
        <v>games</v>
      </c>
      <c r="R2133" t="str">
        <f t="shared" si="200"/>
        <v>video games</v>
      </c>
      <c r="S2133" s="9">
        <f t="shared" si="201"/>
        <v>42167.207071759258</v>
      </c>
      <c r="T2133" s="9">
        <f t="shared" si="202"/>
        <v>42197.207071759258</v>
      </c>
    </row>
    <row r="2134" spans="1:20" ht="43.5" x14ac:dyDescent="0.35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3">
        <f t="shared" si="203"/>
        <v>3</v>
      </c>
      <c r="P2134" s="4">
        <f t="shared" si="198"/>
        <v>21.34333333333333</v>
      </c>
      <c r="Q2134" t="str">
        <f t="shared" si="199"/>
        <v>games</v>
      </c>
      <c r="R2134" t="str">
        <f t="shared" si="200"/>
        <v>video games</v>
      </c>
      <c r="S2134" s="9">
        <f t="shared" si="201"/>
        <v>41643.487175925926</v>
      </c>
      <c r="T2134" s="9">
        <f t="shared" si="202"/>
        <v>41673.487175925926</v>
      </c>
    </row>
    <row r="2135" spans="1:20" ht="43.5" x14ac:dyDescent="0.35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3">
        <f t="shared" si="203"/>
        <v>2</v>
      </c>
      <c r="P2135" s="4">
        <f t="shared" si="198"/>
        <v>5.333333333333333</v>
      </c>
      <c r="Q2135" t="str">
        <f t="shared" si="199"/>
        <v>games</v>
      </c>
      <c r="R2135" t="str">
        <f t="shared" si="200"/>
        <v>video games</v>
      </c>
      <c r="S2135" s="9">
        <f t="shared" si="201"/>
        <v>40619.097210648149</v>
      </c>
      <c r="T2135" s="9">
        <f t="shared" si="202"/>
        <v>40657.290972222225</v>
      </c>
    </row>
    <row r="2136" spans="1:20" ht="43.5" x14ac:dyDescent="0.35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3">
        <f t="shared" si="203"/>
        <v>2</v>
      </c>
      <c r="P2136" s="4">
        <f t="shared" si="198"/>
        <v>34.666666666666664</v>
      </c>
      <c r="Q2136" t="str">
        <f t="shared" si="199"/>
        <v>games</v>
      </c>
      <c r="R2136" t="str">
        <f t="shared" si="200"/>
        <v>video games</v>
      </c>
      <c r="S2136" s="9">
        <f t="shared" si="201"/>
        <v>41361.886469907404</v>
      </c>
      <c r="T2136" s="9">
        <f t="shared" si="202"/>
        <v>41391.886469907404</v>
      </c>
    </row>
    <row r="2137" spans="1:20" ht="43.5" x14ac:dyDescent="0.35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3">
        <f t="shared" si="203"/>
        <v>10</v>
      </c>
      <c r="P2137" s="4">
        <f t="shared" si="198"/>
        <v>21.727272727272727</v>
      </c>
      <c r="Q2137" t="str">
        <f t="shared" si="199"/>
        <v>games</v>
      </c>
      <c r="R2137" t="str">
        <f t="shared" si="200"/>
        <v>video games</v>
      </c>
      <c r="S2137" s="9">
        <f t="shared" si="201"/>
        <v>41156.963344907403</v>
      </c>
      <c r="T2137" s="9">
        <f t="shared" si="202"/>
        <v>41186.963344907403</v>
      </c>
    </row>
    <row r="2138" spans="1:20" ht="43.5" x14ac:dyDescent="0.35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3">
        <f t="shared" si="203"/>
        <v>1</v>
      </c>
      <c r="P2138" s="4">
        <f t="shared" si="198"/>
        <v>11.922499999999999</v>
      </c>
      <c r="Q2138" t="str">
        <f t="shared" si="199"/>
        <v>games</v>
      </c>
      <c r="R2138" t="str">
        <f t="shared" si="200"/>
        <v>video games</v>
      </c>
      <c r="S2138" s="9">
        <f t="shared" si="201"/>
        <v>41536.509097222224</v>
      </c>
      <c r="T2138" s="9">
        <f t="shared" si="202"/>
        <v>41566.509097222224</v>
      </c>
    </row>
    <row r="2139" spans="1:20" ht="43.5" x14ac:dyDescent="0.35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3">
        <f t="shared" si="203"/>
        <v>29</v>
      </c>
      <c r="P2139" s="4">
        <f t="shared" si="198"/>
        <v>26.59737827715356</v>
      </c>
      <c r="Q2139" t="str">
        <f t="shared" si="199"/>
        <v>games</v>
      </c>
      <c r="R2139" t="str">
        <f t="shared" si="200"/>
        <v>video games</v>
      </c>
      <c r="S2139" s="9">
        <f t="shared" si="201"/>
        <v>41948.771168981482</v>
      </c>
      <c r="T2139" s="9">
        <f t="shared" si="202"/>
        <v>41978.771168981482</v>
      </c>
    </row>
    <row r="2140" spans="1:20" ht="29" x14ac:dyDescent="0.35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3">
        <f t="shared" si="203"/>
        <v>13</v>
      </c>
      <c r="P2140" s="4">
        <f t="shared" si="198"/>
        <v>10.666666666666666</v>
      </c>
      <c r="Q2140" t="str">
        <f t="shared" si="199"/>
        <v>games</v>
      </c>
      <c r="R2140" t="str">
        <f t="shared" si="200"/>
        <v>video games</v>
      </c>
      <c r="S2140" s="9">
        <f t="shared" si="201"/>
        <v>41557.013182870374</v>
      </c>
      <c r="T2140" s="9">
        <f t="shared" si="202"/>
        <v>41587.054849537039</v>
      </c>
    </row>
    <row r="2141" spans="1:20" ht="43.5" x14ac:dyDescent="0.35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3">
        <f t="shared" si="203"/>
        <v>6</v>
      </c>
      <c r="P2141" s="4">
        <f t="shared" si="198"/>
        <v>29.035714285714285</v>
      </c>
      <c r="Q2141" t="str">
        <f t="shared" si="199"/>
        <v>games</v>
      </c>
      <c r="R2141" t="str">
        <f t="shared" si="200"/>
        <v>video games</v>
      </c>
      <c r="S2141" s="9">
        <f t="shared" si="201"/>
        <v>42647.750092592592</v>
      </c>
      <c r="T2141" s="9">
        <f t="shared" si="202"/>
        <v>42677.750092592592</v>
      </c>
    </row>
    <row r="2142" spans="1:20" ht="43.5" x14ac:dyDescent="0.35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3">
        <f t="shared" si="203"/>
        <v>1</v>
      </c>
      <c r="P2142" s="4">
        <f t="shared" si="198"/>
        <v>50.909090909090907</v>
      </c>
      <c r="Q2142" t="str">
        <f t="shared" si="199"/>
        <v>games</v>
      </c>
      <c r="R2142" t="str">
        <f t="shared" si="200"/>
        <v>video games</v>
      </c>
      <c r="S2142" s="9">
        <f t="shared" si="201"/>
        <v>41255.833611111113</v>
      </c>
      <c r="T2142" s="9">
        <f t="shared" si="202"/>
        <v>41285.833611111113</v>
      </c>
    </row>
    <row r="2143" spans="1:20" ht="43.5" x14ac:dyDescent="0.35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3">
        <f t="shared" si="203"/>
        <v>0</v>
      </c>
      <c r="P2143" s="4">
        <f t="shared" si="198"/>
        <v>0</v>
      </c>
      <c r="Q2143" t="str">
        <f t="shared" si="199"/>
        <v>games</v>
      </c>
      <c r="R2143" t="str">
        <f t="shared" si="200"/>
        <v>video games</v>
      </c>
      <c r="S2143" s="9">
        <f t="shared" si="201"/>
        <v>41927.235636574071</v>
      </c>
      <c r="T2143" s="9">
        <f t="shared" si="202"/>
        <v>41957.277303240742</v>
      </c>
    </row>
    <row r="2144" spans="1:20" ht="43.5" x14ac:dyDescent="0.35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3">
        <f t="shared" si="203"/>
        <v>6</v>
      </c>
      <c r="P2144" s="4">
        <f t="shared" si="198"/>
        <v>50.083333333333336</v>
      </c>
      <c r="Q2144" t="str">
        <f t="shared" si="199"/>
        <v>games</v>
      </c>
      <c r="R2144" t="str">
        <f t="shared" si="200"/>
        <v>video games</v>
      </c>
      <c r="S2144" s="9">
        <f t="shared" si="201"/>
        <v>42340.701504629629</v>
      </c>
      <c r="T2144" s="9">
        <f t="shared" si="202"/>
        <v>42368.701504629629</v>
      </c>
    </row>
    <row r="2145" spans="1:20" ht="43.5" x14ac:dyDescent="0.35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3">
        <f t="shared" si="203"/>
        <v>12</v>
      </c>
      <c r="P2145" s="4">
        <f t="shared" si="198"/>
        <v>45</v>
      </c>
      <c r="Q2145" t="str">
        <f t="shared" si="199"/>
        <v>games</v>
      </c>
      <c r="R2145" t="str">
        <f t="shared" si="200"/>
        <v>video games</v>
      </c>
      <c r="S2145" s="9">
        <f t="shared" si="201"/>
        <v>40332.886712962965</v>
      </c>
      <c r="T2145" s="9">
        <f t="shared" si="202"/>
        <v>40380.791666666664</v>
      </c>
    </row>
    <row r="2146" spans="1:20" ht="29" x14ac:dyDescent="0.35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3">
        <f t="shared" si="203"/>
        <v>2</v>
      </c>
      <c r="P2146" s="4">
        <f t="shared" si="198"/>
        <v>25.291666666666668</v>
      </c>
      <c r="Q2146" t="str">
        <f t="shared" si="199"/>
        <v>games</v>
      </c>
      <c r="R2146" t="str">
        <f t="shared" si="200"/>
        <v>video games</v>
      </c>
      <c r="S2146" s="9">
        <f t="shared" si="201"/>
        <v>41499.546759259261</v>
      </c>
      <c r="T2146" s="9">
        <f t="shared" si="202"/>
        <v>41531.546759259261</v>
      </c>
    </row>
    <row r="2147" spans="1:20" ht="43.5" x14ac:dyDescent="0.35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3">
        <f t="shared" si="203"/>
        <v>31</v>
      </c>
      <c r="P2147" s="4">
        <f t="shared" si="198"/>
        <v>51.292134831460672</v>
      </c>
      <c r="Q2147" t="str">
        <f t="shared" si="199"/>
        <v>games</v>
      </c>
      <c r="R2147" t="str">
        <f t="shared" si="200"/>
        <v>video games</v>
      </c>
      <c r="S2147" s="9">
        <f t="shared" si="201"/>
        <v>41575.237430555557</v>
      </c>
      <c r="T2147" s="9">
        <f t="shared" si="202"/>
        <v>41605.279097222221</v>
      </c>
    </row>
    <row r="2148" spans="1:20" ht="43.5" x14ac:dyDescent="0.35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3">
        <f t="shared" si="203"/>
        <v>1</v>
      </c>
      <c r="P2148" s="4">
        <f t="shared" si="198"/>
        <v>1</v>
      </c>
      <c r="Q2148" t="str">
        <f t="shared" si="199"/>
        <v>games</v>
      </c>
      <c r="R2148" t="str">
        <f t="shared" si="200"/>
        <v>video games</v>
      </c>
      <c r="S2148" s="9">
        <f t="shared" si="201"/>
        <v>42397.679513888885</v>
      </c>
      <c r="T2148" s="9">
        <f t="shared" si="202"/>
        <v>42411.679513888885</v>
      </c>
    </row>
    <row r="2149" spans="1:20" x14ac:dyDescent="0.35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3">
        <f t="shared" si="203"/>
        <v>1</v>
      </c>
      <c r="P2149" s="4">
        <f t="shared" si="198"/>
        <v>49.381818181818183</v>
      </c>
      <c r="Q2149" t="str">
        <f t="shared" si="199"/>
        <v>games</v>
      </c>
      <c r="R2149" t="str">
        <f t="shared" si="200"/>
        <v>video games</v>
      </c>
      <c r="S2149" s="9">
        <f t="shared" si="201"/>
        <v>41927.295694444445</v>
      </c>
      <c r="T2149" s="9">
        <f t="shared" si="202"/>
        <v>41959.337361111116</v>
      </c>
    </row>
    <row r="2150" spans="1:20" ht="43.5" x14ac:dyDescent="0.35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3">
        <f t="shared" si="203"/>
        <v>2</v>
      </c>
      <c r="P2150" s="4">
        <f t="shared" si="198"/>
        <v>1</v>
      </c>
      <c r="Q2150" t="str">
        <f t="shared" si="199"/>
        <v>games</v>
      </c>
      <c r="R2150" t="str">
        <f t="shared" si="200"/>
        <v>video games</v>
      </c>
      <c r="S2150" s="9">
        <f t="shared" si="201"/>
        <v>42066.733587962968</v>
      </c>
      <c r="T2150" s="9">
        <f t="shared" si="202"/>
        <v>42096.691921296297</v>
      </c>
    </row>
    <row r="2151" spans="1:20" ht="43.5" x14ac:dyDescent="0.35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3">
        <f t="shared" si="203"/>
        <v>0</v>
      </c>
      <c r="P2151" s="4">
        <f t="shared" si="198"/>
        <v>0</v>
      </c>
      <c r="Q2151" t="str">
        <f t="shared" si="199"/>
        <v>games</v>
      </c>
      <c r="R2151" t="str">
        <f t="shared" si="200"/>
        <v>video games</v>
      </c>
      <c r="S2151" s="9">
        <f t="shared" si="201"/>
        <v>40355.024953703702</v>
      </c>
      <c r="T2151" s="9">
        <f t="shared" si="202"/>
        <v>40390</v>
      </c>
    </row>
    <row r="2152" spans="1:20" x14ac:dyDescent="0.35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3">
        <f t="shared" si="203"/>
        <v>1</v>
      </c>
      <c r="P2152" s="4">
        <f t="shared" si="198"/>
        <v>101.25</v>
      </c>
      <c r="Q2152" t="str">
        <f t="shared" si="199"/>
        <v>games</v>
      </c>
      <c r="R2152" t="str">
        <f t="shared" si="200"/>
        <v>video games</v>
      </c>
      <c r="S2152" s="9">
        <f t="shared" si="201"/>
        <v>42534.284710648149</v>
      </c>
      <c r="T2152" s="9">
        <f t="shared" si="202"/>
        <v>42564.284710648149</v>
      </c>
    </row>
    <row r="2153" spans="1:20" ht="43.5" x14ac:dyDescent="0.35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3">
        <f t="shared" si="203"/>
        <v>1</v>
      </c>
      <c r="P2153" s="4">
        <f t="shared" si="198"/>
        <v>19.666666666666668</v>
      </c>
      <c r="Q2153" t="str">
        <f t="shared" si="199"/>
        <v>games</v>
      </c>
      <c r="R2153" t="str">
        <f t="shared" si="200"/>
        <v>video games</v>
      </c>
      <c r="S2153" s="9">
        <f t="shared" si="201"/>
        <v>42520.847384259265</v>
      </c>
      <c r="T2153" s="9">
        <f t="shared" si="202"/>
        <v>42550.847384259265</v>
      </c>
    </row>
    <row r="2154" spans="1:20" ht="43.5" x14ac:dyDescent="0.35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3">
        <f t="shared" si="203"/>
        <v>1</v>
      </c>
      <c r="P2154" s="4">
        <f t="shared" si="198"/>
        <v>12.5</v>
      </c>
      <c r="Q2154" t="str">
        <f t="shared" si="199"/>
        <v>games</v>
      </c>
      <c r="R2154" t="str">
        <f t="shared" si="200"/>
        <v>video games</v>
      </c>
      <c r="S2154" s="9">
        <f t="shared" si="201"/>
        <v>41683.832280092596</v>
      </c>
      <c r="T2154" s="9">
        <f t="shared" si="202"/>
        <v>41713.790613425925</v>
      </c>
    </row>
    <row r="2155" spans="1:20" ht="43.5" x14ac:dyDescent="0.35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3">
        <f t="shared" si="203"/>
        <v>1</v>
      </c>
      <c r="P2155" s="4">
        <f t="shared" si="198"/>
        <v>8.5</v>
      </c>
      <c r="Q2155" t="str">
        <f t="shared" si="199"/>
        <v>games</v>
      </c>
      <c r="R2155" t="str">
        <f t="shared" si="200"/>
        <v>video games</v>
      </c>
      <c r="S2155" s="9">
        <f t="shared" si="201"/>
        <v>41974.911087962959</v>
      </c>
      <c r="T2155" s="9">
        <f t="shared" si="202"/>
        <v>42014.332638888889</v>
      </c>
    </row>
    <row r="2156" spans="1:20" ht="29" x14ac:dyDescent="0.35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3">
        <f t="shared" si="203"/>
        <v>1</v>
      </c>
      <c r="P2156" s="4">
        <f t="shared" si="198"/>
        <v>1</v>
      </c>
      <c r="Q2156" t="str">
        <f t="shared" si="199"/>
        <v>games</v>
      </c>
      <c r="R2156" t="str">
        <f t="shared" si="200"/>
        <v>video games</v>
      </c>
      <c r="S2156" s="9">
        <f t="shared" si="201"/>
        <v>41647.632256944446</v>
      </c>
      <c r="T2156" s="9">
        <f t="shared" si="202"/>
        <v>41667.632256944446</v>
      </c>
    </row>
    <row r="2157" spans="1:20" ht="29" x14ac:dyDescent="0.35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3">
        <f t="shared" si="203"/>
        <v>3</v>
      </c>
      <c r="P2157" s="4">
        <f t="shared" si="198"/>
        <v>23</v>
      </c>
      <c r="Q2157" t="str">
        <f t="shared" si="199"/>
        <v>games</v>
      </c>
      <c r="R2157" t="str">
        <f t="shared" si="200"/>
        <v>video games</v>
      </c>
      <c r="S2157" s="9">
        <f t="shared" si="201"/>
        <v>42430.747511574074</v>
      </c>
      <c r="T2157" s="9">
        <f t="shared" si="202"/>
        <v>42460.70584490741</v>
      </c>
    </row>
    <row r="2158" spans="1:20" ht="29" x14ac:dyDescent="0.35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3">
        <f t="shared" si="203"/>
        <v>3</v>
      </c>
      <c r="P2158" s="4">
        <f t="shared" si="198"/>
        <v>17.987951807228917</v>
      </c>
      <c r="Q2158" t="str">
        <f t="shared" si="199"/>
        <v>games</v>
      </c>
      <c r="R2158" t="str">
        <f t="shared" si="200"/>
        <v>video games</v>
      </c>
      <c r="S2158" s="9">
        <f t="shared" si="201"/>
        <v>41488.85423611111</v>
      </c>
      <c r="T2158" s="9">
        <f t="shared" si="202"/>
        <v>41533.85423611111</v>
      </c>
    </row>
    <row r="2159" spans="1:20" ht="29" x14ac:dyDescent="0.35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3">
        <f t="shared" si="203"/>
        <v>29</v>
      </c>
      <c r="P2159" s="4">
        <f t="shared" si="198"/>
        <v>370.94736842105266</v>
      </c>
      <c r="Q2159" t="str">
        <f t="shared" si="199"/>
        <v>games</v>
      </c>
      <c r="R2159" t="str">
        <f t="shared" si="200"/>
        <v>video games</v>
      </c>
      <c r="S2159" s="9">
        <f t="shared" si="201"/>
        <v>42694.98128472222</v>
      </c>
      <c r="T2159" s="9">
        <f t="shared" si="202"/>
        <v>42727.332638888889</v>
      </c>
    </row>
    <row r="2160" spans="1:20" ht="43.5" x14ac:dyDescent="0.35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3">
        <f t="shared" si="203"/>
        <v>7</v>
      </c>
      <c r="P2160" s="4">
        <f t="shared" si="198"/>
        <v>63.569485530546629</v>
      </c>
      <c r="Q2160" t="str">
        <f t="shared" si="199"/>
        <v>games</v>
      </c>
      <c r="R2160" t="str">
        <f t="shared" si="200"/>
        <v>video games</v>
      </c>
      <c r="S2160" s="9">
        <f t="shared" si="201"/>
        <v>41264.853865740741</v>
      </c>
      <c r="T2160" s="9">
        <f t="shared" si="202"/>
        <v>41309.853865740741</v>
      </c>
    </row>
    <row r="2161" spans="1:20" ht="58" x14ac:dyDescent="0.35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3">
        <f t="shared" si="203"/>
        <v>1</v>
      </c>
      <c r="P2161" s="4">
        <f t="shared" si="198"/>
        <v>13</v>
      </c>
      <c r="Q2161" t="str">
        <f t="shared" si="199"/>
        <v>games</v>
      </c>
      <c r="R2161" t="str">
        <f t="shared" si="200"/>
        <v>video games</v>
      </c>
      <c r="S2161" s="9">
        <f t="shared" si="201"/>
        <v>40710.731180555551</v>
      </c>
      <c r="T2161" s="9">
        <f t="shared" si="202"/>
        <v>40740.731180555551</v>
      </c>
    </row>
    <row r="2162" spans="1:20" ht="43.5" x14ac:dyDescent="0.35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3">
        <f t="shared" si="203"/>
        <v>1</v>
      </c>
      <c r="P2162" s="4">
        <f t="shared" si="198"/>
        <v>5.3125</v>
      </c>
      <c r="Q2162" t="str">
        <f t="shared" si="199"/>
        <v>games</v>
      </c>
      <c r="R2162" t="str">
        <f t="shared" si="200"/>
        <v>video games</v>
      </c>
      <c r="S2162" s="9">
        <f t="shared" si="201"/>
        <v>41018.711863425924</v>
      </c>
      <c r="T2162" s="9">
        <f t="shared" si="202"/>
        <v>41048.711863425924</v>
      </c>
    </row>
    <row r="2163" spans="1:20" x14ac:dyDescent="0.35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3">
        <f t="shared" si="203"/>
        <v>116</v>
      </c>
      <c r="P2163" s="4">
        <f t="shared" si="198"/>
        <v>35.615384615384613</v>
      </c>
      <c r="Q2163" t="str">
        <f t="shared" si="199"/>
        <v>music</v>
      </c>
      <c r="R2163" t="str">
        <f t="shared" si="200"/>
        <v>rock</v>
      </c>
      <c r="S2163" s="9">
        <f t="shared" si="201"/>
        <v>42240.852534722217</v>
      </c>
      <c r="T2163" s="9">
        <f t="shared" si="202"/>
        <v>42270.852534722217</v>
      </c>
    </row>
    <row r="2164" spans="1:20" ht="43.5" x14ac:dyDescent="0.35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3">
        <f t="shared" si="203"/>
        <v>113</v>
      </c>
      <c r="P2164" s="4">
        <f t="shared" si="198"/>
        <v>87.103448275862064</v>
      </c>
      <c r="Q2164" t="str">
        <f t="shared" si="199"/>
        <v>music</v>
      </c>
      <c r="R2164" t="str">
        <f t="shared" si="200"/>
        <v>rock</v>
      </c>
      <c r="S2164" s="9">
        <f t="shared" si="201"/>
        <v>41813.766099537039</v>
      </c>
      <c r="T2164" s="9">
        <f t="shared" si="202"/>
        <v>41844.766099537039</v>
      </c>
    </row>
    <row r="2165" spans="1:20" ht="43.5" x14ac:dyDescent="0.35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3">
        <f t="shared" si="203"/>
        <v>133</v>
      </c>
      <c r="P2165" s="4">
        <f t="shared" si="198"/>
        <v>75.11363636363636</v>
      </c>
      <c r="Q2165" t="str">
        <f t="shared" si="199"/>
        <v>music</v>
      </c>
      <c r="R2165" t="str">
        <f t="shared" si="200"/>
        <v>rock</v>
      </c>
      <c r="S2165" s="9">
        <f t="shared" si="201"/>
        <v>42111.899537037039</v>
      </c>
      <c r="T2165" s="9">
        <f t="shared" si="202"/>
        <v>42163.159722222219</v>
      </c>
    </row>
    <row r="2166" spans="1:20" ht="29" x14ac:dyDescent="0.35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3">
        <f t="shared" si="203"/>
        <v>103</v>
      </c>
      <c r="P2166" s="4">
        <f t="shared" si="198"/>
        <v>68.01204819277109</v>
      </c>
      <c r="Q2166" t="str">
        <f t="shared" si="199"/>
        <v>music</v>
      </c>
      <c r="R2166" t="str">
        <f t="shared" si="200"/>
        <v>rock</v>
      </c>
      <c r="S2166" s="9">
        <f t="shared" si="201"/>
        <v>42515.71775462963</v>
      </c>
      <c r="T2166" s="9">
        <f t="shared" si="202"/>
        <v>42546.165972222225</v>
      </c>
    </row>
    <row r="2167" spans="1:20" ht="43.5" x14ac:dyDescent="0.35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3">
        <f t="shared" si="203"/>
        <v>139</v>
      </c>
      <c r="P2167" s="4">
        <f t="shared" si="198"/>
        <v>29.623931623931625</v>
      </c>
      <c r="Q2167" t="str">
        <f t="shared" si="199"/>
        <v>music</v>
      </c>
      <c r="R2167" t="str">
        <f t="shared" si="200"/>
        <v>rock</v>
      </c>
      <c r="S2167" s="9">
        <f t="shared" si="201"/>
        <v>42438.667071759264</v>
      </c>
      <c r="T2167" s="9">
        <f t="shared" si="202"/>
        <v>42468.625405092593</v>
      </c>
    </row>
    <row r="2168" spans="1:20" ht="43.5" x14ac:dyDescent="0.35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3">
        <f t="shared" si="203"/>
        <v>147</v>
      </c>
      <c r="P2168" s="4">
        <f t="shared" si="198"/>
        <v>91.625</v>
      </c>
      <c r="Q2168" t="str">
        <f t="shared" si="199"/>
        <v>music</v>
      </c>
      <c r="R2168" t="str">
        <f t="shared" si="200"/>
        <v>rock</v>
      </c>
      <c r="S2168" s="9">
        <f t="shared" si="201"/>
        <v>41933.838171296295</v>
      </c>
      <c r="T2168" s="9">
        <f t="shared" si="202"/>
        <v>41978.879837962959</v>
      </c>
    </row>
    <row r="2169" spans="1:20" ht="29" x14ac:dyDescent="0.35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3">
        <f t="shared" si="203"/>
        <v>120</v>
      </c>
      <c r="P2169" s="4">
        <f t="shared" si="198"/>
        <v>22.5</v>
      </c>
      <c r="Q2169" t="str">
        <f t="shared" si="199"/>
        <v>music</v>
      </c>
      <c r="R2169" t="str">
        <f t="shared" si="200"/>
        <v>rock</v>
      </c>
      <c r="S2169" s="9">
        <f t="shared" si="201"/>
        <v>41153.066400462965</v>
      </c>
      <c r="T2169" s="9">
        <f t="shared" si="202"/>
        <v>41167.066400462965</v>
      </c>
    </row>
    <row r="2170" spans="1:20" ht="29" x14ac:dyDescent="0.35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3">
        <f t="shared" si="203"/>
        <v>122</v>
      </c>
      <c r="P2170" s="4">
        <f t="shared" si="198"/>
        <v>64.366735294117646</v>
      </c>
      <c r="Q2170" t="str">
        <f t="shared" si="199"/>
        <v>music</v>
      </c>
      <c r="R2170" t="str">
        <f t="shared" si="200"/>
        <v>rock</v>
      </c>
      <c r="S2170" s="9">
        <f t="shared" si="201"/>
        <v>42745.600243055553</v>
      </c>
      <c r="T2170" s="9">
        <f t="shared" si="202"/>
        <v>42776.208333333328</v>
      </c>
    </row>
    <row r="2171" spans="1:20" ht="43.5" x14ac:dyDescent="0.35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3">
        <f t="shared" si="203"/>
        <v>100</v>
      </c>
      <c r="P2171" s="4">
        <f t="shared" si="198"/>
        <v>21.857142857142858</v>
      </c>
      <c r="Q2171" t="str">
        <f t="shared" si="199"/>
        <v>music</v>
      </c>
      <c r="R2171" t="str">
        <f t="shared" si="200"/>
        <v>rock</v>
      </c>
      <c r="S2171" s="9">
        <f t="shared" si="201"/>
        <v>42793.700821759259</v>
      </c>
      <c r="T2171" s="9">
        <f t="shared" si="202"/>
        <v>42796.700821759259</v>
      </c>
    </row>
    <row r="2172" spans="1:20" ht="43.5" x14ac:dyDescent="0.35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3">
        <f t="shared" si="203"/>
        <v>181</v>
      </c>
      <c r="P2172" s="4">
        <f t="shared" si="198"/>
        <v>33.315789473684212</v>
      </c>
      <c r="Q2172" t="str">
        <f t="shared" si="199"/>
        <v>music</v>
      </c>
      <c r="R2172" t="str">
        <f t="shared" si="200"/>
        <v>rock</v>
      </c>
      <c r="S2172" s="9">
        <f t="shared" si="201"/>
        <v>42198.750254629631</v>
      </c>
      <c r="T2172" s="9">
        <f t="shared" si="202"/>
        <v>42238.750254629631</v>
      </c>
    </row>
    <row r="2173" spans="1:20" ht="43.5" x14ac:dyDescent="0.35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3">
        <f t="shared" si="203"/>
        <v>107</v>
      </c>
      <c r="P2173" s="4">
        <f t="shared" si="198"/>
        <v>90.276595744680847</v>
      </c>
      <c r="Q2173" t="str">
        <f t="shared" si="199"/>
        <v>music</v>
      </c>
      <c r="R2173" t="str">
        <f t="shared" si="200"/>
        <v>rock</v>
      </c>
      <c r="S2173" s="9">
        <f t="shared" si="201"/>
        <v>42141.95711805555</v>
      </c>
      <c r="T2173" s="9">
        <f t="shared" si="202"/>
        <v>42177.208333333328</v>
      </c>
    </row>
    <row r="2174" spans="1:20" ht="43.5" x14ac:dyDescent="0.35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3">
        <f t="shared" si="203"/>
        <v>100</v>
      </c>
      <c r="P2174" s="4">
        <f t="shared" si="198"/>
        <v>76.92307692307692</v>
      </c>
      <c r="Q2174" t="str">
        <f t="shared" si="199"/>
        <v>music</v>
      </c>
      <c r="R2174" t="str">
        <f t="shared" si="200"/>
        <v>rock</v>
      </c>
      <c r="S2174" s="9">
        <f t="shared" si="201"/>
        <v>42082.580092592587</v>
      </c>
      <c r="T2174" s="9">
        <f t="shared" si="202"/>
        <v>42112.580092592587</v>
      </c>
    </row>
    <row r="2175" spans="1:20" ht="43.5" x14ac:dyDescent="0.35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3">
        <f t="shared" si="203"/>
        <v>127</v>
      </c>
      <c r="P2175" s="4">
        <f t="shared" si="198"/>
        <v>59.233333333333334</v>
      </c>
      <c r="Q2175" t="str">
        <f t="shared" si="199"/>
        <v>music</v>
      </c>
      <c r="R2175" t="str">
        <f t="shared" si="200"/>
        <v>rock</v>
      </c>
      <c r="S2175" s="9">
        <f t="shared" si="201"/>
        <v>41495.692627314813</v>
      </c>
      <c r="T2175" s="9">
        <f t="shared" si="202"/>
        <v>41527.165972222225</v>
      </c>
    </row>
    <row r="2176" spans="1:20" ht="43.5" x14ac:dyDescent="0.35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3">
        <f t="shared" si="203"/>
        <v>103</v>
      </c>
      <c r="P2176" s="4">
        <f t="shared" si="198"/>
        <v>65.38095238095238</v>
      </c>
      <c r="Q2176" t="str">
        <f t="shared" si="199"/>
        <v>music</v>
      </c>
      <c r="R2176" t="str">
        <f t="shared" si="200"/>
        <v>rock</v>
      </c>
      <c r="S2176" s="9">
        <f t="shared" si="201"/>
        <v>42465.542905092589</v>
      </c>
      <c r="T2176" s="9">
        <f t="shared" si="202"/>
        <v>42495.542905092589</v>
      </c>
    </row>
    <row r="2177" spans="1:20" ht="43.5" x14ac:dyDescent="0.35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3">
        <f t="shared" si="203"/>
        <v>250</v>
      </c>
      <c r="P2177" s="4">
        <f t="shared" si="198"/>
        <v>67.307692307692307</v>
      </c>
      <c r="Q2177" t="str">
        <f t="shared" si="199"/>
        <v>music</v>
      </c>
      <c r="R2177" t="str">
        <f t="shared" si="200"/>
        <v>rock</v>
      </c>
      <c r="S2177" s="9">
        <f t="shared" si="201"/>
        <v>42565.009097222224</v>
      </c>
      <c r="T2177" s="9">
        <f t="shared" si="202"/>
        <v>42572.009097222224</v>
      </c>
    </row>
    <row r="2178" spans="1:20" ht="43.5" x14ac:dyDescent="0.35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3">
        <f t="shared" si="203"/>
        <v>127</v>
      </c>
      <c r="P2178" s="4">
        <f t="shared" si="198"/>
        <v>88.74647887323944</v>
      </c>
      <c r="Q2178" t="str">
        <f t="shared" si="199"/>
        <v>music</v>
      </c>
      <c r="R2178" t="str">
        <f t="shared" si="200"/>
        <v>rock</v>
      </c>
      <c r="S2178" s="9">
        <f t="shared" si="201"/>
        <v>42096.633206018523</v>
      </c>
      <c r="T2178" s="9">
        <f t="shared" si="202"/>
        <v>42126.633206018523</v>
      </c>
    </row>
    <row r="2179" spans="1:20" ht="43.5" x14ac:dyDescent="0.35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3">
        <f t="shared" si="203"/>
        <v>101</v>
      </c>
      <c r="P2179" s="4">
        <f t="shared" ref="P2179:P2242" si="204">IFERROR(E2179/L2179,0)</f>
        <v>65.868421052631575</v>
      </c>
      <c r="Q2179" t="str">
        <f t="shared" ref="Q2179:Q2242" si="205">LEFT(N2179,SEARCH("/",N2179)-1)</f>
        <v>music</v>
      </c>
      <c r="R2179" t="str">
        <f t="shared" ref="R2179:R2242" si="206">RIGHT(N2179,LEN(N2179)-SEARCH("/",N2179,1))</f>
        <v>rock</v>
      </c>
      <c r="S2179" s="9">
        <f t="shared" ref="S2179:S2242" si="207">(((J2179/60)/60)/24)+DATE(1970,1,1)</f>
        <v>42502.250775462962</v>
      </c>
      <c r="T2179" s="9">
        <f t="shared" ref="T2179:T2242" si="208">(((I2179/60)/60)/24)+DATE(1970,1,1)</f>
        <v>42527.250775462962</v>
      </c>
    </row>
    <row r="2180" spans="1:20" ht="43.5" x14ac:dyDescent="0.35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3">
        <f t="shared" ref="O2180:O2243" si="209">ROUNDUP((E2180/D2180)*100,0)</f>
        <v>139</v>
      </c>
      <c r="P2180" s="4">
        <f t="shared" si="204"/>
        <v>40.349243306169967</v>
      </c>
      <c r="Q2180" t="str">
        <f t="shared" si="205"/>
        <v>music</v>
      </c>
      <c r="R2180" t="str">
        <f t="shared" si="206"/>
        <v>rock</v>
      </c>
      <c r="S2180" s="9">
        <f t="shared" si="207"/>
        <v>42723.63653935185</v>
      </c>
      <c r="T2180" s="9">
        <f t="shared" si="208"/>
        <v>42753.63653935185</v>
      </c>
    </row>
    <row r="2181" spans="1:20" ht="29" x14ac:dyDescent="0.35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3">
        <f t="shared" si="209"/>
        <v>162</v>
      </c>
      <c r="P2181" s="4">
        <f t="shared" si="204"/>
        <v>76.857142857142861</v>
      </c>
      <c r="Q2181" t="str">
        <f t="shared" si="205"/>
        <v>music</v>
      </c>
      <c r="R2181" t="str">
        <f t="shared" si="206"/>
        <v>rock</v>
      </c>
      <c r="S2181" s="9">
        <f t="shared" si="207"/>
        <v>42075.171203703707</v>
      </c>
      <c r="T2181" s="9">
        <f t="shared" si="208"/>
        <v>42105.171203703707</v>
      </c>
    </row>
    <row r="2182" spans="1:20" ht="29" x14ac:dyDescent="0.35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3">
        <f t="shared" si="209"/>
        <v>108</v>
      </c>
      <c r="P2182" s="4">
        <f t="shared" si="204"/>
        <v>68.707820512820518</v>
      </c>
      <c r="Q2182" t="str">
        <f t="shared" si="205"/>
        <v>music</v>
      </c>
      <c r="R2182" t="str">
        <f t="shared" si="206"/>
        <v>rock</v>
      </c>
      <c r="S2182" s="9">
        <f t="shared" si="207"/>
        <v>42279.669768518521</v>
      </c>
      <c r="T2182" s="9">
        <f t="shared" si="208"/>
        <v>42321.711435185185</v>
      </c>
    </row>
    <row r="2183" spans="1:20" ht="43.5" x14ac:dyDescent="0.35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3">
        <f t="shared" si="209"/>
        <v>154</v>
      </c>
      <c r="P2183" s="4">
        <f t="shared" si="204"/>
        <v>57.773584905660378</v>
      </c>
      <c r="Q2183" t="str">
        <f t="shared" si="205"/>
        <v>games</v>
      </c>
      <c r="R2183" t="str">
        <f t="shared" si="206"/>
        <v>tabletop games</v>
      </c>
      <c r="S2183" s="9">
        <f t="shared" si="207"/>
        <v>42773.005243055552</v>
      </c>
      <c r="T2183" s="9">
        <f t="shared" si="208"/>
        <v>42787.005243055552</v>
      </c>
    </row>
    <row r="2184" spans="1:20" ht="29" x14ac:dyDescent="0.35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3">
        <f t="shared" si="209"/>
        <v>525</v>
      </c>
      <c r="P2184" s="4">
        <f t="shared" si="204"/>
        <v>44.171348314606739</v>
      </c>
      <c r="Q2184" t="str">
        <f t="shared" si="205"/>
        <v>games</v>
      </c>
      <c r="R2184" t="str">
        <f t="shared" si="206"/>
        <v>tabletop games</v>
      </c>
      <c r="S2184" s="9">
        <f t="shared" si="207"/>
        <v>41879.900752314818</v>
      </c>
      <c r="T2184" s="9">
        <f t="shared" si="208"/>
        <v>41914.900752314818</v>
      </c>
    </row>
    <row r="2185" spans="1:20" ht="43.5" x14ac:dyDescent="0.35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3">
        <f t="shared" si="209"/>
        <v>490</v>
      </c>
      <c r="P2185" s="4">
        <f t="shared" si="204"/>
        <v>31.566308243727597</v>
      </c>
      <c r="Q2185" t="str">
        <f t="shared" si="205"/>
        <v>games</v>
      </c>
      <c r="R2185" t="str">
        <f t="shared" si="206"/>
        <v>tabletop games</v>
      </c>
      <c r="S2185" s="9">
        <f t="shared" si="207"/>
        <v>42745.365474537044</v>
      </c>
      <c r="T2185" s="9">
        <f t="shared" si="208"/>
        <v>42775.208333333328</v>
      </c>
    </row>
    <row r="2186" spans="1:20" ht="43.5" x14ac:dyDescent="0.35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3">
        <f t="shared" si="209"/>
        <v>285</v>
      </c>
      <c r="P2186" s="4">
        <f t="shared" si="204"/>
        <v>107.04511278195488</v>
      </c>
      <c r="Q2186" t="str">
        <f t="shared" si="205"/>
        <v>games</v>
      </c>
      <c r="R2186" t="str">
        <f t="shared" si="206"/>
        <v>tabletop games</v>
      </c>
      <c r="S2186" s="9">
        <f t="shared" si="207"/>
        <v>42380.690289351856</v>
      </c>
      <c r="T2186" s="9">
        <f t="shared" si="208"/>
        <v>42394.666666666672</v>
      </c>
    </row>
    <row r="2187" spans="1:20" ht="43.5" x14ac:dyDescent="0.35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3">
        <f t="shared" si="209"/>
        <v>1857</v>
      </c>
      <c r="P2187" s="4">
        <f t="shared" si="204"/>
        <v>149.03451043338683</v>
      </c>
      <c r="Q2187" t="str">
        <f t="shared" si="205"/>
        <v>games</v>
      </c>
      <c r="R2187" t="str">
        <f t="shared" si="206"/>
        <v>tabletop games</v>
      </c>
      <c r="S2187" s="9">
        <f t="shared" si="207"/>
        <v>41319.349988425929</v>
      </c>
      <c r="T2187" s="9">
        <f t="shared" si="208"/>
        <v>41359.349988425929</v>
      </c>
    </row>
    <row r="2188" spans="1:20" ht="29" x14ac:dyDescent="0.35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3">
        <f t="shared" si="209"/>
        <v>110</v>
      </c>
      <c r="P2188" s="4">
        <f t="shared" si="204"/>
        <v>55.956632653061227</v>
      </c>
      <c r="Q2188" t="str">
        <f t="shared" si="205"/>
        <v>games</v>
      </c>
      <c r="R2188" t="str">
        <f t="shared" si="206"/>
        <v>tabletop games</v>
      </c>
      <c r="S2188" s="9">
        <f t="shared" si="207"/>
        <v>42583.615081018521</v>
      </c>
      <c r="T2188" s="9">
        <f t="shared" si="208"/>
        <v>42620.083333333328</v>
      </c>
    </row>
    <row r="2189" spans="1:20" ht="43.5" x14ac:dyDescent="0.35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3">
        <f t="shared" si="209"/>
        <v>1015</v>
      </c>
      <c r="P2189" s="4">
        <f t="shared" si="204"/>
        <v>56.970381807973048</v>
      </c>
      <c r="Q2189" t="str">
        <f t="shared" si="205"/>
        <v>games</v>
      </c>
      <c r="R2189" t="str">
        <f t="shared" si="206"/>
        <v>tabletop games</v>
      </c>
      <c r="S2189" s="9">
        <f t="shared" si="207"/>
        <v>42068.209097222221</v>
      </c>
      <c r="T2189" s="9">
        <f t="shared" si="208"/>
        <v>42097.165972222225</v>
      </c>
    </row>
    <row r="2190" spans="1:20" ht="43.5" x14ac:dyDescent="0.35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3">
        <f t="shared" si="209"/>
        <v>413</v>
      </c>
      <c r="P2190" s="4">
        <f t="shared" si="204"/>
        <v>44.056420233463037</v>
      </c>
      <c r="Q2190" t="str">
        <f t="shared" si="205"/>
        <v>games</v>
      </c>
      <c r="R2190" t="str">
        <f t="shared" si="206"/>
        <v>tabletop games</v>
      </c>
      <c r="S2190" s="9">
        <f t="shared" si="207"/>
        <v>42633.586122685185</v>
      </c>
      <c r="T2190" s="9">
        <f t="shared" si="208"/>
        <v>42668.708333333328</v>
      </c>
    </row>
    <row r="2191" spans="1:20" ht="43.5" x14ac:dyDescent="0.35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3">
        <f t="shared" si="209"/>
        <v>504</v>
      </c>
      <c r="P2191" s="4">
        <f t="shared" si="204"/>
        <v>68.625</v>
      </c>
      <c r="Q2191" t="str">
        <f t="shared" si="205"/>
        <v>games</v>
      </c>
      <c r="R2191" t="str">
        <f t="shared" si="206"/>
        <v>tabletop games</v>
      </c>
      <c r="S2191" s="9">
        <f t="shared" si="207"/>
        <v>42467.788194444445</v>
      </c>
      <c r="T2191" s="9">
        <f t="shared" si="208"/>
        <v>42481.916666666672</v>
      </c>
    </row>
    <row r="2192" spans="1:20" ht="43.5" x14ac:dyDescent="0.35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3">
        <f t="shared" si="209"/>
        <v>185</v>
      </c>
      <c r="P2192" s="4">
        <f t="shared" si="204"/>
        <v>65.318435754189949</v>
      </c>
      <c r="Q2192" t="str">
        <f t="shared" si="205"/>
        <v>games</v>
      </c>
      <c r="R2192" t="str">
        <f t="shared" si="206"/>
        <v>tabletop games</v>
      </c>
      <c r="S2192" s="9">
        <f t="shared" si="207"/>
        <v>42417.625046296293</v>
      </c>
      <c r="T2192" s="9">
        <f t="shared" si="208"/>
        <v>42452.290972222225</v>
      </c>
    </row>
    <row r="2193" spans="1:20" ht="43.5" x14ac:dyDescent="0.35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3">
        <f t="shared" si="209"/>
        <v>120</v>
      </c>
      <c r="P2193" s="4">
        <f t="shared" si="204"/>
        <v>35.92</v>
      </c>
      <c r="Q2193" t="str">
        <f t="shared" si="205"/>
        <v>games</v>
      </c>
      <c r="R2193" t="str">
        <f t="shared" si="206"/>
        <v>tabletop games</v>
      </c>
      <c r="S2193" s="9">
        <f t="shared" si="207"/>
        <v>42768.833645833336</v>
      </c>
      <c r="T2193" s="9">
        <f t="shared" si="208"/>
        <v>42780.833645833336</v>
      </c>
    </row>
    <row r="2194" spans="1:20" ht="43.5" x14ac:dyDescent="0.35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3">
        <f t="shared" si="209"/>
        <v>1082</v>
      </c>
      <c r="P2194" s="4">
        <f t="shared" si="204"/>
        <v>40.070667078443485</v>
      </c>
      <c r="Q2194" t="str">
        <f t="shared" si="205"/>
        <v>games</v>
      </c>
      <c r="R2194" t="str">
        <f t="shared" si="206"/>
        <v>tabletop games</v>
      </c>
      <c r="S2194" s="9">
        <f t="shared" si="207"/>
        <v>42691.8512037037</v>
      </c>
      <c r="T2194" s="9">
        <f t="shared" si="208"/>
        <v>42719.958333333328</v>
      </c>
    </row>
    <row r="2195" spans="1:20" ht="43.5" x14ac:dyDescent="0.35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3">
        <f t="shared" si="209"/>
        <v>453</v>
      </c>
      <c r="P2195" s="4">
        <f t="shared" si="204"/>
        <v>75.647714604236342</v>
      </c>
      <c r="Q2195" t="str">
        <f t="shared" si="205"/>
        <v>games</v>
      </c>
      <c r="R2195" t="str">
        <f t="shared" si="206"/>
        <v>tabletop games</v>
      </c>
      <c r="S2195" s="9">
        <f t="shared" si="207"/>
        <v>42664.405925925923</v>
      </c>
      <c r="T2195" s="9">
        <f t="shared" si="208"/>
        <v>42695.207638888889</v>
      </c>
    </row>
    <row r="2196" spans="1:20" ht="43.5" x14ac:dyDescent="0.35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3">
        <f t="shared" si="209"/>
        <v>538</v>
      </c>
      <c r="P2196" s="4">
        <f t="shared" si="204"/>
        <v>61.203872437357631</v>
      </c>
      <c r="Q2196" t="str">
        <f t="shared" si="205"/>
        <v>games</v>
      </c>
      <c r="R2196" t="str">
        <f t="shared" si="206"/>
        <v>tabletop games</v>
      </c>
      <c r="S2196" s="9">
        <f t="shared" si="207"/>
        <v>42425.757986111115</v>
      </c>
      <c r="T2196" s="9">
        <f t="shared" si="208"/>
        <v>42455.716319444444</v>
      </c>
    </row>
    <row r="2197" spans="1:20" ht="29" x14ac:dyDescent="0.35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3">
        <f t="shared" si="209"/>
        <v>121</v>
      </c>
      <c r="P2197" s="4">
        <f t="shared" si="204"/>
        <v>48.130434782608695</v>
      </c>
      <c r="Q2197" t="str">
        <f t="shared" si="205"/>
        <v>games</v>
      </c>
      <c r="R2197" t="str">
        <f t="shared" si="206"/>
        <v>tabletop games</v>
      </c>
      <c r="S2197" s="9">
        <f t="shared" si="207"/>
        <v>42197.771990740745</v>
      </c>
      <c r="T2197" s="9">
        <f t="shared" si="208"/>
        <v>42227.771990740745</v>
      </c>
    </row>
    <row r="2198" spans="1:20" ht="29" x14ac:dyDescent="0.35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3">
        <f t="shared" si="209"/>
        <v>114</v>
      </c>
      <c r="P2198" s="4">
        <f t="shared" si="204"/>
        <v>68.106837606837601</v>
      </c>
      <c r="Q2198" t="str">
        <f t="shared" si="205"/>
        <v>games</v>
      </c>
      <c r="R2198" t="str">
        <f t="shared" si="206"/>
        <v>tabletop games</v>
      </c>
      <c r="S2198" s="9">
        <f t="shared" si="207"/>
        <v>42675.487291666665</v>
      </c>
      <c r="T2198" s="9">
        <f t="shared" si="208"/>
        <v>42706.291666666672</v>
      </c>
    </row>
    <row r="2199" spans="1:20" ht="43.5" x14ac:dyDescent="0.35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3">
        <f t="shared" si="209"/>
        <v>952</v>
      </c>
      <c r="P2199" s="4">
        <f t="shared" si="204"/>
        <v>65.891300230946882</v>
      </c>
      <c r="Q2199" t="str">
        <f t="shared" si="205"/>
        <v>games</v>
      </c>
      <c r="R2199" t="str">
        <f t="shared" si="206"/>
        <v>tabletop games</v>
      </c>
      <c r="S2199" s="9">
        <f t="shared" si="207"/>
        <v>42033.584016203706</v>
      </c>
      <c r="T2199" s="9">
        <f t="shared" si="208"/>
        <v>42063.584016203706</v>
      </c>
    </row>
    <row r="2200" spans="1:20" ht="43.5" x14ac:dyDescent="0.35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3">
        <f t="shared" si="209"/>
        <v>133</v>
      </c>
      <c r="P2200" s="4">
        <f t="shared" si="204"/>
        <v>81.654377880184327</v>
      </c>
      <c r="Q2200" t="str">
        <f t="shared" si="205"/>
        <v>games</v>
      </c>
      <c r="R2200" t="str">
        <f t="shared" si="206"/>
        <v>tabletop games</v>
      </c>
      <c r="S2200" s="9">
        <f t="shared" si="207"/>
        <v>42292.513888888891</v>
      </c>
      <c r="T2200" s="9">
        <f t="shared" si="208"/>
        <v>42322.555555555555</v>
      </c>
    </row>
    <row r="2201" spans="1:20" ht="29" x14ac:dyDescent="0.35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3">
        <f t="shared" si="209"/>
        <v>147</v>
      </c>
      <c r="P2201" s="4">
        <f t="shared" si="204"/>
        <v>52.701195219123505</v>
      </c>
      <c r="Q2201" t="str">
        <f t="shared" si="205"/>
        <v>games</v>
      </c>
      <c r="R2201" t="str">
        <f t="shared" si="206"/>
        <v>tabletop games</v>
      </c>
      <c r="S2201" s="9">
        <f t="shared" si="207"/>
        <v>42262.416643518518</v>
      </c>
      <c r="T2201" s="9">
        <f t="shared" si="208"/>
        <v>42292.416643518518</v>
      </c>
    </row>
    <row r="2202" spans="1:20" ht="43.5" x14ac:dyDescent="0.35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3">
        <f t="shared" si="209"/>
        <v>543</v>
      </c>
      <c r="P2202" s="4">
        <f t="shared" si="204"/>
        <v>41.228136882129277</v>
      </c>
      <c r="Q2202" t="str">
        <f t="shared" si="205"/>
        <v>games</v>
      </c>
      <c r="R2202" t="str">
        <f t="shared" si="206"/>
        <v>tabletop games</v>
      </c>
      <c r="S2202" s="9">
        <f t="shared" si="207"/>
        <v>42163.625787037032</v>
      </c>
      <c r="T2202" s="9">
        <f t="shared" si="208"/>
        <v>42191.125</v>
      </c>
    </row>
    <row r="2203" spans="1:20" ht="43.5" x14ac:dyDescent="0.35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3">
        <f t="shared" si="209"/>
        <v>383</v>
      </c>
      <c r="P2203" s="4">
        <f t="shared" si="204"/>
        <v>15.035357142857142</v>
      </c>
      <c r="Q2203" t="str">
        <f t="shared" si="205"/>
        <v>music</v>
      </c>
      <c r="R2203" t="str">
        <f t="shared" si="206"/>
        <v>electronic music</v>
      </c>
      <c r="S2203" s="9">
        <f t="shared" si="207"/>
        <v>41276.846817129634</v>
      </c>
      <c r="T2203" s="9">
        <f t="shared" si="208"/>
        <v>41290.846817129634</v>
      </c>
    </row>
    <row r="2204" spans="1:20" ht="29" x14ac:dyDescent="0.35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3">
        <f t="shared" si="209"/>
        <v>705</v>
      </c>
      <c r="P2204" s="4">
        <f t="shared" si="204"/>
        <v>39.066920943134534</v>
      </c>
      <c r="Q2204" t="str">
        <f t="shared" si="205"/>
        <v>music</v>
      </c>
      <c r="R2204" t="str">
        <f t="shared" si="206"/>
        <v>electronic music</v>
      </c>
      <c r="S2204" s="9">
        <f t="shared" si="207"/>
        <v>41184.849166666667</v>
      </c>
      <c r="T2204" s="9">
        <f t="shared" si="208"/>
        <v>41214.849166666667</v>
      </c>
    </row>
    <row r="2205" spans="1:20" ht="43.5" x14ac:dyDescent="0.35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3">
        <f t="shared" si="209"/>
        <v>110</v>
      </c>
      <c r="P2205" s="4">
        <f t="shared" si="204"/>
        <v>43.82</v>
      </c>
      <c r="Q2205" t="str">
        <f t="shared" si="205"/>
        <v>music</v>
      </c>
      <c r="R2205" t="str">
        <f t="shared" si="206"/>
        <v>electronic music</v>
      </c>
      <c r="S2205" s="9">
        <f t="shared" si="207"/>
        <v>42241.85974537037</v>
      </c>
      <c r="T2205" s="9">
        <f t="shared" si="208"/>
        <v>42271.85974537037</v>
      </c>
    </row>
    <row r="2206" spans="1:20" ht="43.5" x14ac:dyDescent="0.35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3">
        <f t="shared" si="209"/>
        <v>133</v>
      </c>
      <c r="P2206" s="4">
        <f t="shared" si="204"/>
        <v>27.301369863013697</v>
      </c>
      <c r="Q2206" t="str">
        <f t="shared" si="205"/>
        <v>music</v>
      </c>
      <c r="R2206" t="str">
        <f t="shared" si="206"/>
        <v>electronic music</v>
      </c>
      <c r="S2206" s="9">
        <f t="shared" si="207"/>
        <v>41312.311562499999</v>
      </c>
      <c r="T2206" s="9">
        <f t="shared" si="208"/>
        <v>41342.311562499999</v>
      </c>
    </row>
    <row r="2207" spans="1:20" ht="43.5" x14ac:dyDescent="0.35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3">
        <f t="shared" si="209"/>
        <v>152</v>
      </c>
      <c r="P2207" s="4">
        <f t="shared" si="204"/>
        <v>42.222222222222221</v>
      </c>
      <c r="Q2207" t="str">
        <f t="shared" si="205"/>
        <v>music</v>
      </c>
      <c r="R2207" t="str">
        <f t="shared" si="206"/>
        <v>electronic music</v>
      </c>
      <c r="S2207" s="9">
        <f t="shared" si="207"/>
        <v>41031.82163194444</v>
      </c>
      <c r="T2207" s="9">
        <f t="shared" si="208"/>
        <v>41061.82163194444</v>
      </c>
    </row>
    <row r="2208" spans="1:20" ht="43.5" x14ac:dyDescent="0.35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3">
        <f t="shared" si="209"/>
        <v>103</v>
      </c>
      <c r="P2208" s="4">
        <f t="shared" si="204"/>
        <v>33.235294117647058</v>
      </c>
      <c r="Q2208" t="str">
        <f t="shared" si="205"/>
        <v>music</v>
      </c>
      <c r="R2208" t="str">
        <f t="shared" si="206"/>
        <v>electronic music</v>
      </c>
      <c r="S2208" s="9">
        <f t="shared" si="207"/>
        <v>40997.257222222222</v>
      </c>
      <c r="T2208" s="9">
        <f t="shared" si="208"/>
        <v>41015.257222222222</v>
      </c>
    </row>
    <row r="2209" spans="1:20" ht="43.5" x14ac:dyDescent="0.35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3">
        <f t="shared" si="209"/>
        <v>100</v>
      </c>
      <c r="P2209" s="4">
        <f t="shared" si="204"/>
        <v>285.71428571428572</v>
      </c>
      <c r="Q2209" t="str">
        <f t="shared" si="205"/>
        <v>music</v>
      </c>
      <c r="R2209" t="str">
        <f t="shared" si="206"/>
        <v>electronic music</v>
      </c>
      <c r="S2209" s="9">
        <f t="shared" si="207"/>
        <v>41564.194131944445</v>
      </c>
      <c r="T2209" s="9">
        <f t="shared" si="208"/>
        <v>41594.235798611109</v>
      </c>
    </row>
    <row r="2210" spans="1:20" ht="43.5" x14ac:dyDescent="0.35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3">
        <f t="shared" si="209"/>
        <v>102</v>
      </c>
      <c r="P2210" s="4">
        <f t="shared" si="204"/>
        <v>42.333333333333336</v>
      </c>
      <c r="Q2210" t="str">
        <f t="shared" si="205"/>
        <v>music</v>
      </c>
      <c r="R2210" t="str">
        <f t="shared" si="206"/>
        <v>electronic music</v>
      </c>
      <c r="S2210" s="9">
        <f t="shared" si="207"/>
        <v>40946.882245370369</v>
      </c>
      <c r="T2210" s="9">
        <f t="shared" si="208"/>
        <v>41006.166666666664</v>
      </c>
    </row>
    <row r="2211" spans="1:20" ht="29" x14ac:dyDescent="0.35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3">
        <f t="shared" si="209"/>
        <v>151</v>
      </c>
      <c r="P2211" s="4">
        <f t="shared" si="204"/>
        <v>50.266666666666666</v>
      </c>
      <c r="Q2211" t="str">
        <f t="shared" si="205"/>
        <v>music</v>
      </c>
      <c r="R2211" t="str">
        <f t="shared" si="206"/>
        <v>electronic music</v>
      </c>
      <c r="S2211" s="9">
        <f t="shared" si="207"/>
        <v>41732.479675925926</v>
      </c>
      <c r="T2211" s="9">
        <f t="shared" si="208"/>
        <v>41743.958333333336</v>
      </c>
    </row>
    <row r="2212" spans="1:20" ht="43.5" x14ac:dyDescent="0.35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3">
        <f t="shared" si="209"/>
        <v>112</v>
      </c>
      <c r="P2212" s="4">
        <f t="shared" si="204"/>
        <v>61.902777777777779</v>
      </c>
      <c r="Q2212" t="str">
        <f t="shared" si="205"/>
        <v>music</v>
      </c>
      <c r="R2212" t="str">
        <f t="shared" si="206"/>
        <v>electronic music</v>
      </c>
      <c r="S2212" s="9">
        <f t="shared" si="207"/>
        <v>40956.066087962965</v>
      </c>
      <c r="T2212" s="9">
        <f t="shared" si="208"/>
        <v>41013.73333333333</v>
      </c>
    </row>
    <row r="2213" spans="1:20" ht="43.5" x14ac:dyDescent="0.35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3">
        <f t="shared" si="209"/>
        <v>196</v>
      </c>
      <c r="P2213" s="4">
        <f t="shared" si="204"/>
        <v>40.75</v>
      </c>
      <c r="Q2213" t="str">
        <f t="shared" si="205"/>
        <v>music</v>
      </c>
      <c r="R2213" t="str">
        <f t="shared" si="206"/>
        <v>electronic music</v>
      </c>
      <c r="S2213" s="9">
        <f t="shared" si="207"/>
        <v>41716.785011574073</v>
      </c>
      <c r="T2213" s="9">
        <f t="shared" si="208"/>
        <v>41739.290972222225</v>
      </c>
    </row>
    <row r="2214" spans="1:20" ht="43.5" x14ac:dyDescent="0.35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3">
        <f t="shared" si="209"/>
        <v>115</v>
      </c>
      <c r="P2214" s="4">
        <f t="shared" si="204"/>
        <v>55.796747967479675</v>
      </c>
      <c r="Q2214" t="str">
        <f t="shared" si="205"/>
        <v>music</v>
      </c>
      <c r="R2214" t="str">
        <f t="shared" si="206"/>
        <v>electronic music</v>
      </c>
      <c r="S2214" s="9">
        <f t="shared" si="207"/>
        <v>41548.747418981482</v>
      </c>
      <c r="T2214" s="9">
        <f t="shared" si="208"/>
        <v>41582.041666666664</v>
      </c>
    </row>
    <row r="2215" spans="1:20" ht="43.5" x14ac:dyDescent="0.35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3">
        <f t="shared" si="209"/>
        <v>200</v>
      </c>
      <c r="P2215" s="4">
        <f t="shared" si="204"/>
        <v>10</v>
      </c>
      <c r="Q2215" t="str">
        <f t="shared" si="205"/>
        <v>music</v>
      </c>
      <c r="R2215" t="str">
        <f t="shared" si="206"/>
        <v>electronic music</v>
      </c>
      <c r="S2215" s="9">
        <f t="shared" si="207"/>
        <v>42109.826145833329</v>
      </c>
      <c r="T2215" s="9">
        <f t="shared" si="208"/>
        <v>42139.826145833329</v>
      </c>
    </row>
    <row r="2216" spans="1:20" ht="43.5" x14ac:dyDescent="0.35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3">
        <f t="shared" si="209"/>
        <v>293</v>
      </c>
      <c r="P2216" s="4">
        <f t="shared" si="204"/>
        <v>73.125416666666666</v>
      </c>
      <c r="Q2216" t="str">
        <f t="shared" si="205"/>
        <v>music</v>
      </c>
      <c r="R2216" t="str">
        <f t="shared" si="206"/>
        <v>electronic music</v>
      </c>
      <c r="S2216" s="9">
        <f t="shared" si="207"/>
        <v>41646.792222222226</v>
      </c>
      <c r="T2216" s="9">
        <f t="shared" si="208"/>
        <v>41676.792222222226</v>
      </c>
    </row>
    <row r="2217" spans="1:20" ht="29" x14ac:dyDescent="0.35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3">
        <f t="shared" si="209"/>
        <v>157</v>
      </c>
      <c r="P2217" s="4">
        <f t="shared" si="204"/>
        <v>26.060606060606062</v>
      </c>
      <c r="Q2217" t="str">
        <f t="shared" si="205"/>
        <v>music</v>
      </c>
      <c r="R2217" t="str">
        <f t="shared" si="206"/>
        <v>electronic music</v>
      </c>
      <c r="S2217" s="9">
        <f t="shared" si="207"/>
        <v>40958.717268518521</v>
      </c>
      <c r="T2217" s="9">
        <f t="shared" si="208"/>
        <v>40981.290972222225</v>
      </c>
    </row>
    <row r="2218" spans="1:20" ht="43.5" x14ac:dyDescent="0.35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3">
        <f t="shared" si="209"/>
        <v>106</v>
      </c>
      <c r="P2218" s="4">
        <f t="shared" si="204"/>
        <v>22.642857142857142</v>
      </c>
      <c r="Q2218" t="str">
        <f t="shared" si="205"/>
        <v>music</v>
      </c>
      <c r="R2218" t="str">
        <f t="shared" si="206"/>
        <v>electronic music</v>
      </c>
      <c r="S2218" s="9">
        <f t="shared" si="207"/>
        <v>42194.751678240747</v>
      </c>
      <c r="T2218" s="9">
        <f t="shared" si="208"/>
        <v>42208.751678240747</v>
      </c>
    </row>
    <row r="2219" spans="1:20" ht="43.5" x14ac:dyDescent="0.35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3">
        <f t="shared" si="209"/>
        <v>102</v>
      </c>
      <c r="P2219" s="4">
        <f t="shared" si="204"/>
        <v>47.222222222222221</v>
      </c>
      <c r="Q2219" t="str">
        <f t="shared" si="205"/>
        <v>music</v>
      </c>
      <c r="R2219" t="str">
        <f t="shared" si="206"/>
        <v>electronic music</v>
      </c>
      <c r="S2219" s="9">
        <f t="shared" si="207"/>
        <v>42299.776770833334</v>
      </c>
      <c r="T2219" s="9">
        <f t="shared" si="208"/>
        <v>42310.333333333328</v>
      </c>
    </row>
    <row r="2220" spans="1:20" ht="43.5" x14ac:dyDescent="0.35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3">
        <f t="shared" si="209"/>
        <v>123</v>
      </c>
      <c r="P2220" s="4">
        <f t="shared" si="204"/>
        <v>32.324473684210524</v>
      </c>
      <c r="Q2220" t="str">
        <f t="shared" si="205"/>
        <v>music</v>
      </c>
      <c r="R2220" t="str">
        <f t="shared" si="206"/>
        <v>electronic music</v>
      </c>
      <c r="S2220" s="9">
        <f t="shared" si="207"/>
        <v>41127.812303240738</v>
      </c>
      <c r="T2220" s="9">
        <f t="shared" si="208"/>
        <v>41150</v>
      </c>
    </row>
    <row r="2221" spans="1:20" ht="43.5" x14ac:dyDescent="0.35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3">
        <f t="shared" si="209"/>
        <v>102</v>
      </c>
      <c r="P2221" s="4">
        <f t="shared" si="204"/>
        <v>53.421052631578945</v>
      </c>
      <c r="Q2221" t="str">
        <f t="shared" si="205"/>
        <v>music</v>
      </c>
      <c r="R2221" t="str">
        <f t="shared" si="206"/>
        <v>electronic music</v>
      </c>
      <c r="S2221" s="9">
        <f t="shared" si="207"/>
        <v>42205.718888888892</v>
      </c>
      <c r="T2221" s="9">
        <f t="shared" si="208"/>
        <v>42235.718888888892</v>
      </c>
    </row>
    <row r="2222" spans="1:20" ht="43.5" x14ac:dyDescent="0.35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3">
        <f t="shared" si="209"/>
        <v>102</v>
      </c>
      <c r="P2222" s="4">
        <f t="shared" si="204"/>
        <v>51.304347826086953</v>
      </c>
      <c r="Q2222" t="str">
        <f t="shared" si="205"/>
        <v>music</v>
      </c>
      <c r="R2222" t="str">
        <f t="shared" si="206"/>
        <v>electronic music</v>
      </c>
      <c r="S2222" s="9">
        <f t="shared" si="207"/>
        <v>41452.060601851852</v>
      </c>
      <c r="T2222" s="9">
        <f t="shared" si="208"/>
        <v>41482.060601851852</v>
      </c>
    </row>
    <row r="2223" spans="1:20" ht="43.5" x14ac:dyDescent="0.35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3">
        <f t="shared" si="209"/>
        <v>109</v>
      </c>
      <c r="P2223" s="4">
        <f t="shared" si="204"/>
        <v>37.197247706422019</v>
      </c>
      <c r="Q2223" t="str">
        <f t="shared" si="205"/>
        <v>games</v>
      </c>
      <c r="R2223" t="str">
        <f t="shared" si="206"/>
        <v>tabletop games</v>
      </c>
      <c r="S2223" s="9">
        <f t="shared" si="207"/>
        <v>42452.666770833333</v>
      </c>
      <c r="T2223" s="9">
        <f t="shared" si="208"/>
        <v>42483</v>
      </c>
    </row>
    <row r="2224" spans="1:20" ht="43.5" x14ac:dyDescent="0.35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3">
        <f t="shared" si="209"/>
        <v>163</v>
      </c>
      <c r="P2224" s="4">
        <f t="shared" si="204"/>
        <v>27.1</v>
      </c>
      <c r="Q2224" t="str">
        <f t="shared" si="205"/>
        <v>games</v>
      </c>
      <c r="R2224" t="str">
        <f t="shared" si="206"/>
        <v>tabletop games</v>
      </c>
      <c r="S2224" s="9">
        <f t="shared" si="207"/>
        <v>40906.787581018521</v>
      </c>
      <c r="T2224" s="9">
        <f t="shared" si="208"/>
        <v>40936.787581018521</v>
      </c>
    </row>
    <row r="2225" spans="1:20" ht="43.5" x14ac:dyDescent="0.35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3">
        <f t="shared" si="209"/>
        <v>106</v>
      </c>
      <c r="P2225" s="4">
        <f t="shared" si="204"/>
        <v>206.31</v>
      </c>
      <c r="Q2225" t="str">
        <f t="shared" si="205"/>
        <v>games</v>
      </c>
      <c r="R2225" t="str">
        <f t="shared" si="206"/>
        <v>tabletop games</v>
      </c>
      <c r="S2225" s="9">
        <f t="shared" si="207"/>
        <v>42152.640833333338</v>
      </c>
      <c r="T2225" s="9">
        <f t="shared" si="208"/>
        <v>42182.640833333338</v>
      </c>
    </row>
    <row r="2226" spans="1:20" ht="43.5" x14ac:dyDescent="0.35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3">
        <f t="shared" si="209"/>
        <v>244</v>
      </c>
      <c r="P2226" s="4">
        <f t="shared" si="204"/>
        <v>82.145270270270274</v>
      </c>
      <c r="Q2226" t="str">
        <f t="shared" si="205"/>
        <v>games</v>
      </c>
      <c r="R2226" t="str">
        <f t="shared" si="206"/>
        <v>tabletop games</v>
      </c>
      <c r="S2226" s="9">
        <f t="shared" si="207"/>
        <v>42644.667534722219</v>
      </c>
      <c r="T2226" s="9">
        <f t="shared" si="208"/>
        <v>42672.791666666672</v>
      </c>
    </row>
    <row r="2227" spans="1:20" ht="43.5" x14ac:dyDescent="0.35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3">
        <f t="shared" si="209"/>
        <v>945</v>
      </c>
      <c r="P2227" s="4">
        <f t="shared" si="204"/>
        <v>164.79651993355483</v>
      </c>
      <c r="Q2227" t="str">
        <f t="shared" si="205"/>
        <v>games</v>
      </c>
      <c r="R2227" t="str">
        <f t="shared" si="206"/>
        <v>tabletop games</v>
      </c>
      <c r="S2227" s="9">
        <f t="shared" si="207"/>
        <v>41873.79184027778</v>
      </c>
      <c r="T2227" s="9">
        <f t="shared" si="208"/>
        <v>41903.79184027778</v>
      </c>
    </row>
    <row r="2228" spans="1:20" ht="43.5" x14ac:dyDescent="0.35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3">
        <f t="shared" si="209"/>
        <v>109</v>
      </c>
      <c r="P2228" s="4">
        <f t="shared" si="204"/>
        <v>60.820280373831778</v>
      </c>
      <c r="Q2228" t="str">
        <f t="shared" si="205"/>
        <v>games</v>
      </c>
      <c r="R2228" t="str">
        <f t="shared" si="206"/>
        <v>tabletop games</v>
      </c>
      <c r="S2228" s="9">
        <f t="shared" si="207"/>
        <v>42381.79886574074</v>
      </c>
      <c r="T2228" s="9">
        <f t="shared" si="208"/>
        <v>42412.207638888889</v>
      </c>
    </row>
    <row r="2229" spans="1:20" ht="43.5" x14ac:dyDescent="0.35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3">
        <f t="shared" si="209"/>
        <v>158</v>
      </c>
      <c r="P2229" s="4">
        <f t="shared" si="204"/>
        <v>67.970099667774093</v>
      </c>
      <c r="Q2229" t="str">
        <f t="shared" si="205"/>
        <v>games</v>
      </c>
      <c r="R2229" t="str">
        <f t="shared" si="206"/>
        <v>tabletop games</v>
      </c>
      <c r="S2229" s="9">
        <f t="shared" si="207"/>
        <v>41561.807349537034</v>
      </c>
      <c r="T2229" s="9">
        <f t="shared" si="208"/>
        <v>41591.849016203705</v>
      </c>
    </row>
    <row r="2230" spans="1:20" ht="43.5" x14ac:dyDescent="0.35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3">
        <f t="shared" si="209"/>
        <v>1175</v>
      </c>
      <c r="P2230" s="4">
        <f t="shared" si="204"/>
        <v>81.561805555555551</v>
      </c>
      <c r="Q2230" t="str">
        <f t="shared" si="205"/>
        <v>games</v>
      </c>
      <c r="R2230" t="str">
        <f t="shared" si="206"/>
        <v>tabletop games</v>
      </c>
      <c r="S2230" s="9">
        <f t="shared" si="207"/>
        <v>42202.278194444443</v>
      </c>
      <c r="T2230" s="9">
        <f t="shared" si="208"/>
        <v>42232.278194444443</v>
      </c>
    </row>
    <row r="2231" spans="1:20" ht="43.5" x14ac:dyDescent="0.35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3">
        <f t="shared" si="209"/>
        <v>172</v>
      </c>
      <c r="P2231" s="4">
        <f t="shared" si="204"/>
        <v>25.42547309833024</v>
      </c>
      <c r="Q2231" t="str">
        <f t="shared" si="205"/>
        <v>games</v>
      </c>
      <c r="R2231" t="str">
        <f t="shared" si="206"/>
        <v>tabletop games</v>
      </c>
      <c r="S2231" s="9">
        <f t="shared" si="207"/>
        <v>41484.664247685185</v>
      </c>
      <c r="T2231" s="9">
        <f t="shared" si="208"/>
        <v>41520.166666666664</v>
      </c>
    </row>
    <row r="2232" spans="1:20" ht="43.5" x14ac:dyDescent="0.35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3">
        <f t="shared" si="209"/>
        <v>126</v>
      </c>
      <c r="P2232" s="4">
        <f t="shared" si="204"/>
        <v>21.497991967871485</v>
      </c>
      <c r="Q2232" t="str">
        <f t="shared" si="205"/>
        <v>games</v>
      </c>
      <c r="R2232" t="str">
        <f t="shared" si="206"/>
        <v>tabletop games</v>
      </c>
      <c r="S2232" s="9">
        <f t="shared" si="207"/>
        <v>41724.881099537037</v>
      </c>
      <c r="T2232" s="9">
        <f t="shared" si="208"/>
        <v>41754.881099537037</v>
      </c>
    </row>
    <row r="2233" spans="1:20" ht="43.5" x14ac:dyDescent="0.35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3">
        <f t="shared" si="209"/>
        <v>1213</v>
      </c>
      <c r="P2233" s="4">
        <f t="shared" si="204"/>
        <v>27.226630727762803</v>
      </c>
      <c r="Q2233" t="str">
        <f t="shared" si="205"/>
        <v>games</v>
      </c>
      <c r="R2233" t="str">
        <f t="shared" si="206"/>
        <v>tabletop games</v>
      </c>
      <c r="S2233" s="9">
        <f t="shared" si="207"/>
        <v>41423.910891203705</v>
      </c>
      <c r="T2233" s="9">
        <f t="shared" si="208"/>
        <v>41450.208333333336</v>
      </c>
    </row>
    <row r="2234" spans="1:20" ht="43.5" x14ac:dyDescent="0.35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3">
        <f t="shared" si="209"/>
        <v>496</v>
      </c>
      <c r="P2234" s="4">
        <f t="shared" si="204"/>
        <v>25.091093117408906</v>
      </c>
      <c r="Q2234" t="str">
        <f t="shared" si="205"/>
        <v>games</v>
      </c>
      <c r="R2234" t="str">
        <f t="shared" si="206"/>
        <v>tabletop games</v>
      </c>
      <c r="S2234" s="9">
        <f t="shared" si="207"/>
        <v>41806.794074074074</v>
      </c>
      <c r="T2234" s="9">
        <f t="shared" si="208"/>
        <v>41839.125</v>
      </c>
    </row>
    <row r="2235" spans="1:20" ht="43.5" x14ac:dyDescent="0.35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3">
        <f t="shared" si="209"/>
        <v>333</v>
      </c>
      <c r="P2235" s="4">
        <f t="shared" si="204"/>
        <v>21.230179028132991</v>
      </c>
      <c r="Q2235" t="str">
        <f t="shared" si="205"/>
        <v>games</v>
      </c>
      <c r="R2235" t="str">
        <f t="shared" si="206"/>
        <v>tabletop games</v>
      </c>
      <c r="S2235" s="9">
        <f t="shared" si="207"/>
        <v>42331.378923611104</v>
      </c>
      <c r="T2235" s="9">
        <f t="shared" si="208"/>
        <v>42352</v>
      </c>
    </row>
    <row r="2236" spans="1:20" ht="43.5" x14ac:dyDescent="0.35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3">
        <f t="shared" si="209"/>
        <v>1165</v>
      </c>
      <c r="P2236" s="4">
        <f t="shared" si="204"/>
        <v>41.607142857142854</v>
      </c>
      <c r="Q2236" t="str">
        <f t="shared" si="205"/>
        <v>games</v>
      </c>
      <c r="R2236" t="str">
        <f t="shared" si="206"/>
        <v>tabletop games</v>
      </c>
      <c r="S2236" s="9">
        <f t="shared" si="207"/>
        <v>42710.824618055558</v>
      </c>
      <c r="T2236" s="9">
        <f t="shared" si="208"/>
        <v>42740.824618055558</v>
      </c>
    </row>
    <row r="2237" spans="1:20" ht="29" x14ac:dyDescent="0.35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3">
        <f t="shared" si="209"/>
        <v>154</v>
      </c>
      <c r="P2237" s="4">
        <f t="shared" si="204"/>
        <v>135.58503401360545</v>
      </c>
      <c r="Q2237" t="str">
        <f t="shared" si="205"/>
        <v>games</v>
      </c>
      <c r="R2237" t="str">
        <f t="shared" si="206"/>
        <v>tabletop games</v>
      </c>
      <c r="S2237" s="9">
        <f t="shared" si="207"/>
        <v>42062.022118055553</v>
      </c>
      <c r="T2237" s="9">
        <f t="shared" si="208"/>
        <v>42091.980451388896</v>
      </c>
    </row>
    <row r="2238" spans="1:20" ht="29" x14ac:dyDescent="0.35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3">
        <f t="shared" si="209"/>
        <v>538</v>
      </c>
      <c r="P2238" s="4">
        <f t="shared" si="204"/>
        <v>22.116176470588236</v>
      </c>
      <c r="Q2238" t="str">
        <f t="shared" si="205"/>
        <v>games</v>
      </c>
      <c r="R2238" t="str">
        <f t="shared" si="206"/>
        <v>tabletop games</v>
      </c>
      <c r="S2238" s="9">
        <f t="shared" si="207"/>
        <v>42371.617164351846</v>
      </c>
      <c r="T2238" s="9">
        <f t="shared" si="208"/>
        <v>42401.617164351846</v>
      </c>
    </row>
    <row r="2239" spans="1:20" ht="43.5" x14ac:dyDescent="0.35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3">
        <f t="shared" si="209"/>
        <v>353</v>
      </c>
      <c r="P2239" s="4">
        <f t="shared" si="204"/>
        <v>64.625635808748726</v>
      </c>
      <c r="Q2239" t="str">
        <f t="shared" si="205"/>
        <v>games</v>
      </c>
      <c r="R2239" t="str">
        <f t="shared" si="206"/>
        <v>tabletop games</v>
      </c>
      <c r="S2239" s="9">
        <f t="shared" si="207"/>
        <v>41915.003275462965</v>
      </c>
      <c r="T2239" s="9">
        <f t="shared" si="208"/>
        <v>41955.332638888889</v>
      </c>
    </row>
    <row r="2240" spans="1:20" ht="29" x14ac:dyDescent="0.35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3">
        <f t="shared" si="209"/>
        <v>138</v>
      </c>
      <c r="P2240" s="4">
        <f t="shared" si="204"/>
        <v>69.569620253164558</v>
      </c>
      <c r="Q2240" t="str">
        <f t="shared" si="205"/>
        <v>games</v>
      </c>
      <c r="R2240" t="str">
        <f t="shared" si="206"/>
        <v>tabletop games</v>
      </c>
      <c r="S2240" s="9">
        <f t="shared" si="207"/>
        <v>42774.621712962966</v>
      </c>
      <c r="T2240" s="9">
        <f t="shared" si="208"/>
        <v>42804.621712962966</v>
      </c>
    </row>
    <row r="2241" spans="1:20" ht="29" x14ac:dyDescent="0.35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3">
        <f t="shared" si="209"/>
        <v>129</v>
      </c>
      <c r="P2241" s="4">
        <f t="shared" si="204"/>
        <v>75.133028169014082</v>
      </c>
      <c r="Q2241" t="str">
        <f t="shared" si="205"/>
        <v>games</v>
      </c>
      <c r="R2241" t="str">
        <f t="shared" si="206"/>
        <v>tabletop games</v>
      </c>
      <c r="S2241" s="9">
        <f t="shared" si="207"/>
        <v>41572.958495370374</v>
      </c>
      <c r="T2241" s="9">
        <f t="shared" si="208"/>
        <v>41609.168055555558</v>
      </c>
    </row>
    <row r="2242" spans="1:20" ht="43.5" x14ac:dyDescent="0.35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3">
        <f t="shared" si="209"/>
        <v>271</v>
      </c>
      <c r="P2242" s="4">
        <f t="shared" si="204"/>
        <v>140.97916666666666</v>
      </c>
      <c r="Q2242" t="str">
        <f t="shared" si="205"/>
        <v>games</v>
      </c>
      <c r="R2242" t="str">
        <f t="shared" si="206"/>
        <v>tabletop games</v>
      </c>
      <c r="S2242" s="9">
        <f t="shared" si="207"/>
        <v>42452.825740740736</v>
      </c>
      <c r="T2242" s="9">
        <f t="shared" si="208"/>
        <v>42482.825740740736</v>
      </c>
    </row>
    <row r="2243" spans="1:20" ht="43.5" x14ac:dyDescent="0.35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3">
        <f t="shared" si="209"/>
        <v>807</v>
      </c>
      <c r="P2243" s="4">
        <f t="shared" ref="P2243:P2306" si="210">IFERROR(E2243/L2243,0)</f>
        <v>49.472392638036808</v>
      </c>
      <c r="Q2243" t="str">
        <f t="shared" ref="Q2243:Q2306" si="211">LEFT(N2243,SEARCH("/",N2243)-1)</f>
        <v>games</v>
      </c>
      <c r="R2243" t="str">
        <f t="shared" ref="R2243:R2306" si="212">RIGHT(N2243,LEN(N2243)-SEARCH("/",N2243,1))</f>
        <v>tabletop games</v>
      </c>
      <c r="S2243" s="9">
        <f t="shared" ref="S2243:S2306" si="213">(((J2243/60)/60)/24)+DATE(1970,1,1)</f>
        <v>42766.827546296292</v>
      </c>
      <c r="T2243" s="9">
        <f t="shared" ref="T2243:T2306" si="214">(((I2243/60)/60)/24)+DATE(1970,1,1)</f>
        <v>42796.827546296292</v>
      </c>
    </row>
    <row r="2244" spans="1:20" ht="29" x14ac:dyDescent="0.35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3">
        <f t="shared" ref="O2244:O2307" si="215">ROUNDUP((E2244/D2244)*100,0)</f>
        <v>1361</v>
      </c>
      <c r="P2244" s="4">
        <f t="shared" si="210"/>
        <v>53.865251485148519</v>
      </c>
      <c r="Q2244" t="str">
        <f t="shared" si="211"/>
        <v>games</v>
      </c>
      <c r="R2244" t="str">
        <f t="shared" si="212"/>
        <v>tabletop games</v>
      </c>
      <c r="S2244" s="9">
        <f t="shared" si="213"/>
        <v>41569.575613425928</v>
      </c>
      <c r="T2244" s="9">
        <f t="shared" si="214"/>
        <v>41605.126388888886</v>
      </c>
    </row>
    <row r="2245" spans="1:20" ht="43.5" x14ac:dyDescent="0.35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3">
        <f t="shared" si="215"/>
        <v>930250</v>
      </c>
      <c r="P2245" s="4">
        <f t="shared" si="210"/>
        <v>4.5712530712530715</v>
      </c>
      <c r="Q2245" t="str">
        <f t="shared" si="211"/>
        <v>games</v>
      </c>
      <c r="R2245" t="str">
        <f t="shared" si="212"/>
        <v>tabletop games</v>
      </c>
      <c r="S2245" s="9">
        <f t="shared" si="213"/>
        <v>42800.751041666663</v>
      </c>
      <c r="T2245" s="9">
        <f t="shared" si="214"/>
        <v>42807.125</v>
      </c>
    </row>
    <row r="2246" spans="1:20" ht="43.5" x14ac:dyDescent="0.35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3">
        <f t="shared" si="215"/>
        <v>378</v>
      </c>
      <c r="P2246" s="4">
        <f t="shared" si="210"/>
        <v>65.00344827586207</v>
      </c>
      <c r="Q2246" t="str">
        <f t="shared" si="211"/>
        <v>games</v>
      </c>
      <c r="R2246" t="str">
        <f t="shared" si="212"/>
        <v>tabletop games</v>
      </c>
      <c r="S2246" s="9">
        <f t="shared" si="213"/>
        <v>42647.818819444445</v>
      </c>
      <c r="T2246" s="9">
        <f t="shared" si="214"/>
        <v>42659.854166666672</v>
      </c>
    </row>
    <row r="2247" spans="1:20" ht="43.5" x14ac:dyDescent="0.35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3">
        <f t="shared" si="215"/>
        <v>2648</v>
      </c>
      <c r="P2247" s="4">
        <f t="shared" si="210"/>
        <v>53.475252525252522</v>
      </c>
      <c r="Q2247" t="str">
        <f t="shared" si="211"/>
        <v>games</v>
      </c>
      <c r="R2247" t="str">
        <f t="shared" si="212"/>
        <v>tabletop games</v>
      </c>
      <c r="S2247" s="9">
        <f t="shared" si="213"/>
        <v>41660.708530092597</v>
      </c>
      <c r="T2247" s="9">
        <f t="shared" si="214"/>
        <v>41691.75</v>
      </c>
    </row>
    <row r="2248" spans="1:20" ht="43.5" x14ac:dyDescent="0.35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3">
        <f t="shared" si="215"/>
        <v>101</v>
      </c>
      <c r="P2248" s="4">
        <f t="shared" si="210"/>
        <v>43.912280701754383</v>
      </c>
      <c r="Q2248" t="str">
        <f t="shared" si="211"/>
        <v>games</v>
      </c>
      <c r="R2248" t="str">
        <f t="shared" si="212"/>
        <v>tabletop games</v>
      </c>
      <c r="S2248" s="9">
        <f t="shared" si="213"/>
        <v>42221.79178240741</v>
      </c>
      <c r="T2248" s="9">
        <f t="shared" si="214"/>
        <v>42251.79178240741</v>
      </c>
    </row>
    <row r="2249" spans="1:20" ht="29" x14ac:dyDescent="0.35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3">
        <f t="shared" si="215"/>
        <v>105</v>
      </c>
      <c r="P2249" s="4">
        <f t="shared" si="210"/>
        <v>50.852631578947367</v>
      </c>
      <c r="Q2249" t="str">
        <f t="shared" si="211"/>
        <v>games</v>
      </c>
      <c r="R2249" t="str">
        <f t="shared" si="212"/>
        <v>tabletop games</v>
      </c>
      <c r="S2249" s="9">
        <f t="shared" si="213"/>
        <v>42200.666261574079</v>
      </c>
      <c r="T2249" s="9">
        <f t="shared" si="214"/>
        <v>42214.666261574079</v>
      </c>
    </row>
    <row r="2250" spans="1:20" ht="43.5" x14ac:dyDescent="0.35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3">
        <f t="shared" si="215"/>
        <v>108</v>
      </c>
      <c r="P2250" s="4">
        <f t="shared" si="210"/>
        <v>58.6328125</v>
      </c>
      <c r="Q2250" t="str">
        <f t="shared" si="211"/>
        <v>games</v>
      </c>
      <c r="R2250" t="str">
        <f t="shared" si="212"/>
        <v>tabletop games</v>
      </c>
      <c r="S2250" s="9">
        <f t="shared" si="213"/>
        <v>42688.875902777778</v>
      </c>
      <c r="T2250" s="9">
        <f t="shared" si="214"/>
        <v>42718.875902777778</v>
      </c>
    </row>
    <row r="2251" spans="1:20" ht="29" x14ac:dyDescent="0.35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3">
        <f t="shared" si="215"/>
        <v>169</v>
      </c>
      <c r="P2251" s="4">
        <f t="shared" si="210"/>
        <v>32.81666666666667</v>
      </c>
      <c r="Q2251" t="str">
        <f t="shared" si="211"/>
        <v>games</v>
      </c>
      <c r="R2251" t="str">
        <f t="shared" si="212"/>
        <v>tabletop games</v>
      </c>
      <c r="S2251" s="9">
        <f t="shared" si="213"/>
        <v>41336.703298611108</v>
      </c>
      <c r="T2251" s="9">
        <f t="shared" si="214"/>
        <v>41366.661631944444</v>
      </c>
    </row>
    <row r="2252" spans="1:20" ht="43.5" x14ac:dyDescent="0.35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3">
        <f t="shared" si="215"/>
        <v>976</v>
      </c>
      <c r="P2252" s="4">
        <f t="shared" si="210"/>
        <v>426.93169877408059</v>
      </c>
      <c r="Q2252" t="str">
        <f t="shared" si="211"/>
        <v>games</v>
      </c>
      <c r="R2252" t="str">
        <f t="shared" si="212"/>
        <v>tabletop games</v>
      </c>
      <c r="S2252" s="9">
        <f t="shared" si="213"/>
        <v>42677.005474537036</v>
      </c>
      <c r="T2252" s="9">
        <f t="shared" si="214"/>
        <v>42707.0471412037</v>
      </c>
    </row>
    <row r="2253" spans="1:20" ht="43.5" x14ac:dyDescent="0.35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3">
        <f t="shared" si="215"/>
        <v>135</v>
      </c>
      <c r="P2253" s="4">
        <f t="shared" si="210"/>
        <v>23.808729166666669</v>
      </c>
      <c r="Q2253" t="str">
        <f t="shared" si="211"/>
        <v>games</v>
      </c>
      <c r="R2253" t="str">
        <f t="shared" si="212"/>
        <v>tabletop games</v>
      </c>
      <c r="S2253" s="9">
        <f t="shared" si="213"/>
        <v>41846.34579861111</v>
      </c>
      <c r="T2253" s="9">
        <f t="shared" si="214"/>
        <v>41867.34579861111</v>
      </c>
    </row>
    <row r="2254" spans="1:20" ht="43.5" x14ac:dyDescent="0.35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3">
        <f t="shared" si="215"/>
        <v>273</v>
      </c>
      <c r="P2254" s="4">
        <f t="shared" si="210"/>
        <v>98.413654618473899</v>
      </c>
      <c r="Q2254" t="str">
        <f t="shared" si="211"/>
        <v>games</v>
      </c>
      <c r="R2254" t="str">
        <f t="shared" si="212"/>
        <v>tabletop games</v>
      </c>
      <c r="S2254" s="9">
        <f t="shared" si="213"/>
        <v>42573.327986111108</v>
      </c>
      <c r="T2254" s="9">
        <f t="shared" si="214"/>
        <v>42588.327986111108</v>
      </c>
    </row>
    <row r="2255" spans="1:20" ht="43.5" x14ac:dyDescent="0.35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3">
        <f t="shared" si="215"/>
        <v>113</v>
      </c>
      <c r="P2255" s="4">
        <f t="shared" si="210"/>
        <v>107.32142857142857</v>
      </c>
      <c r="Q2255" t="str">
        <f t="shared" si="211"/>
        <v>games</v>
      </c>
      <c r="R2255" t="str">
        <f t="shared" si="212"/>
        <v>tabletop games</v>
      </c>
      <c r="S2255" s="9">
        <f t="shared" si="213"/>
        <v>42296.631331018521</v>
      </c>
      <c r="T2255" s="9">
        <f t="shared" si="214"/>
        <v>42326.672997685186</v>
      </c>
    </row>
    <row r="2256" spans="1:20" ht="29" x14ac:dyDescent="0.35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3">
        <f t="shared" si="215"/>
        <v>460</v>
      </c>
      <c r="P2256" s="4">
        <f t="shared" si="210"/>
        <v>11.67005076142132</v>
      </c>
      <c r="Q2256" t="str">
        <f t="shared" si="211"/>
        <v>games</v>
      </c>
      <c r="R2256" t="str">
        <f t="shared" si="212"/>
        <v>tabletop games</v>
      </c>
      <c r="S2256" s="9">
        <f t="shared" si="213"/>
        <v>42752.647777777776</v>
      </c>
      <c r="T2256" s="9">
        <f t="shared" si="214"/>
        <v>42759.647777777776</v>
      </c>
    </row>
    <row r="2257" spans="1:20" ht="29" x14ac:dyDescent="0.35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3">
        <f t="shared" si="215"/>
        <v>287</v>
      </c>
      <c r="P2257" s="4">
        <f t="shared" si="210"/>
        <v>41.782287822878232</v>
      </c>
      <c r="Q2257" t="str">
        <f t="shared" si="211"/>
        <v>games</v>
      </c>
      <c r="R2257" t="str">
        <f t="shared" si="212"/>
        <v>tabletop games</v>
      </c>
      <c r="S2257" s="9">
        <f t="shared" si="213"/>
        <v>42467.951979166668</v>
      </c>
      <c r="T2257" s="9">
        <f t="shared" si="214"/>
        <v>42497.951979166668</v>
      </c>
    </row>
    <row r="2258" spans="1:20" ht="43.5" x14ac:dyDescent="0.35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3">
        <f t="shared" si="215"/>
        <v>223</v>
      </c>
      <c r="P2258" s="4">
        <f t="shared" si="210"/>
        <v>21.38</v>
      </c>
      <c r="Q2258" t="str">
        <f t="shared" si="211"/>
        <v>games</v>
      </c>
      <c r="R2258" t="str">
        <f t="shared" si="212"/>
        <v>tabletop games</v>
      </c>
      <c r="S2258" s="9">
        <f t="shared" si="213"/>
        <v>42682.451921296291</v>
      </c>
      <c r="T2258" s="9">
        <f t="shared" si="214"/>
        <v>42696.451921296291</v>
      </c>
    </row>
    <row r="2259" spans="1:20" ht="43.5" x14ac:dyDescent="0.35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3">
        <f t="shared" si="215"/>
        <v>637</v>
      </c>
      <c r="P2259" s="4">
        <f t="shared" si="210"/>
        <v>94.103550295857985</v>
      </c>
      <c r="Q2259" t="str">
        <f t="shared" si="211"/>
        <v>games</v>
      </c>
      <c r="R2259" t="str">
        <f t="shared" si="212"/>
        <v>tabletop games</v>
      </c>
      <c r="S2259" s="9">
        <f t="shared" si="213"/>
        <v>42505.936678240745</v>
      </c>
      <c r="T2259" s="9">
        <f t="shared" si="214"/>
        <v>42540.958333333328</v>
      </c>
    </row>
    <row r="2260" spans="1:20" ht="29" x14ac:dyDescent="0.35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3">
        <f t="shared" si="215"/>
        <v>147</v>
      </c>
      <c r="P2260" s="4">
        <f t="shared" si="210"/>
        <v>15.721951219512196</v>
      </c>
      <c r="Q2260" t="str">
        <f t="shared" si="211"/>
        <v>games</v>
      </c>
      <c r="R2260" t="str">
        <f t="shared" si="212"/>
        <v>tabletop games</v>
      </c>
      <c r="S2260" s="9">
        <f t="shared" si="213"/>
        <v>42136.75100694444</v>
      </c>
      <c r="T2260" s="9">
        <f t="shared" si="214"/>
        <v>42166.75100694444</v>
      </c>
    </row>
    <row r="2261" spans="1:20" ht="43.5" x14ac:dyDescent="0.35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3">
        <f t="shared" si="215"/>
        <v>1868</v>
      </c>
      <c r="P2261" s="4">
        <f t="shared" si="210"/>
        <v>90.635922330097088</v>
      </c>
      <c r="Q2261" t="str">
        <f t="shared" si="211"/>
        <v>games</v>
      </c>
      <c r="R2261" t="str">
        <f t="shared" si="212"/>
        <v>tabletop games</v>
      </c>
      <c r="S2261" s="9">
        <f t="shared" si="213"/>
        <v>42702.804814814815</v>
      </c>
      <c r="T2261" s="9">
        <f t="shared" si="214"/>
        <v>42712.804814814815</v>
      </c>
    </row>
    <row r="2262" spans="1:20" ht="43.5" x14ac:dyDescent="0.35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3">
        <f t="shared" si="215"/>
        <v>327</v>
      </c>
      <c r="P2262" s="4">
        <f t="shared" si="210"/>
        <v>97.297619047619051</v>
      </c>
      <c r="Q2262" t="str">
        <f t="shared" si="211"/>
        <v>games</v>
      </c>
      <c r="R2262" t="str">
        <f t="shared" si="212"/>
        <v>tabletop games</v>
      </c>
      <c r="S2262" s="9">
        <f t="shared" si="213"/>
        <v>41695.016782407409</v>
      </c>
      <c r="T2262" s="9">
        <f t="shared" si="214"/>
        <v>41724.975115740745</v>
      </c>
    </row>
    <row r="2263" spans="1:20" ht="43.5" x14ac:dyDescent="0.35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3">
        <f t="shared" si="215"/>
        <v>780</v>
      </c>
      <c r="P2263" s="4">
        <f t="shared" si="210"/>
        <v>37.11904761904762</v>
      </c>
      <c r="Q2263" t="str">
        <f t="shared" si="211"/>
        <v>games</v>
      </c>
      <c r="R2263" t="str">
        <f t="shared" si="212"/>
        <v>tabletop games</v>
      </c>
      <c r="S2263" s="9">
        <f t="shared" si="213"/>
        <v>42759.724768518514</v>
      </c>
      <c r="T2263" s="9">
        <f t="shared" si="214"/>
        <v>42780.724768518514</v>
      </c>
    </row>
    <row r="2264" spans="1:20" ht="29" x14ac:dyDescent="0.35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3">
        <f t="shared" si="215"/>
        <v>155</v>
      </c>
      <c r="P2264" s="4">
        <f t="shared" si="210"/>
        <v>28.104972375690608</v>
      </c>
      <c r="Q2264" t="str">
        <f t="shared" si="211"/>
        <v>games</v>
      </c>
      <c r="R2264" t="str">
        <f t="shared" si="212"/>
        <v>tabletop games</v>
      </c>
      <c r="S2264" s="9">
        <f t="shared" si="213"/>
        <v>41926.585162037038</v>
      </c>
      <c r="T2264" s="9">
        <f t="shared" si="214"/>
        <v>41961</v>
      </c>
    </row>
    <row r="2265" spans="1:20" ht="43.5" x14ac:dyDescent="0.35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3">
        <f t="shared" si="215"/>
        <v>116</v>
      </c>
      <c r="P2265" s="4">
        <f t="shared" si="210"/>
        <v>144.43333333333334</v>
      </c>
      <c r="Q2265" t="str">
        <f t="shared" si="211"/>
        <v>games</v>
      </c>
      <c r="R2265" t="str">
        <f t="shared" si="212"/>
        <v>tabletop games</v>
      </c>
      <c r="S2265" s="9">
        <f t="shared" si="213"/>
        <v>42014.832326388889</v>
      </c>
      <c r="T2265" s="9">
        <f t="shared" si="214"/>
        <v>42035.832326388889</v>
      </c>
    </row>
    <row r="2266" spans="1:20" ht="43.5" x14ac:dyDescent="0.35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3">
        <f t="shared" si="215"/>
        <v>181</v>
      </c>
      <c r="P2266" s="4">
        <f t="shared" si="210"/>
        <v>24.274157303370785</v>
      </c>
      <c r="Q2266" t="str">
        <f t="shared" si="211"/>
        <v>games</v>
      </c>
      <c r="R2266" t="str">
        <f t="shared" si="212"/>
        <v>tabletop games</v>
      </c>
      <c r="S2266" s="9">
        <f t="shared" si="213"/>
        <v>42496.582337962958</v>
      </c>
      <c r="T2266" s="9">
        <f t="shared" si="214"/>
        <v>42513.125</v>
      </c>
    </row>
    <row r="2267" spans="1:20" ht="43.5" x14ac:dyDescent="0.35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3">
        <f t="shared" si="215"/>
        <v>299</v>
      </c>
      <c r="P2267" s="4">
        <f t="shared" si="210"/>
        <v>35.117647058823529</v>
      </c>
      <c r="Q2267" t="str">
        <f t="shared" si="211"/>
        <v>games</v>
      </c>
      <c r="R2267" t="str">
        <f t="shared" si="212"/>
        <v>tabletop games</v>
      </c>
      <c r="S2267" s="9">
        <f t="shared" si="213"/>
        <v>42689.853090277778</v>
      </c>
      <c r="T2267" s="9">
        <f t="shared" si="214"/>
        <v>42696.853090277778</v>
      </c>
    </row>
    <row r="2268" spans="1:20" ht="29" x14ac:dyDescent="0.35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3">
        <f t="shared" si="215"/>
        <v>321</v>
      </c>
      <c r="P2268" s="4">
        <f t="shared" si="210"/>
        <v>24.762886597938145</v>
      </c>
      <c r="Q2268" t="str">
        <f t="shared" si="211"/>
        <v>games</v>
      </c>
      <c r="R2268" t="str">
        <f t="shared" si="212"/>
        <v>tabletop games</v>
      </c>
      <c r="S2268" s="9">
        <f t="shared" si="213"/>
        <v>42469.874907407408</v>
      </c>
      <c r="T2268" s="9">
        <f t="shared" si="214"/>
        <v>42487.083333333328</v>
      </c>
    </row>
    <row r="2269" spans="1:20" ht="43.5" x14ac:dyDescent="0.35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3">
        <f t="shared" si="215"/>
        <v>381</v>
      </c>
      <c r="P2269" s="4">
        <f t="shared" si="210"/>
        <v>188.37871287128712</v>
      </c>
      <c r="Q2269" t="str">
        <f t="shared" si="211"/>
        <v>games</v>
      </c>
      <c r="R2269" t="str">
        <f t="shared" si="212"/>
        <v>tabletop games</v>
      </c>
      <c r="S2269" s="9">
        <f t="shared" si="213"/>
        <v>41968.829826388886</v>
      </c>
      <c r="T2269" s="9">
        <f t="shared" si="214"/>
        <v>41994.041666666672</v>
      </c>
    </row>
    <row r="2270" spans="1:20" ht="43.5" x14ac:dyDescent="0.35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3">
        <f t="shared" si="215"/>
        <v>103</v>
      </c>
      <c r="P2270" s="4">
        <f t="shared" si="210"/>
        <v>148.08247422680412</v>
      </c>
      <c r="Q2270" t="str">
        <f t="shared" si="211"/>
        <v>games</v>
      </c>
      <c r="R2270" t="str">
        <f t="shared" si="212"/>
        <v>tabletop games</v>
      </c>
      <c r="S2270" s="9">
        <f t="shared" si="213"/>
        <v>42776.082349537035</v>
      </c>
      <c r="T2270" s="9">
        <f t="shared" si="214"/>
        <v>42806.082349537035</v>
      </c>
    </row>
    <row r="2271" spans="1:20" ht="43.5" x14ac:dyDescent="0.35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3">
        <f t="shared" si="215"/>
        <v>1802</v>
      </c>
      <c r="P2271" s="4">
        <f t="shared" si="210"/>
        <v>49.934589800443462</v>
      </c>
      <c r="Q2271" t="str">
        <f t="shared" si="211"/>
        <v>games</v>
      </c>
      <c r="R2271" t="str">
        <f t="shared" si="212"/>
        <v>tabletop games</v>
      </c>
      <c r="S2271" s="9">
        <f t="shared" si="213"/>
        <v>42776.704432870371</v>
      </c>
      <c r="T2271" s="9">
        <f t="shared" si="214"/>
        <v>42801.208333333328</v>
      </c>
    </row>
    <row r="2272" spans="1:20" ht="43.5" x14ac:dyDescent="0.35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3">
        <f t="shared" si="215"/>
        <v>721</v>
      </c>
      <c r="P2272" s="4">
        <f t="shared" si="210"/>
        <v>107.82155688622754</v>
      </c>
      <c r="Q2272" t="str">
        <f t="shared" si="211"/>
        <v>games</v>
      </c>
      <c r="R2272" t="str">
        <f t="shared" si="212"/>
        <v>tabletop games</v>
      </c>
      <c r="S2272" s="9">
        <f t="shared" si="213"/>
        <v>42725.869363425925</v>
      </c>
      <c r="T2272" s="9">
        <f t="shared" si="214"/>
        <v>42745.915972222225</v>
      </c>
    </row>
    <row r="2273" spans="1:20" ht="43.5" x14ac:dyDescent="0.35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3">
        <f t="shared" si="215"/>
        <v>284</v>
      </c>
      <c r="P2273" s="4">
        <f t="shared" si="210"/>
        <v>42.63403614457831</v>
      </c>
      <c r="Q2273" t="str">
        <f t="shared" si="211"/>
        <v>games</v>
      </c>
      <c r="R2273" t="str">
        <f t="shared" si="212"/>
        <v>tabletop games</v>
      </c>
      <c r="S2273" s="9">
        <f t="shared" si="213"/>
        <v>42684.000046296293</v>
      </c>
      <c r="T2273" s="9">
        <f t="shared" si="214"/>
        <v>42714.000046296293</v>
      </c>
    </row>
    <row r="2274" spans="1:20" ht="43.5" x14ac:dyDescent="0.35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3">
        <f t="shared" si="215"/>
        <v>1357</v>
      </c>
      <c r="P2274" s="4">
        <f t="shared" si="210"/>
        <v>14.370762711864407</v>
      </c>
      <c r="Q2274" t="str">
        <f t="shared" si="211"/>
        <v>games</v>
      </c>
      <c r="R2274" t="str">
        <f t="shared" si="212"/>
        <v>tabletop games</v>
      </c>
      <c r="S2274" s="9">
        <f t="shared" si="213"/>
        <v>42315.699490740735</v>
      </c>
      <c r="T2274" s="9">
        <f t="shared" si="214"/>
        <v>42345.699490740735</v>
      </c>
    </row>
    <row r="2275" spans="1:20" ht="43.5" x14ac:dyDescent="0.35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3">
        <f t="shared" si="215"/>
        <v>221</v>
      </c>
      <c r="P2275" s="4">
        <f t="shared" si="210"/>
        <v>37.476190476190474</v>
      </c>
      <c r="Q2275" t="str">
        <f t="shared" si="211"/>
        <v>games</v>
      </c>
      <c r="R2275" t="str">
        <f t="shared" si="212"/>
        <v>tabletop games</v>
      </c>
      <c r="S2275" s="9">
        <f t="shared" si="213"/>
        <v>42781.549097222218</v>
      </c>
      <c r="T2275" s="9">
        <f t="shared" si="214"/>
        <v>42806.507430555561</v>
      </c>
    </row>
    <row r="2276" spans="1:20" ht="43.5" x14ac:dyDescent="0.35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3">
        <f t="shared" si="215"/>
        <v>120</v>
      </c>
      <c r="P2276" s="4">
        <f t="shared" si="210"/>
        <v>30.202020202020201</v>
      </c>
      <c r="Q2276" t="str">
        <f t="shared" si="211"/>
        <v>games</v>
      </c>
      <c r="R2276" t="str">
        <f t="shared" si="212"/>
        <v>tabletop games</v>
      </c>
      <c r="S2276" s="9">
        <f t="shared" si="213"/>
        <v>41663.500659722224</v>
      </c>
      <c r="T2276" s="9">
        <f t="shared" si="214"/>
        <v>41693.500659722224</v>
      </c>
    </row>
    <row r="2277" spans="1:20" ht="43.5" x14ac:dyDescent="0.35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3">
        <f t="shared" si="215"/>
        <v>408</v>
      </c>
      <c r="P2277" s="4">
        <f t="shared" si="210"/>
        <v>33.550632911392405</v>
      </c>
      <c r="Q2277" t="str">
        <f t="shared" si="211"/>
        <v>games</v>
      </c>
      <c r="R2277" t="str">
        <f t="shared" si="212"/>
        <v>tabletop games</v>
      </c>
      <c r="S2277" s="9">
        <f t="shared" si="213"/>
        <v>41965.616655092599</v>
      </c>
      <c r="T2277" s="9">
        <f t="shared" si="214"/>
        <v>41995.616655092599</v>
      </c>
    </row>
    <row r="2278" spans="1:20" ht="43.5" x14ac:dyDescent="0.35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3">
        <f t="shared" si="215"/>
        <v>106</v>
      </c>
      <c r="P2278" s="4">
        <f t="shared" si="210"/>
        <v>64.74666666666667</v>
      </c>
      <c r="Q2278" t="str">
        <f t="shared" si="211"/>
        <v>games</v>
      </c>
      <c r="R2278" t="str">
        <f t="shared" si="212"/>
        <v>tabletop games</v>
      </c>
      <c r="S2278" s="9">
        <f t="shared" si="213"/>
        <v>41614.651493055557</v>
      </c>
      <c r="T2278" s="9">
        <f t="shared" si="214"/>
        <v>41644.651493055557</v>
      </c>
    </row>
    <row r="2279" spans="1:20" ht="43.5" x14ac:dyDescent="0.35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3">
        <f t="shared" si="215"/>
        <v>142</v>
      </c>
      <c r="P2279" s="4">
        <f t="shared" si="210"/>
        <v>57.932367149758456</v>
      </c>
      <c r="Q2279" t="str">
        <f t="shared" si="211"/>
        <v>games</v>
      </c>
      <c r="R2279" t="str">
        <f t="shared" si="212"/>
        <v>tabletop games</v>
      </c>
      <c r="S2279" s="9">
        <f t="shared" si="213"/>
        <v>40936.678506944445</v>
      </c>
      <c r="T2279" s="9">
        <f t="shared" si="214"/>
        <v>40966.678506944445</v>
      </c>
    </row>
    <row r="2280" spans="1:20" ht="29" x14ac:dyDescent="0.35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3">
        <f t="shared" si="215"/>
        <v>271</v>
      </c>
      <c r="P2280" s="4">
        <f t="shared" si="210"/>
        <v>53.078431372549019</v>
      </c>
      <c r="Q2280" t="str">
        <f t="shared" si="211"/>
        <v>games</v>
      </c>
      <c r="R2280" t="str">
        <f t="shared" si="212"/>
        <v>tabletop games</v>
      </c>
      <c r="S2280" s="9">
        <f t="shared" si="213"/>
        <v>42338.709108796291</v>
      </c>
      <c r="T2280" s="9">
        <f t="shared" si="214"/>
        <v>42372.957638888889</v>
      </c>
    </row>
    <row r="2281" spans="1:20" ht="43.5" x14ac:dyDescent="0.35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3">
        <f t="shared" si="215"/>
        <v>154</v>
      </c>
      <c r="P2281" s="4">
        <f t="shared" si="210"/>
        <v>48.0625</v>
      </c>
      <c r="Q2281" t="str">
        <f t="shared" si="211"/>
        <v>games</v>
      </c>
      <c r="R2281" t="str">
        <f t="shared" si="212"/>
        <v>tabletop games</v>
      </c>
      <c r="S2281" s="9">
        <f t="shared" si="213"/>
        <v>42020.806701388887</v>
      </c>
      <c r="T2281" s="9">
        <f t="shared" si="214"/>
        <v>42039.166666666672</v>
      </c>
    </row>
    <row r="2282" spans="1:20" ht="43.5" x14ac:dyDescent="0.35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3">
        <f t="shared" si="215"/>
        <v>404</v>
      </c>
      <c r="P2282" s="4">
        <f t="shared" si="210"/>
        <v>82.396874999999994</v>
      </c>
      <c r="Q2282" t="str">
        <f t="shared" si="211"/>
        <v>games</v>
      </c>
      <c r="R2282" t="str">
        <f t="shared" si="212"/>
        <v>tabletop games</v>
      </c>
      <c r="S2282" s="9">
        <f t="shared" si="213"/>
        <v>42234.624895833331</v>
      </c>
      <c r="T2282" s="9">
        <f t="shared" si="214"/>
        <v>42264.624895833331</v>
      </c>
    </row>
    <row r="2283" spans="1:20" ht="43.5" x14ac:dyDescent="0.35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3">
        <f t="shared" si="215"/>
        <v>185</v>
      </c>
      <c r="P2283" s="4">
        <f t="shared" si="210"/>
        <v>50.454545454545453</v>
      </c>
      <c r="Q2283" t="str">
        <f t="shared" si="211"/>
        <v>music</v>
      </c>
      <c r="R2283" t="str">
        <f t="shared" si="212"/>
        <v>rock</v>
      </c>
      <c r="S2283" s="9">
        <f t="shared" si="213"/>
        <v>40687.285844907405</v>
      </c>
      <c r="T2283" s="9">
        <f t="shared" si="214"/>
        <v>40749.284722222219</v>
      </c>
    </row>
    <row r="2284" spans="1:20" ht="29" x14ac:dyDescent="0.35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3">
        <f t="shared" si="215"/>
        <v>186</v>
      </c>
      <c r="P2284" s="4">
        <f t="shared" si="210"/>
        <v>115.83333333333333</v>
      </c>
      <c r="Q2284" t="str">
        <f t="shared" si="211"/>
        <v>music</v>
      </c>
      <c r="R2284" t="str">
        <f t="shared" si="212"/>
        <v>rock</v>
      </c>
      <c r="S2284" s="9">
        <f t="shared" si="213"/>
        <v>42323.17460648148</v>
      </c>
      <c r="T2284" s="9">
        <f t="shared" si="214"/>
        <v>42383.17460648148</v>
      </c>
    </row>
    <row r="2285" spans="1:20" ht="43.5" x14ac:dyDescent="0.35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3">
        <f t="shared" si="215"/>
        <v>101</v>
      </c>
      <c r="P2285" s="4">
        <f t="shared" si="210"/>
        <v>63.03458333333333</v>
      </c>
      <c r="Q2285" t="str">
        <f t="shared" si="211"/>
        <v>music</v>
      </c>
      <c r="R2285" t="str">
        <f t="shared" si="212"/>
        <v>rock</v>
      </c>
      <c r="S2285" s="9">
        <f t="shared" si="213"/>
        <v>40978.125046296293</v>
      </c>
      <c r="T2285" s="9">
        <f t="shared" si="214"/>
        <v>41038.083379629628</v>
      </c>
    </row>
    <row r="2286" spans="1:20" ht="29" x14ac:dyDescent="0.35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3">
        <f t="shared" si="215"/>
        <v>107</v>
      </c>
      <c r="P2286" s="4">
        <f t="shared" si="210"/>
        <v>108.02152542372882</v>
      </c>
      <c r="Q2286" t="str">
        <f t="shared" si="211"/>
        <v>music</v>
      </c>
      <c r="R2286" t="str">
        <f t="shared" si="212"/>
        <v>rock</v>
      </c>
      <c r="S2286" s="9">
        <f t="shared" si="213"/>
        <v>40585.796817129631</v>
      </c>
      <c r="T2286" s="9">
        <f t="shared" si="214"/>
        <v>40614.166666666664</v>
      </c>
    </row>
    <row r="2287" spans="1:20" ht="43.5" x14ac:dyDescent="0.35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3">
        <f t="shared" si="215"/>
        <v>122</v>
      </c>
      <c r="P2287" s="4">
        <f t="shared" si="210"/>
        <v>46.088607594936711</v>
      </c>
      <c r="Q2287" t="str">
        <f t="shared" si="211"/>
        <v>music</v>
      </c>
      <c r="R2287" t="str">
        <f t="shared" si="212"/>
        <v>rock</v>
      </c>
      <c r="S2287" s="9">
        <f t="shared" si="213"/>
        <v>41059.185682870368</v>
      </c>
      <c r="T2287" s="9">
        <f t="shared" si="214"/>
        <v>41089.185682870368</v>
      </c>
    </row>
    <row r="2288" spans="1:20" ht="43.5" x14ac:dyDescent="0.35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3">
        <f t="shared" si="215"/>
        <v>101</v>
      </c>
      <c r="P2288" s="4">
        <f t="shared" si="210"/>
        <v>107.21428571428571</v>
      </c>
      <c r="Q2288" t="str">
        <f t="shared" si="211"/>
        <v>music</v>
      </c>
      <c r="R2288" t="str">
        <f t="shared" si="212"/>
        <v>rock</v>
      </c>
      <c r="S2288" s="9">
        <f t="shared" si="213"/>
        <v>41494.963587962964</v>
      </c>
      <c r="T2288" s="9">
        <f t="shared" si="214"/>
        <v>41523.165972222225</v>
      </c>
    </row>
    <row r="2289" spans="1:20" ht="43.5" x14ac:dyDescent="0.35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3">
        <f t="shared" si="215"/>
        <v>120</v>
      </c>
      <c r="P2289" s="4">
        <f t="shared" si="210"/>
        <v>50.9338679245283</v>
      </c>
      <c r="Q2289" t="str">
        <f t="shared" si="211"/>
        <v>music</v>
      </c>
      <c r="R2289" t="str">
        <f t="shared" si="212"/>
        <v>rock</v>
      </c>
      <c r="S2289" s="9">
        <f t="shared" si="213"/>
        <v>41792.667361111111</v>
      </c>
      <c r="T2289" s="9">
        <f t="shared" si="214"/>
        <v>41813.667361111111</v>
      </c>
    </row>
    <row r="2290" spans="1:20" ht="43.5" x14ac:dyDescent="0.35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3">
        <f t="shared" si="215"/>
        <v>101</v>
      </c>
      <c r="P2290" s="4">
        <f t="shared" si="210"/>
        <v>40.04</v>
      </c>
      <c r="Q2290" t="str">
        <f t="shared" si="211"/>
        <v>music</v>
      </c>
      <c r="R2290" t="str">
        <f t="shared" si="212"/>
        <v>rock</v>
      </c>
      <c r="S2290" s="9">
        <f t="shared" si="213"/>
        <v>41067.827418981484</v>
      </c>
      <c r="T2290" s="9">
        <f t="shared" si="214"/>
        <v>41086.75</v>
      </c>
    </row>
    <row r="2291" spans="1:20" ht="43.5" x14ac:dyDescent="0.35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3">
        <f t="shared" si="215"/>
        <v>108</v>
      </c>
      <c r="P2291" s="4">
        <f t="shared" si="210"/>
        <v>64.44</v>
      </c>
      <c r="Q2291" t="str">
        <f t="shared" si="211"/>
        <v>music</v>
      </c>
      <c r="R2291" t="str">
        <f t="shared" si="212"/>
        <v>rock</v>
      </c>
      <c r="S2291" s="9">
        <f t="shared" si="213"/>
        <v>41571.998379629629</v>
      </c>
      <c r="T2291" s="9">
        <f t="shared" si="214"/>
        <v>41614.973611111112</v>
      </c>
    </row>
    <row r="2292" spans="1:20" ht="43.5" x14ac:dyDescent="0.35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3">
        <f t="shared" si="215"/>
        <v>105</v>
      </c>
      <c r="P2292" s="4">
        <f t="shared" si="210"/>
        <v>53.827586206896555</v>
      </c>
      <c r="Q2292" t="str">
        <f t="shared" si="211"/>
        <v>music</v>
      </c>
      <c r="R2292" t="str">
        <f t="shared" si="212"/>
        <v>rock</v>
      </c>
      <c r="S2292" s="9">
        <f t="shared" si="213"/>
        <v>40070.253819444442</v>
      </c>
      <c r="T2292" s="9">
        <f t="shared" si="214"/>
        <v>40148.708333333336</v>
      </c>
    </row>
    <row r="2293" spans="1:20" ht="43.5" x14ac:dyDescent="0.35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3">
        <f t="shared" si="215"/>
        <v>173</v>
      </c>
      <c r="P2293" s="4">
        <f t="shared" si="210"/>
        <v>100.46511627906976</v>
      </c>
      <c r="Q2293" t="str">
        <f t="shared" si="211"/>
        <v>music</v>
      </c>
      <c r="R2293" t="str">
        <f t="shared" si="212"/>
        <v>rock</v>
      </c>
      <c r="S2293" s="9">
        <f t="shared" si="213"/>
        <v>40987.977060185185</v>
      </c>
      <c r="T2293" s="9">
        <f t="shared" si="214"/>
        <v>41022.166666666664</v>
      </c>
    </row>
    <row r="2294" spans="1:20" ht="43.5" x14ac:dyDescent="0.35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3">
        <f t="shared" si="215"/>
        <v>108</v>
      </c>
      <c r="P2294" s="4">
        <f t="shared" si="210"/>
        <v>46.630652173913049</v>
      </c>
      <c r="Q2294" t="str">
        <f t="shared" si="211"/>
        <v>music</v>
      </c>
      <c r="R2294" t="str">
        <f t="shared" si="212"/>
        <v>rock</v>
      </c>
      <c r="S2294" s="9">
        <f t="shared" si="213"/>
        <v>40987.697638888887</v>
      </c>
      <c r="T2294" s="9">
        <f t="shared" si="214"/>
        <v>41017.697638888887</v>
      </c>
    </row>
    <row r="2295" spans="1:20" ht="29" x14ac:dyDescent="0.35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3">
        <f t="shared" si="215"/>
        <v>109</v>
      </c>
      <c r="P2295" s="4">
        <f t="shared" si="210"/>
        <v>34.074074074074076</v>
      </c>
      <c r="Q2295" t="str">
        <f t="shared" si="211"/>
        <v>music</v>
      </c>
      <c r="R2295" t="str">
        <f t="shared" si="212"/>
        <v>rock</v>
      </c>
      <c r="S2295" s="9">
        <f t="shared" si="213"/>
        <v>41151.708321759259</v>
      </c>
      <c r="T2295" s="9">
        <f t="shared" si="214"/>
        <v>41177.165972222225</v>
      </c>
    </row>
    <row r="2296" spans="1:20" ht="43.5" x14ac:dyDescent="0.35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3">
        <f t="shared" si="215"/>
        <v>147</v>
      </c>
      <c r="P2296" s="4">
        <f t="shared" si="210"/>
        <v>65.214642857142863</v>
      </c>
      <c r="Q2296" t="str">
        <f t="shared" si="211"/>
        <v>music</v>
      </c>
      <c r="R2296" t="str">
        <f t="shared" si="212"/>
        <v>rock</v>
      </c>
      <c r="S2296" s="9">
        <f t="shared" si="213"/>
        <v>41264.72314814815</v>
      </c>
      <c r="T2296" s="9">
        <f t="shared" si="214"/>
        <v>41294.72314814815</v>
      </c>
    </row>
    <row r="2297" spans="1:20" ht="43.5" x14ac:dyDescent="0.35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3">
        <f t="shared" si="215"/>
        <v>126</v>
      </c>
      <c r="P2297" s="4">
        <f t="shared" si="210"/>
        <v>44.205882352941174</v>
      </c>
      <c r="Q2297" t="str">
        <f t="shared" si="211"/>
        <v>music</v>
      </c>
      <c r="R2297" t="str">
        <f t="shared" si="212"/>
        <v>rock</v>
      </c>
      <c r="S2297" s="9">
        <f t="shared" si="213"/>
        <v>41270.954351851848</v>
      </c>
      <c r="T2297" s="9">
        <f t="shared" si="214"/>
        <v>41300.954351851848</v>
      </c>
    </row>
    <row r="2298" spans="1:20" ht="43.5" x14ac:dyDescent="0.35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3">
        <f t="shared" si="215"/>
        <v>150</v>
      </c>
      <c r="P2298" s="4">
        <f t="shared" si="210"/>
        <v>71.965517241379317</v>
      </c>
      <c r="Q2298" t="str">
        <f t="shared" si="211"/>
        <v>music</v>
      </c>
      <c r="R2298" t="str">
        <f t="shared" si="212"/>
        <v>rock</v>
      </c>
      <c r="S2298" s="9">
        <f t="shared" si="213"/>
        <v>40927.731782407405</v>
      </c>
      <c r="T2298" s="9">
        <f t="shared" si="214"/>
        <v>40962.731782407405</v>
      </c>
    </row>
    <row r="2299" spans="1:20" ht="29" x14ac:dyDescent="0.35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3">
        <f t="shared" si="215"/>
        <v>101</v>
      </c>
      <c r="P2299" s="4">
        <f t="shared" si="210"/>
        <v>52.94736842105263</v>
      </c>
      <c r="Q2299" t="str">
        <f t="shared" si="211"/>
        <v>music</v>
      </c>
      <c r="R2299" t="str">
        <f t="shared" si="212"/>
        <v>rock</v>
      </c>
      <c r="S2299" s="9">
        <f t="shared" si="213"/>
        <v>40948.042233796295</v>
      </c>
      <c r="T2299" s="9">
        <f t="shared" si="214"/>
        <v>40982.165972222225</v>
      </c>
    </row>
    <row r="2300" spans="1:20" ht="29" x14ac:dyDescent="0.35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3">
        <f t="shared" si="215"/>
        <v>106</v>
      </c>
      <c r="P2300" s="4">
        <f t="shared" si="210"/>
        <v>109.45138888888889</v>
      </c>
      <c r="Q2300" t="str">
        <f t="shared" si="211"/>
        <v>music</v>
      </c>
      <c r="R2300" t="str">
        <f t="shared" si="212"/>
        <v>rock</v>
      </c>
      <c r="S2300" s="9">
        <f t="shared" si="213"/>
        <v>41694.84065972222</v>
      </c>
      <c r="T2300" s="9">
        <f t="shared" si="214"/>
        <v>41724.798993055556</v>
      </c>
    </row>
    <row r="2301" spans="1:20" ht="29" x14ac:dyDescent="0.35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3">
        <f t="shared" si="215"/>
        <v>351</v>
      </c>
      <c r="P2301" s="4">
        <f t="shared" si="210"/>
        <v>75.035714285714292</v>
      </c>
      <c r="Q2301" t="str">
        <f t="shared" si="211"/>
        <v>music</v>
      </c>
      <c r="R2301" t="str">
        <f t="shared" si="212"/>
        <v>rock</v>
      </c>
      <c r="S2301" s="9">
        <f t="shared" si="213"/>
        <v>40565.032511574071</v>
      </c>
      <c r="T2301" s="9">
        <f t="shared" si="214"/>
        <v>40580.032511574071</v>
      </c>
    </row>
    <row r="2302" spans="1:20" ht="43.5" x14ac:dyDescent="0.35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3">
        <f t="shared" si="215"/>
        <v>102</v>
      </c>
      <c r="P2302" s="4">
        <f t="shared" si="210"/>
        <v>115.71428571428571</v>
      </c>
      <c r="Q2302" t="str">
        <f t="shared" si="211"/>
        <v>music</v>
      </c>
      <c r="R2302" t="str">
        <f t="shared" si="212"/>
        <v>rock</v>
      </c>
      <c r="S2302" s="9">
        <f t="shared" si="213"/>
        <v>41074.727037037039</v>
      </c>
      <c r="T2302" s="9">
        <f t="shared" si="214"/>
        <v>41088.727037037039</v>
      </c>
    </row>
    <row r="2303" spans="1:20" ht="29" x14ac:dyDescent="0.35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3">
        <f t="shared" si="215"/>
        <v>134</v>
      </c>
      <c r="P2303" s="4">
        <f t="shared" si="210"/>
        <v>31.659810426540286</v>
      </c>
      <c r="Q2303" t="str">
        <f t="shared" si="211"/>
        <v>music</v>
      </c>
      <c r="R2303" t="str">
        <f t="shared" si="212"/>
        <v>indie rock</v>
      </c>
      <c r="S2303" s="9">
        <f t="shared" si="213"/>
        <v>41416.146944444445</v>
      </c>
      <c r="T2303" s="9">
        <f t="shared" si="214"/>
        <v>41446.146944444445</v>
      </c>
    </row>
    <row r="2304" spans="1:20" ht="43.5" x14ac:dyDescent="0.35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3">
        <f t="shared" si="215"/>
        <v>171</v>
      </c>
      <c r="P2304" s="4">
        <f t="shared" si="210"/>
        <v>46.176470588235297</v>
      </c>
      <c r="Q2304" t="str">
        <f t="shared" si="211"/>
        <v>music</v>
      </c>
      <c r="R2304" t="str">
        <f t="shared" si="212"/>
        <v>indie rock</v>
      </c>
      <c r="S2304" s="9">
        <f t="shared" si="213"/>
        <v>41605.868449074071</v>
      </c>
      <c r="T2304" s="9">
        <f t="shared" si="214"/>
        <v>41639.291666666664</v>
      </c>
    </row>
    <row r="2305" spans="1:20" ht="43.5" x14ac:dyDescent="0.35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3">
        <f t="shared" si="215"/>
        <v>110</v>
      </c>
      <c r="P2305" s="4">
        <f t="shared" si="210"/>
        <v>68.481650485436887</v>
      </c>
      <c r="Q2305" t="str">
        <f t="shared" si="211"/>
        <v>music</v>
      </c>
      <c r="R2305" t="str">
        <f t="shared" si="212"/>
        <v>indie rock</v>
      </c>
      <c r="S2305" s="9">
        <f t="shared" si="213"/>
        <v>40850.111064814817</v>
      </c>
      <c r="T2305" s="9">
        <f t="shared" si="214"/>
        <v>40890.152731481481</v>
      </c>
    </row>
    <row r="2306" spans="1:20" ht="43.5" x14ac:dyDescent="0.35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3">
        <f t="shared" si="215"/>
        <v>101</v>
      </c>
      <c r="P2306" s="4">
        <f t="shared" si="210"/>
        <v>53.469203539823013</v>
      </c>
      <c r="Q2306" t="str">
        <f t="shared" si="211"/>
        <v>music</v>
      </c>
      <c r="R2306" t="str">
        <f t="shared" si="212"/>
        <v>indie rock</v>
      </c>
      <c r="S2306" s="9">
        <f t="shared" si="213"/>
        <v>40502.815868055557</v>
      </c>
      <c r="T2306" s="9">
        <f t="shared" si="214"/>
        <v>40544.207638888889</v>
      </c>
    </row>
    <row r="2307" spans="1:20" ht="43.5" x14ac:dyDescent="0.35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3">
        <f t="shared" si="215"/>
        <v>102</v>
      </c>
      <c r="P2307" s="4">
        <f t="shared" ref="P2307:P2370" si="216">IFERROR(E2307/L2307,0)</f>
        <v>109.10778443113773</v>
      </c>
      <c r="Q2307" t="str">
        <f t="shared" ref="Q2307:Q2370" si="217">LEFT(N2307,SEARCH("/",N2307)-1)</f>
        <v>music</v>
      </c>
      <c r="R2307" t="str">
        <f t="shared" ref="R2307:R2370" si="218">RIGHT(N2307,LEN(N2307)-SEARCH("/",N2307,1))</f>
        <v>indie rock</v>
      </c>
      <c r="S2307" s="9">
        <f t="shared" ref="S2307:S2370" si="219">(((J2307/60)/60)/24)+DATE(1970,1,1)</f>
        <v>41834.695277777777</v>
      </c>
      <c r="T2307" s="9">
        <f t="shared" ref="T2307:T2370" si="220">(((I2307/60)/60)/24)+DATE(1970,1,1)</f>
        <v>41859.75</v>
      </c>
    </row>
    <row r="2308" spans="1:20" ht="43.5" x14ac:dyDescent="0.35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3">
        <f t="shared" ref="O2308:O2371" si="221">ROUNDUP((E2308/D2308)*100,0)</f>
        <v>107</v>
      </c>
      <c r="P2308" s="4">
        <f t="shared" si="216"/>
        <v>51.185616438356163</v>
      </c>
      <c r="Q2308" t="str">
        <f t="shared" si="217"/>
        <v>music</v>
      </c>
      <c r="R2308" t="str">
        <f t="shared" si="218"/>
        <v>indie rock</v>
      </c>
      <c r="S2308" s="9">
        <f t="shared" si="219"/>
        <v>40948.16815972222</v>
      </c>
      <c r="T2308" s="9">
        <f t="shared" si="220"/>
        <v>40978.16815972222</v>
      </c>
    </row>
    <row r="2309" spans="1:20" ht="43.5" x14ac:dyDescent="0.35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3">
        <f t="shared" si="221"/>
        <v>107</v>
      </c>
      <c r="P2309" s="4">
        <f t="shared" si="216"/>
        <v>27.936800000000002</v>
      </c>
      <c r="Q2309" t="str">
        <f t="shared" si="217"/>
        <v>music</v>
      </c>
      <c r="R2309" t="str">
        <f t="shared" si="218"/>
        <v>indie rock</v>
      </c>
      <c r="S2309" s="9">
        <f t="shared" si="219"/>
        <v>41004.802465277775</v>
      </c>
      <c r="T2309" s="9">
        <f t="shared" si="220"/>
        <v>41034.802407407406</v>
      </c>
    </row>
    <row r="2310" spans="1:20" ht="43.5" x14ac:dyDescent="0.35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3">
        <f t="shared" si="221"/>
        <v>102</v>
      </c>
      <c r="P2310" s="4">
        <f t="shared" si="216"/>
        <v>82.496921824104234</v>
      </c>
      <c r="Q2310" t="str">
        <f t="shared" si="217"/>
        <v>music</v>
      </c>
      <c r="R2310" t="str">
        <f t="shared" si="218"/>
        <v>indie rock</v>
      </c>
      <c r="S2310" s="9">
        <f t="shared" si="219"/>
        <v>41851.962916666671</v>
      </c>
      <c r="T2310" s="9">
        <f t="shared" si="220"/>
        <v>41880.041666666664</v>
      </c>
    </row>
    <row r="2311" spans="1:20" ht="43.5" x14ac:dyDescent="0.35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3">
        <f t="shared" si="221"/>
        <v>107</v>
      </c>
      <c r="P2311" s="4">
        <f t="shared" si="216"/>
        <v>59.817476635514019</v>
      </c>
      <c r="Q2311" t="str">
        <f t="shared" si="217"/>
        <v>music</v>
      </c>
      <c r="R2311" t="str">
        <f t="shared" si="218"/>
        <v>indie rock</v>
      </c>
      <c r="S2311" s="9">
        <f t="shared" si="219"/>
        <v>41307.987696759257</v>
      </c>
      <c r="T2311" s="9">
        <f t="shared" si="220"/>
        <v>41342.987696759257</v>
      </c>
    </row>
    <row r="2312" spans="1:20" ht="43.5" x14ac:dyDescent="0.35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3">
        <f t="shared" si="221"/>
        <v>429</v>
      </c>
      <c r="P2312" s="4">
        <f t="shared" si="216"/>
        <v>64.816470588235291</v>
      </c>
      <c r="Q2312" t="str">
        <f t="shared" si="217"/>
        <v>music</v>
      </c>
      <c r="R2312" t="str">
        <f t="shared" si="218"/>
        <v>indie rock</v>
      </c>
      <c r="S2312" s="9">
        <f t="shared" si="219"/>
        <v>41324.79415509259</v>
      </c>
      <c r="T2312" s="9">
        <f t="shared" si="220"/>
        <v>41354.752488425926</v>
      </c>
    </row>
    <row r="2313" spans="1:20" ht="43.5" x14ac:dyDescent="0.35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3">
        <f t="shared" si="221"/>
        <v>105</v>
      </c>
      <c r="P2313" s="4">
        <f t="shared" si="216"/>
        <v>90.09615384615384</v>
      </c>
      <c r="Q2313" t="str">
        <f t="shared" si="217"/>
        <v>music</v>
      </c>
      <c r="R2313" t="str">
        <f t="shared" si="218"/>
        <v>indie rock</v>
      </c>
      <c r="S2313" s="9">
        <f t="shared" si="219"/>
        <v>41736.004502314812</v>
      </c>
      <c r="T2313" s="9">
        <f t="shared" si="220"/>
        <v>41766.004502314812</v>
      </c>
    </row>
    <row r="2314" spans="1:20" ht="43.5" x14ac:dyDescent="0.35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3">
        <f t="shared" si="221"/>
        <v>108</v>
      </c>
      <c r="P2314" s="4">
        <f t="shared" si="216"/>
        <v>40.962025316455694</v>
      </c>
      <c r="Q2314" t="str">
        <f t="shared" si="217"/>
        <v>music</v>
      </c>
      <c r="R2314" t="str">
        <f t="shared" si="218"/>
        <v>indie rock</v>
      </c>
      <c r="S2314" s="9">
        <f t="shared" si="219"/>
        <v>41716.632847222223</v>
      </c>
      <c r="T2314" s="9">
        <f t="shared" si="220"/>
        <v>41747.958333333336</v>
      </c>
    </row>
    <row r="2315" spans="1:20" ht="29" x14ac:dyDescent="0.35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3">
        <f t="shared" si="221"/>
        <v>176</v>
      </c>
      <c r="P2315" s="4">
        <f t="shared" si="216"/>
        <v>56.000127388535034</v>
      </c>
      <c r="Q2315" t="str">
        <f t="shared" si="217"/>
        <v>music</v>
      </c>
      <c r="R2315" t="str">
        <f t="shared" si="218"/>
        <v>indie rock</v>
      </c>
      <c r="S2315" s="9">
        <f t="shared" si="219"/>
        <v>41002.958634259259</v>
      </c>
      <c r="T2315" s="9">
        <f t="shared" si="220"/>
        <v>41032.958634259259</v>
      </c>
    </row>
    <row r="2316" spans="1:20" ht="43.5" x14ac:dyDescent="0.35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3">
        <f t="shared" si="221"/>
        <v>157</v>
      </c>
      <c r="P2316" s="4">
        <f t="shared" si="216"/>
        <v>37.672800000000002</v>
      </c>
      <c r="Q2316" t="str">
        <f t="shared" si="217"/>
        <v>music</v>
      </c>
      <c r="R2316" t="str">
        <f t="shared" si="218"/>
        <v>indie rock</v>
      </c>
      <c r="S2316" s="9">
        <f t="shared" si="219"/>
        <v>41037.551585648151</v>
      </c>
      <c r="T2316" s="9">
        <f t="shared" si="220"/>
        <v>41067.551585648151</v>
      </c>
    </row>
    <row r="2317" spans="1:20" ht="29" x14ac:dyDescent="0.35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3">
        <f t="shared" si="221"/>
        <v>103</v>
      </c>
      <c r="P2317" s="4">
        <f t="shared" si="216"/>
        <v>40.078125</v>
      </c>
      <c r="Q2317" t="str">
        <f t="shared" si="217"/>
        <v>music</v>
      </c>
      <c r="R2317" t="str">
        <f t="shared" si="218"/>
        <v>indie rock</v>
      </c>
      <c r="S2317" s="9">
        <f t="shared" si="219"/>
        <v>41004.72619212963</v>
      </c>
      <c r="T2317" s="9">
        <f t="shared" si="220"/>
        <v>41034.72619212963</v>
      </c>
    </row>
    <row r="2318" spans="1:20" ht="43.5" x14ac:dyDescent="0.35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3">
        <f t="shared" si="221"/>
        <v>105</v>
      </c>
      <c r="P2318" s="4">
        <f t="shared" si="216"/>
        <v>78.031999999999996</v>
      </c>
      <c r="Q2318" t="str">
        <f t="shared" si="217"/>
        <v>music</v>
      </c>
      <c r="R2318" t="str">
        <f t="shared" si="218"/>
        <v>indie rock</v>
      </c>
      <c r="S2318" s="9">
        <f t="shared" si="219"/>
        <v>40079.725115740745</v>
      </c>
      <c r="T2318" s="9">
        <f t="shared" si="220"/>
        <v>40156.76666666667</v>
      </c>
    </row>
    <row r="2319" spans="1:20" ht="43.5" x14ac:dyDescent="0.35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3">
        <f t="shared" si="221"/>
        <v>104</v>
      </c>
      <c r="P2319" s="4">
        <f t="shared" si="216"/>
        <v>18.90909090909091</v>
      </c>
      <c r="Q2319" t="str">
        <f t="shared" si="217"/>
        <v>music</v>
      </c>
      <c r="R2319" t="str">
        <f t="shared" si="218"/>
        <v>indie rock</v>
      </c>
      <c r="S2319" s="9">
        <f t="shared" si="219"/>
        <v>40192.542233796295</v>
      </c>
      <c r="T2319" s="9">
        <f t="shared" si="220"/>
        <v>40224.208333333336</v>
      </c>
    </row>
    <row r="2320" spans="1:20" ht="43.5" x14ac:dyDescent="0.35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3">
        <f t="shared" si="221"/>
        <v>122</v>
      </c>
      <c r="P2320" s="4">
        <f t="shared" si="216"/>
        <v>37.134969325153371</v>
      </c>
      <c r="Q2320" t="str">
        <f t="shared" si="217"/>
        <v>music</v>
      </c>
      <c r="R2320" t="str">
        <f t="shared" si="218"/>
        <v>indie rock</v>
      </c>
      <c r="S2320" s="9">
        <f t="shared" si="219"/>
        <v>40050.643680555557</v>
      </c>
      <c r="T2320" s="9">
        <f t="shared" si="220"/>
        <v>40082.165972222225</v>
      </c>
    </row>
    <row r="2321" spans="1:20" ht="43.5" x14ac:dyDescent="0.35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3">
        <f t="shared" si="221"/>
        <v>108</v>
      </c>
      <c r="P2321" s="4">
        <f t="shared" si="216"/>
        <v>41.961038961038959</v>
      </c>
      <c r="Q2321" t="str">
        <f t="shared" si="217"/>
        <v>music</v>
      </c>
      <c r="R2321" t="str">
        <f t="shared" si="218"/>
        <v>indie rock</v>
      </c>
      <c r="S2321" s="9">
        <f t="shared" si="219"/>
        <v>41593.082002314812</v>
      </c>
      <c r="T2321" s="9">
        <f t="shared" si="220"/>
        <v>41623.082002314812</v>
      </c>
    </row>
    <row r="2322" spans="1:20" ht="43.5" x14ac:dyDescent="0.35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3">
        <f t="shared" si="221"/>
        <v>109</v>
      </c>
      <c r="P2322" s="4">
        <f t="shared" si="216"/>
        <v>61.044943820224717</v>
      </c>
      <c r="Q2322" t="str">
        <f t="shared" si="217"/>
        <v>music</v>
      </c>
      <c r="R2322" t="str">
        <f t="shared" si="218"/>
        <v>indie rock</v>
      </c>
      <c r="S2322" s="9">
        <f t="shared" si="219"/>
        <v>41696.817129629628</v>
      </c>
      <c r="T2322" s="9">
        <f t="shared" si="220"/>
        <v>41731.775462962964</v>
      </c>
    </row>
    <row r="2323" spans="1:20" ht="43.5" x14ac:dyDescent="0.35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3">
        <f t="shared" si="221"/>
        <v>40</v>
      </c>
      <c r="P2323" s="4">
        <f t="shared" si="216"/>
        <v>64.53125</v>
      </c>
      <c r="Q2323" t="str">
        <f t="shared" si="217"/>
        <v>food</v>
      </c>
      <c r="R2323" t="str">
        <f t="shared" si="218"/>
        <v>small batch</v>
      </c>
      <c r="S2323" s="9">
        <f t="shared" si="219"/>
        <v>42799.260428240741</v>
      </c>
      <c r="T2323" s="9">
        <f t="shared" si="220"/>
        <v>42829.21876157407</v>
      </c>
    </row>
    <row r="2324" spans="1:20" ht="43.5" x14ac:dyDescent="0.35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3">
        <f t="shared" si="221"/>
        <v>4</v>
      </c>
      <c r="P2324" s="4">
        <f t="shared" si="216"/>
        <v>21.25</v>
      </c>
      <c r="Q2324" t="str">
        <f t="shared" si="217"/>
        <v>food</v>
      </c>
      <c r="R2324" t="str">
        <f t="shared" si="218"/>
        <v>small batch</v>
      </c>
      <c r="S2324" s="9">
        <f t="shared" si="219"/>
        <v>42804.895474537043</v>
      </c>
      <c r="T2324" s="9">
        <f t="shared" si="220"/>
        <v>42834.853807870371</v>
      </c>
    </row>
    <row r="2325" spans="1:20" ht="43.5" x14ac:dyDescent="0.35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3">
        <f t="shared" si="221"/>
        <v>48</v>
      </c>
      <c r="P2325" s="4">
        <f t="shared" si="216"/>
        <v>30</v>
      </c>
      <c r="Q2325" t="str">
        <f t="shared" si="217"/>
        <v>food</v>
      </c>
      <c r="R2325" t="str">
        <f t="shared" si="218"/>
        <v>small batch</v>
      </c>
      <c r="S2325" s="9">
        <f t="shared" si="219"/>
        <v>42807.755173611105</v>
      </c>
      <c r="T2325" s="9">
        <f t="shared" si="220"/>
        <v>42814.755173611105</v>
      </c>
    </row>
    <row r="2326" spans="1:20" ht="29" x14ac:dyDescent="0.35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3">
        <f t="shared" si="221"/>
        <v>21</v>
      </c>
      <c r="P2326" s="4">
        <f t="shared" si="216"/>
        <v>25.491803278688526</v>
      </c>
      <c r="Q2326" t="str">
        <f t="shared" si="217"/>
        <v>food</v>
      </c>
      <c r="R2326" t="str">
        <f t="shared" si="218"/>
        <v>small batch</v>
      </c>
      <c r="S2326" s="9">
        <f t="shared" si="219"/>
        <v>42790.885243055556</v>
      </c>
      <c r="T2326" s="9">
        <f t="shared" si="220"/>
        <v>42820.843576388885</v>
      </c>
    </row>
    <row r="2327" spans="1:20" ht="43.5" x14ac:dyDescent="0.35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3">
        <f t="shared" si="221"/>
        <v>8</v>
      </c>
      <c r="P2327" s="4">
        <f t="shared" si="216"/>
        <v>11.428571428571429</v>
      </c>
      <c r="Q2327" t="str">
        <f t="shared" si="217"/>
        <v>food</v>
      </c>
      <c r="R2327" t="str">
        <f t="shared" si="218"/>
        <v>small batch</v>
      </c>
      <c r="S2327" s="9">
        <f t="shared" si="219"/>
        <v>42794.022349537037</v>
      </c>
      <c r="T2327" s="9">
        <f t="shared" si="220"/>
        <v>42823.980682870373</v>
      </c>
    </row>
    <row r="2328" spans="1:20" ht="43.5" x14ac:dyDescent="0.35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3">
        <f t="shared" si="221"/>
        <v>1</v>
      </c>
      <c r="P2328" s="4">
        <f t="shared" si="216"/>
        <v>108</v>
      </c>
      <c r="Q2328" t="str">
        <f t="shared" si="217"/>
        <v>food</v>
      </c>
      <c r="R2328" t="str">
        <f t="shared" si="218"/>
        <v>small batch</v>
      </c>
      <c r="S2328" s="9">
        <f t="shared" si="219"/>
        <v>42804.034120370372</v>
      </c>
      <c r="T2328" s="9">
        <f t="shared" si="220"/>
        <v>42855.708333333328</v>
      </c>
    </row>
    <row r="2329" spans="1:20" ht="29" x14ac:dyDescent="0.35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3">
        <f t="shared" si="221"/>
        <v>527</v>
      </c>
      <c r="P2329" s="4">
        <f t="shared" si="216"/>
        <v>54.883162444113267</v>
      </c>
      <c r="Q2329" t="str">
        <f t="shared" si="217"/>
        <v>food</v>
      </c>
      <c r="R2329" t="str">
        <f t="shared" si="218"/>
        <v>small batch</v>
      </c>
      <c r="S2329" s="9">
        <f t="shared" si="219"/>
        <v>41842.917129629634</v>
      </c>
      <c r="T2329" s="9">
        <f t="shared" si="220"/>
        <v>41877.917129629634</v>
      </c>
    </row>
    <row r="2330" spans="1:20" ht="58" x14ac:dyDescent="0.35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3">
        <f t="shared" si="221"/>
        <v>255</v>
      </c>
      <c r="P2330" s="4">
        <f t="shared" si="216"/>
        <v>47.383612662942269</v>
      </c>
      <c r="Q2330" t="str">
        <f t="shared" si="217"/>
        <v>food</v>
      </c>
      <c r="R2330" t="str">
        <f t="shared" si="218"/>
        <v>small batch</v>
      </c>
      <c r="S2330" s="9">
        <f t="shared" si="219"/>
        <v>42139.781678240746</v>
      </c>
      <c r="T2330" s="9">
        <f t="shared" si="220"/>
        <v>42169.781678240746</v>
      </c>
    </row>
    <row r="2331" spans="1:20" ht="43.5" x14ac:dyDescent="0.35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3">
        <f t="shared" si="221"/>
        <v>106</v>
      </c>
      <c r="P2331" s="4">
        <f t="shared" si="216"/>
        <v>211.84</v>
      </c>
      <c r="Q2331" t="str">
        <f t="shared" si="217"/>
        <v>food</v>
      </c>
      <c r="R2331" t="str">
        <f t="shared" si="218"/>
        <v>small batch</v>
      </c>
      <c r="S2331" s="9">
        <f t="shared" si="219"/>
        <v>41807.624374999999</v>
      </c>
      <c r="T2331" s="9">
        <f t="shared" si="220"/>
        <v>41837.624374999999</v>
      </c>
    </row>
    <row r="2332" spans="1:20" ht="43.5" x14ac:dyDescent="0.35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3">
        <f t="shared" si="221"/>
        <v>103</v>
      </c>
      <c r="P2332" s="4">
        <f t="shared" si="216"/>
        <v>219.92638036809817</v>
      </c>
      <c r="Q2332" t="str">
        <f t="shared" si="217"/>
        <v>food</v>
      </c>
      <c r="R2332" t="str">
        <f t="shared" si="218"/>
        <v>small batch</v>
      </c>
      <c r="S2332" s="9">
        <f t="shared" si="219"/>
        <v>42332.89980324074</v>
      </c>
      <c r="T2332" s="9">
        <f t="shared" si="220"/>
        <v>42363</v>
      </c>
    </row>
    <row r="2333" spans="1:20" ht="29" x14ac:dyDescent="0.35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3">
        <f t="shared" si="221"/>
        <v>145</v>
      </c>
      <c r="P2333" s="4">
        <f t="shared" si="216"/>
        <v>40.795406360424032</v>
      </c>
      <c r="Q2333" t="str">
        <f t="shared" si="217"/>
        <v>food</v>
      </c>
      <c r="R2333" t="str">
        <f t="shared" si="218"/>
        <v>small batch</v>
      </c>
      <c r="S2333" s="9">
        <f t="shared" si="219"/>
        <v>41839.005671296298</v>
      </c>
      <c r="T2333" s="9">
        <f t="shared" si="220"/>
        <v>41869.005671296298</v>
      </c>
    </row>
    <row r="2334" spans="1:20" ht="43.5" x14ac:dyDescent="0.35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3">
        <f t="shared" si="221"/>
        <v>107</v>
      </c>
      <c r="P2334" s="4">
        <f t="shared" si="216"/>
        <v>75.502840909090907</v>
      </c>
      <c r="Q2334" t="str">
        <f t="shared" si="217"/>
        <v>food</v>
      </c>
      <c r="R2334" t="str">
        <f t="shared" si="218"/>
        <v>small batch</v>
      </c>
      <c r="S2334" s="9">
        <f t="shared" si="219"/>
        <v>42011.628136574072</v>
      </c>
      <c r="T2334" s="9">
        <f t="shared" si="220"/>
        <v>42041.628136574072</v>
      </c>
    </row>
    <row r="2335" spans="1:20" ht="43.5" x14ac:dyDescent="0.35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3">
        <f t="shared" si="221"/>
        <v>213</v>
      </c>
      <c r="P2335" s="4">
        <f t="shared" si="216"/>
        <v>13.542553191489361</v>
      </c>
      <c r="Q2335" t="str">
        <f t="shared" si="217"/>
        <v>food</v>
      </c>
      <c r="R2335" t="str">
        <f t="shared" si="218"/>
        <v>small batch</v>
      </c>
      <c r="S2335" s="9">
        <f t="shared" si="219"/>
        <v>41767.650347222225</v>
      </c>
      <c r="T2335" s="9">
        <f t="shared" si="220"/>
        <v>41788.743055555555</v>
      </c>
    </row>
    <row r="2336" spans="1:20" ht="43.5" x14ac:dyDescent="0.35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3">
        <f t="shared" si="221"/>
        <v>102</v>
      </c>
      <c r="P2336" s="4">
        <f t="shared" si="216"/>
        <v>60.865671641791046</v>
      </c>
      <c r="Q2336" t="str">
        <f t="shared" si="217"/>
        <v>food</v>
      </c>
      <c r="R2336" t="str">
        <f t="shared" si="218"/>
        <v>small batch</v>
      </c>
      <c r="S2336" s="9">
        <f t="shared" si="219"/>
        <v>41918.670115740737</v>
      </c>
      <c r="T2336" s="9">
        <f t="shared" si="220"/>
        <v>41948.731944444444</v>
      </c>
    </row>
    <row r="2337" spans="1:20" ht="43.5" x14ac:dyDescent="0.35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3">
        <f t="shared" si="221"/>
        <v>103</v>
      </c>
      <c r="P2337" s="4">
        <f t="shared" si="216"/>
        <v>115.69230769230769</v>
      </c>
      <c r="Q2337" t="str">
        <f t="shared" si="217"/>
        <v>food</v>
      </c>
      <c r="R2337" t="str">
        <f t="shared" si="218"/>
        <v>small batch</v>
      </c>
      <c r="S2337" s="9">
        <f t="shared" si="219"/>
        <v>41771.572256944448</v>
      </c>
      <c r="T2337" s="9">
        <f t="shared" si="220"/>
        <v>41801.572256944448</v>
      </c>
    </row>
    <row r="2338" spans="1:20" ht="43.5" x14ac:dyDescent="0.35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3">
        <f t="shared" si="221"/>
        <v>521</v>
      </c>
      <c r="P2338" s="4">
        <f t="shared" si="216"/>
        <v>48.104623556581984</v>
      </c>
      <c r="Q2338" t="str">
        <f t="shared" si="217"/>
        <v>food</v>
      </c>
      <c r="R2338" t="str">
        <f t="shared" si="218"/>
        <v>small batch</v>
      </c>
      <c r="S2338" s="9">
        <f t="shared" si="219"/>
        <v>41666.924710648149</v>
      </c>
      <c r="T2338" s="9">
        <f t="shared" si="220"/>
        <v>41706.924710648149</v>
      </c>
    </row>
    <row r="2339" spans="1:20" ht="29" x14ac:dyDescent="0.35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3">
        <f t="shared" si="221"/>
        <v>111</v>
      </c>
      <c r="P2339" s="4">
        <f t="shared" si="216"/>
        <v>74.184357541899445</v>
      </c>
      <c r="Q2339" t="str">
        <f t="shared" si="217"/>
        <v>food</v>
      </c>
      <c r="R2339" t="str">
        <f t="shared" si="218"/>
        <v>small batch</v>
      </c>
      <c r="S2339" s="9">
        <f t="shared" si="219"/>
        <v>41786.640543981484</v>
      </c>
      <c r="T2339" s="9">
        <f t="shared" si="220"/>
        <v>41816.640543981484</v>
      </c>
    </row>
    <row r="2340" spans="1:20" ht="43.5" x14ac:dyDescent="0.35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3">
        <f t="shared" si="221"/>
        <v>102</v>
      </c>
      <c r="P2340" s="4">
        <f t="shared" si="216"/>
        <v>123.34552845528455</v>
      </c>
      <c r="Q2340" t="str">
        <f t="shared" si="217"/>
        <v>food</v>
      </c>
      <c r="R2340" t="str">
        <f t="shared" si="218"/>
        <v>small batch</v>
      </c>
      <c r="S2340" s="9">
        <f t="shared" si="219"/>
        <v>41789.896805555552</v>
      </c>
      <c r="T2340" s="9">
        <f t="shared" si="220"/>
        <v>41819.896805555552</v>
      </c>
    </row>
    <row r="2341" spans="1:20" ht="43.5" x14ac:dyDescent="0.35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3">
        <f t="shared" si="221"/>
        <v>295</v>
      </c>
      <c r="P2341" s="4">
        <f t="shared" si="216"/>
        <v>66.623188405797094</v>
      </c>
      <c r="Q2341" t="str">
        <f t="shared" si="217"/>
        <v>food</v>
      </c>
      <c r="R2341" t="str">
        <f t="shared" si="218"/>
        <v>small batch</v>
      </c>
      <c r="S2341" s="9">
        <f t="shared" si="219"/>
        <v>42692.79987268518</v>
      </c>
      <c r="T2341" s="9">
        <f t="shared" si="220"/>
        <v>42723.332638888889</v>
      </c>
    </row>
    <row r="2342" spans="1:20" ht="43.5" x14ac:dyDescent="0.35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3">
        <f t="shared" si="221"/>
        <v>106</v>
      </c>
      <c r="P2342" s="4">
        <f t="shared" si="216"/>
        <v>104.99007444168734</v>
      </c>
      <c r="Q2342" t="str">
        <f t="shared" si="217"/>
        <v>food</v>
      </c>
      <c r="R2342" t="str">
        <f t="shared" si="218"/>
        <v>small batch</v>
      </c>
      <c r="S2342" s="9">
        <f t="shared" si="219"/>
        <v>42643.642800925925</v>
      </c>
      <c r="T2342" s="9">
        <f t="shared" si="220"/>
        <v>42673.642800925925</v>
      </c>
    </row>
    <row r="2343" spans="1:20" ht="29" x14ac:dyDescent="0.35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3">
        <f t="shared" si="221"/>
        <v>0</v>
      </c>
      <c r="P2343" s="4">
        <f t="shared" si="216"/>
        <v>0</v>
      </c>
      <c r="Q2343" t="str">
        <f t="shared" si="217"/>
        <v>technology</v>
      </c>
      <c r="R2343" t="str">
        <f t="shared" si="218"/>
        <v>web</v>
      </c>
      <c r="S2343" s="9">
        <f t="shared" si="219"/>
        <v>42167.813703703709</v>
      </c>
      <c r="T2343" s="9">
        <f t="shared" si="220"/>
        <v>42197.813703703709</v>
      </c>
    </row>
    <row r="2344" spans="1:20" ht="43.5" x14ac:dyDescent="0.35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3">
        <f t="shared" si="221"/>
        <v>0</v>
      </c>
      <c r="P2344" s="4">
        <f t="shared" si="216"/>
        <v>0</v>
      </c>
      <c r="Q2344" t="str">
        <f t="shared" si="217"/>
        <v>technology</v>
      </c>
      <c r="R2344" t="str">
        <f t="shared" si="218"/>
        <v>web</v>
      </c>
      <c r="S2344" s="9">
        <f t="shared" si="219"/>
        <v>41897.702199074076</v>
      </c>
      <c r="T2344" s="9">
        <f t="shared" si="220"/>
        <v>41918.208333333336</v>
      </c>
    </row>
    <row r="2345" spans="1:20" ht="43.5" x14ac:dyDescent="0.35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3">
        <f t="shared" si="221"/>
        <v>3</v>
      </c>
      <c r="P2345" s="4">
        <f t="shared" si="216"/>
        <v>300</v>
      </c>
      <c r="Q2345" t="str">
        <f t="shared" si="217"/>
        <v>technology</v>
      </c>
      <c r="R2345" t="str">
        <f t="shared" si="218"/>
        <v>web</v>
      </c>
      <c r="S2345" s="9">
        <f t="shared" si="219"/>
        <v>42327.825289351851</v>
      </c>
      <c r="T2345" s="9">
        <f t="shared" si="220"/>
        <v>42377.82430555555</v>
      </c>
    </row>
    <row r="2346" spans="1:20" ht="43.5" x14ac:dyDescent="0.35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3">
        <f t="shared" si="221"/>
        <v>1</v>
      </c>
      <c r="P2346" s="4">
        <f t="shared" si="216"/>
        <v>1</v>
      </c>
      <c r="Q2346" t="str">
        <f t="shared" si="217"/>
        <v>technology</v>
      </c>
      <c r="R2346" t="str">
        <f t="shared" si="218"/>
        <v>web</v>
      </c>
      <c r="S2346" s="9">
        <f t="shared" si="219"/>
        <v>42515.727650462963</v>
      </c>
      <c r="T2346" s="9">
        <f t="shared" si="220"/>
        <v>42545.727650462963</v>
      </c>
    </row>
    <row r="2347" spans="1:20" ht="43.5" x14ac:dyDescent="0.35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3">
        <f t="shared" si="221"/>
        <v>0</v>
      </c>
      <c r="P2347" s="4">
        <f t="shared" si="216"/>
        <v>0</v>
      </c>
      <c r="Q2347" t="str">
        <f t="shared" si="217"/>
        <v>technology</v>
      </c>
      <c r="R2347" t="str">
        <f t="shared" si="218"/>
        <v>web</v>
      </c>
      <c r="S2347" s="9">
        <f t="shared" si="219"/>
        <v>42060.001805555556</v>
      </c>
      <c r="T2347" s="9">
        <f t="shared" si="220"/>
        <v>42094.985416666663</v>
      </c>
    </row>
    <row r="2348" spans="1:20" ht="43.5" x14ac:dyDescent="0.35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3">
        <f t="shared" si="221"/>
        <v>1</v>
      </c>
      <c r="P2348" s="4">
        <f t="shared" si="216"/>
        <v>13</v>
      </c>
      <c r="Q2348" t="str">
        <f t="shared" si="217"/>
        <v>technology</v>
      </c>
      <c r="R2348" t="str">
        <f t="shared" si="218"/>
        <v>web</v>
      </c>
      <c r="S2348" s="9">
        <f t="shared" si="219"/>
        <v>42615.79896990741</v>
      </c>
      <c r="T2348" s="9">
        <f t="shared" si="220"/>
        <v>42660.79896990741</v>
      </c>
    </row>
    <row r="2349" spans="1:20" ht="29" x14ac:dyDescent="0.35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3">
        <f t="shared" si="221"/>
        <v>2</v>
      </c>
      <c r="P2349" s="4">
        <f t="shared" si="216"/>
        <v>15</v>
      </c>
      <c r="Q2349" t="str">
        <f t="shared" si="217"/>
        <v>technology</v>
      </c>
      <c r="R2349" t="str">
        <f t="shared" si="218"/>
        <v>web</v>
      </c>
      <c r="S2349" s="9">
        <f t="shared" si="219"/>
        <v>42577.607361111113</v>
      </c>
      <c r="T2349" s="9">
        <f t="shared" si="220"/>
        <v>42607.607361111113</v>
      </c>
    </row>
    <row r="2350" spans="1:20" ht="43.5" x14ac:dyDescent="0.35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3">
        <f t="shared" si="221"/>
        <v>1</v>
      </c>
      <c r="P2350" s="4">
        <f t="shared" si="216"/>
        <v>54</v>
      </c>
      <c r="Q2350" t="str">
        <f t="shared" si="217"/>
        <v>technology</v>
      </c>
      <c r="R2350" t="str">
        <f t="shared" si="218"/>
        <v>web</v>
      </c>
      <c r="S2350" s="9">
        <f t="shared" si="219"/>
        <v>42360.932152777779</v>
      </c>
      <c r="T2350" s="9">
        <f t="shared" si="220"/>
        <v>42420.932152777779</v>
      </c>
    </row>
    <row r="2351" spans="1:20" ht="43.5" x14ac:dyDescent="0.35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3">
        <f t="shared" si="221"/>
        <v>0</v>
      </c>
      <c r="P2351" s="4">
        <f t="shared" si="216"/>
        <v>0</v>
      </c>
      <c r="Q2351" t="str">
        <f t="shared" si="217"/>
        <v>technology</v>
      </c>
      <c r="R2351" t="str">
        <f t="shared" si="218"/>
        <v>web</v>
      </c>
      <c r="S2351" s="9">
        <f t="shared" si="219"/>
        <v>42198.775787037041</v>
      </c>
      <c r="T2351" s="9">
        <f t="shared" si="220"/>
        <v>42227.775787037041</v>
      </c>
    </row>
    <row r="2352" spans="1:20" ht="29" x14ac:dyDescent="0.35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3">
        <f t="shared" si="221"/>
        <v>0</v>
      </c>
      <c r="P2352" s="4">
        <f t="shared" si="216"/>
        <v>0</v>
      </c>
      <c r="Q2352" t="str">
        <f t="shared" si="217"/>
        <v>technology</v>
      </c>
      <c r="R2352" t="str">
        <f t="shared" si="218"/>
        <v>web</v>
      </c>
      <c r="S2352" s="9">
        <f t="shared" si="219"/>
        <v>42708.842245370368</v>
      </c>
      <c r="T2352" s="9">
        <f t="shared" si="220"/>
        <v>42738.842245370368</v>
      </c>
    </row>
    <row r="2353" spans="1:20" ht="29" x14ac:dyDescent="0.35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3">
        <f t="shared" si="221"/>
        <v>1</v>
      </c>
      <c r="P2353" s="4">
        <f t="shared" si="216"/>
        <v>15.428571428571429</v>
      </c>
      <c r="Q2353" t="str">
        <f t="shared" si="217"/>
        <v>technology</v>
      </c>
      <c r="R2353" t="str">
        <f t="shared" si="218"/>
        <v>web</v>
      </c>
      <c r="S2353" s="9">
        <f t="shared" si="219"/>
        <v>42094.101145833338</v>
      </c>
      <c r="T2353" s="9">
        <f t="shared" si="220"/>
        <v>42124.101145833338</v>
      </c>
    </row>
    <row r="2354" spans="1:20" ht="43.5" x14ac:dyDescent="0.35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3">
        <f t="shared" si="221"/>
        <v>0</v>
      </c>
      <c r="P2354" s="4">
        <f t="shared" si="216"/>
        <v>0</v>
      </c>
      <c r="Q2354" t="str">
        <f t="shared" si="217"/>
        <v>technology</v>
      </c>
      <c r="R2354" t="str">
        <f t="shared" si="218"/>
        <v>web</v>
      </c>
      <c r="S2354" s="9">
        <f t="shared" si="219"/>
        <v>42101.633703703701</v>
      </c>
      <c r="T2354" s="9">
        <f t="shared" si="220"/>
        <v>42161.633703703701</v>
      </c>
    </row>
    <row r="2355" spans="1:20" ht="43.5" x14ac:dyDescent="0.35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3">
        <f t="shared" si="221"/>
        <v>0</v>
      </c>
      <c r="P2355" s="4">
        <f t="shared" si="216"/>
        <v>0</v>
      </c>
      <c r="Q2355" t="str">
        <f t="shared" si="217"/>
        <v>technology</v>
      </c>
      <c r="R2355" t="str">
        <f t="shared" si="218"/>
        <v>web</v>
      </c>
      <c r="S2355" s="9">
        <f t="shared" si="219"/>
        <v>42103.676180555558</v>
      </c>
      <c r="T2355" s="9">
        <f t="shared" si="220"/>
        <v>42115.676180555558</v>
      </c>
    </row>
    <row r="2356" spans="1:20" ht="29" x14ac:dyDescent="0.35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3">
        <f t="shared" si="221"/>
        <v>1</v>
      </c>
      <c r="P2356" s="4">
        <f t="shared" si="216"/>
        <v>25</v>
      </c>
      <c r="Q2356" t="str">
        <f t="shared" si="217"/>
        <v>technology</v>
      </c>
      <c r="R2356" t="str">
        <f t="shared" si="218"/>
        <v>web</v>
      </c>
      <c r="S2356" s="9">
        <f t="shared" si="219"/>
        <v>41954.722916666666</v>
      </c>
      <c r="T2356" s="9">
        <f t="shared" si="220"/>
        <v>42014.722916666666</v>
      </c>
    </row>
    <row r="2357" spans="1:20" ht="43.5" x14ac:dyDescent="0.35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3">
        <f t="shared" si="221"/>
        <v>1</v>
      </c>
      <c r="P2357" s="4">
        <f t="shared" si="216"/>
        <v>27.5</v>
      </c>
      <c r="Q2357" t="str">
        <f t="shared" si="217"/>
        <v>technology</v>
      </c>
      <c r="R2357" t="str">
        <f t="shared" si="218"/>
        <v>web</v>
      </c>
      <c r="S2357" s="9">
        <f t="shared" si="219"/>
        <v>42096.918240740735</v>
      </c>
      <c r="T2357" s="9">
        <f t="shared" si="220"/>
        <v>42126.918240740735</v>
      </c>
    </row>
    <row r="2358" spans="1:20" ht="29" x14ac:dyDescent="0.35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3">
        <f t="shared" si="221"/>
        <v>0</v>
      </c>
      <c r="P2358" s="4">
        <f t="shared" si="216"/>
        <v>0</v>
      </c>
      <c r="Q2358" t="str">
        <f t="shared" si="217"/>
        <v>technology</v>
      </c>
      <c r="R2358" t="str">
        <f t="shared" si="218"/>
        <v>web</v>
      </c>
      <c r="S2358" s="9">
        <f t="shared" si="219"/>
        <v>42130.78361111111</v>
      </c>
      <c r="T2358" s="9">
        <f t="shared" si="220"/>
        <v>42160.78361111111</v>
      </c>
    </row>
    <row r="2359" spans="1:20" ht="29" x14ac:dyDescent="0.35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3">
        <f t="shared" si="221"/>
        <v>0</v>
      </c>
      <c r="P2359" s="4">
        <f t="shared" si="216"/>
        <v>0</v>
      </c>
      <c r="Q2359" t="str">
        <f t="shared" si="217"/>
        <v>technology</v>
      </c>
      <c r="R2359" t="str">
        <f t="shared" si="218"/>
        <v>web</v>
      </c>
      <c r="S2359" s="9">
        <f t="shared" si="219"/>
        <v>42264.620115740734</v>
      </c>
      <c r="T2359" s="9">
        <f t="shared" si="220"/>
        <v>42294.620115740734</v>
      </c>
    </row>
    <row r="2360" spans="1:20" ht="29" x14ac:dyDescent="0.35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3">
        <f t="shared" si="221"/>
        <v>0</v>
      </c>
      <c r="P2360" s="4">
        <f t="shared" si="216"/>
        <v>0</v>
      </c>
      <c r="Q2360" t="str">
        <f t="shared" si="217"/>
        <v>technology</v>
      </c>
      <c r="R2360" t="str">
        <f t="shared" si="218"/>
        <v>web</v>
      </c>
      <c r="S2360" s="9">
        <f t="shared" si="219"/>
        <v>41978.930972222224</v>
      </c>
      <c r="T2360" s="9">
        <f t="shared" si="220"/>
        <v>42035.027083333334</v>
      </c>
    </row>
    <row r="2361" spans="1:20" ht="43.5" x14ac:dyDescent="0.35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3">
        <f t="shared" si="221"/>
        <v>15</v>
      </c>
      <c r="P2361" s="4">
        <f t="shared" si="216"/>
        <v>367</v>
      </c>
      <c r="Q2361" t="str">
        <f t="shared" si="217"/>
        <v>technology</v>
      </c>
      <c r="R2361" t="str">
        <f t="shared" si="218"/>
        <v>web</v>
      </c>
      <c r="S2361" s="9">
        <f t="shared" si="219"/>
        <v>42159.649583333332</v>
      </c>
      <c r="T2361" s="9">
        <f t="shared" si="220"/>
        <v>42219.649583333332</v>
      </c>
    </row>
    <row r="2362" spans="1:20" ht="43.5" x14ac:dyDescent="0.35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3">
        <f t="shared" si="221"/>
        <v>1</v>
      </c>
      <c r="P2362" s="4">
        <f t="shared" si="216"/>
        <v>2</v>
      </c>
      <c r="Q2362" t="str">
        <f t="shared" si="217"/>
        <v>technology</v>
      </c>
      <c r="R2362" t="str">
        <f t="shared" si="218"/>
        <v>web</v>
      </c>
      <c r="S2362" s="9">
        <f t="shared" si="219"/>
        <v>42377.70694444445</v>
      </c>
      <c r="T2362" s="9">
        <f t="shared" si="220"/>
        <v>42407.70694444445</v>
      </c>
    </row>
    <row r="2363" spans="1:20" ht="43.5" x14ac:dyDescent="0.35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3">
        <f t="shared" si="221"/>
        <v>0</v>
      </c>
      <c r="P2363" s="4">
        <f t="shared" si="216"/>
        <v>0</v>
      </c>
      <c r="Q2363" t="str">
        <f t="shared" si="217"/>
        <v>technology</v>
      </c>
      <c r="R2363" t="str">
        <f t="shared" si="218"/>
        <v>web</v>
      </c>
      <c r="S2363" s="9">
        <f t="shared" si="219"/>
        <v>42466.858888888892</v>
      </c>
      <c r="T2363" s="9">
        <f t="shared" si="220"/>
        <v>42490.916666666672</v>
      </c>
    </row>
    <row r="2364" spans="1:20" ht="29" x14ac:dyDescent="0.35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3">
        <f t="shared" si="221"/>
        <v>29</v>
      </c>
      <c r="P2364" s="4">
        <f t="shared" si="216"/>
        <v>60</v>
      </c>
      <c r="Q2364" t="str">
        <f t="shared" si="217"/>
        <v>technology</v>
      </c>
      <c r="R2364" t="str">
        <f t="shared" si="218"/>
        <v>web</v>
      </c>
      <c r="S2364" s="9">
        <f t="shared" si="219"/>
        <v>41954.688310185185</v>
      </c>
      <c r="T2364" s="9">
        <f t="shared" si="220"/>
        <v>41984.688310185185</v>
      </c>
    </row>
    <row r="2365" spans="1:20" ht="43.5" x14ac:dyDescent="0.35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3">
        <f t="shared" si="221"/>
        <v>0</v>
      </c>
      <c r="P2365" s="4">
        <f t="shared" si="216"/>
        <v>0</v>
      </c>
      <c r="Q2365" t="str">
        <f t="shared" si="217"/>
        <v>technology</v>
      </c>
      <c r="R2365" t="str">
        <f t="shared" si="218"/>
        <v>web</v>
      </c>
      <c r="S2365" s="9">
        <f t="shared" si="219"/>
        <v>42322.011574074073</v>
      </c>
      <c r="T2365" s="9">
        <f t="shared" si="220"/>
        <v>42367.011574074073</v>
      </c>
    </row>
    <row r="2366" spans="1:20" ht="29" x14ac:dyDescent="0.35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3">
        <f t="shared" si="221"/>
        <v>0</v>
      </c>
      <c r="P2366" s="4">
        <f t="shared" si="216"/>
        <v>0</v>
      </c>
      <c r="Q2366" t="str">
        <f t="shared" si="217"/>
        <v>technology</v>
      </c>
      <c r="R2366" t="str">
        <f t="shared" si="218"/>
        <v>web</v>
      </c>
      <c r="S2366" s="9">
        <f t="shared" si="219"/>
        <v>42248.934675925921</v>
      </c>
      <c r="T2366" s="9">
        <f t="shared" si="220"/>
        <v>42303.934675925921</v>
      </c>
    </row>
    <row r="2367" spans="1:20" ht="43.5" x14ac:dyDescent="0.35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3">
        <f t="shared" si="221"/>
        <v>0</v>
      </c>
      <c r="P2367" s="4">
        <f t="shared" si="216"/>
        <v>0</v>
      </c>
      <c r="Q2367" t="str">
        <f t="shared" si="217"/>
        <v>technology</v>
      </c>
      <c r="R2367" t="str">
        <f t="shared" si="218"/>
        <v>web</v>
      </c>
      <c r="S2367" s="9">
        <f t="shared" si="219"/>
        <v>42346.736400462964</v>
      </c>
      <c r="T2367" s="9">
        <f t="shared" si="220"/>
        <v>42386.958333333328</v>
      </c>
    </row>
    <row r="2368" spans="1:20" ht="43.5" x14ac:dyDescent="0.35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3">
        <f t="shared" si="221"/>
        <v>11</v>
      </c>
      <c r="P2368" s="4">
        <f t="shared" si="216"/>
        <v>97.407407407407405</v>
      </c>
      <c r="Q2368" t="str">
        <f t="shared" si="217"/>
        <v>technology</v>
      </c>
      <c r="R2368" t="str">
        <f t="shared" si="218"/>
        <v>web</v>
      </c>
      <c r="S2368" s="9">
        <f t="shared" si="219"/>
        <v>42268.531631944439</v>
      </c>
      <c r="T2368" s="9">
        <f t="shared" si="220"/>
        <v>42298.531631944439</v>
      </c>
    </row>
    <row r="2369" spans="1:20" ht="43.5" x14ac:dyDescent="0.35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3">
        <f t="shared" si="221"/>
        <v>2</v>
      </c>
      <c r="P2369" s="4">
        <f t="shared" si="216"/>
        <v>47.857142857142854</v>
      </c>
      <c r="Q2369" t="str">
        <f t="shared" si="217"/>
        <v>technology</v>
      </c>
      <c r="R2369" t="str">
        <f t="shared" si="218"/>
        <v>web</v>
      </c>
      <c r="S2369" s="9">
        <f t="shared" si="219"/>
        <v>42425.970092592594</v>
      </c>
      <c r="T2369" s="9">
        <f t="shared" si="220"/>
        <v>42485.928425925929</v>
      </c>
    </row>
    <row r="2370" spans="1:20" ht="43.5" x14ac:dyDescent="0.35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3">
        <f t="shared" si="221"/>
        <v>1</v>
      </c>
      <c r="P2370" s="4">
        <f t="shared" si="216"/>
        <v>50</v>
      </c>
      <c r="Q2370" t="str">
        <f t="shared" si="217"/>
        <v>technology</v>
      </c>
      <c r="R2370" t="str">
        <f t="shared" si="218"/>
        <v>web</v>
      </c>
      <c r="S2370" s="9">
        <f t="shared" si="219"/>
        <v>42063.721817129626</v>
      </c>
      <c r="T2370" s="9">
        <f t="shared" si="220"/>
        <v>42108.680150462969</v>
      </c>
    </row>
    <row r="2371" spans="1:20" ht="43.5" x14ac:dyDescent="0.35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3">
        <f t="shared" si="221"/>
        <v>0</v>
      </c>
      <c r="P2371" s="4">
        <f t="shared" ref="P2371:P2434" si="222">IFERROR(E2371/L2371,0)</f>
        <v>0</v>
      </c>
      <c r="Q2371" t="str">
        <f t="shared" ref="Q2371:Q2434" si="223">LEFT(N2371,SEARCH("/",N2371)-1)</f>
        <v>technology</v>
      </c>
      <c r="R2371" t="str">
        <f t="shared" ref="R2371:R2434" si="224">RIGHT(N2371,LEN(N2371)-SEARCH("/",N2371,1))</f>
        <v>web</v>
      </c>
      <c r="S2371" s="9">
        <f t="shared" ref="S2371:S2434" si="225">(((J2371/60)/60)/24)+DATE(1970,1,1)</f>
        <v>42380.812627314815</v>
      </c>
      <c r="T2371" s="9">
        <f t="shared" ref="T2371:T2434" si="226">(((I2371/60)/60)/24)+DATE(1970,1,1)</f>
        <v>42410.812627314815</v>
      </c>
    </row>
    <row r="2372" spans="1:20" ht="43.5" x14ac:dyDescent="0.35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3">
        <f t="shared" ref="O2372:O2435" si="227">ROUNDUP((E2372/D2372)*100,0)</f>
        <v>1</v>
      </c>
      <c r="P2372" s="4">
        <f t="shared" si="222"/>
        <v>20.5</v>
      </c>
      <c r="Q2372" t="str">
        <f t="shared" si="223"/>
        <v>technology</v>
      </c>
      <c r="R2372" t="str">
        <f t="shared" si="224"/>
        <v>web</v>
      </c>
      <c r="S2372" s="9">
        <f t="shared" si="225"/>
        <v>41961.18913194444</v>
      </c>
      <c r="T2372" s="9">
        <f t="shared" si="226"/>
        <v>41991.18913194444</v>
      </c>
    </row>
    <row r="2373" spans="1:20" ht="43.5" x14ac:dyDescent="0.35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3">
        <f t="shared" si="227"/>
        <v>0</v>
      </c>
      <c r="P2373" s="4">
        <f t="shared" si="222"/>
        <v>0</v>
      </c>
      <c r="Q2373" t="str">
        <f t="shared" si="223"/>
        <v>technology</v>
      </c>
      <c r="R2373" t="str">
        <f t="shared" si="224"/>
        <v>web</v>
      </c>
      <c r="S2373" s="9">
        <f t="shared" si="225"/>
        <v>42150.777731481481</v>
      </c>
      <c r="T2373" s="9">
        <f t="shared" si="226"/>
        <v>42180.777731481481</v>
      </c>
    </row>
    <row r="2374" spans="1:20" ht="43.5" x14ac:dyDescent="0.35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3">
        <f t="shared" si="227"/>
        <v>4</v>
      </c>
      <c r="P2374" s="4">
        <f t="shared" si="222"/>
        <v>30</v>
      </c>
      <c r="Q2374" t="str">
        <f t="shared" si="223"/>
        <v>technology</v>
      </c>
      <c r="R2374" t="str">
        <f t="shared" si="224"/>
        <v>web</v>
      </c>
      <c r="S2374" s="9">
        <f t="shared" si="225"/>
        <v>42088.069108796291</v>
      </c>
      <c r="T2374" s="9">
        <f t="shared" si="226"/>
        <v>42118.069108796291</v>
      </c>
    </row>
    <row r="2375" spans="1:20" ht="29" x14ac:dyDescent="0.35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3">
        <f t="shared" si="227"/>
        <v>1</v>
      </c>
      <c r="P2375" s="4">
        <f t="shared" si="222"/>
        <v>50</v>
      </c>
      <c r="Q2375" t="str">
        <f t="shared" si="223"/>
        <v>technology</v>
      </c>
      <c r="R2375" t="str">
        <f t="shared" si="224"/>
        <v>web</v>
      </c>
      <c r="S2375" s="9">
        <f t="shared" si="225"/>
        <v>42215.662314814821</v>
      </c>
      <c r="T2375" s="9">
        <f t="shared" si="226"/>
        <v>42245.662314814821</v>
      </c>
    </row>
    <row r="2376" spans="1:20" ht="43.5" x14ac:dyDescent="0.35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3">
        <f t="shared" si="227"/>
        <v>1</v>
      </c>
      <c r="P2376" s="4">
        <f t="shared" si="222"/>
        <v>10</v>
      </c>
      <c r="Q2376" t="str">
        <f t="shared" si="223"/>
        <v>technology</v>
      </c>
      <c r="R2376" t="str">
        <f t="shared" si="224"/>
        <v>web</v>
      </c>
      <c r="S2376" s="9">
        <f t="shared" si="225"/>
        <v>42017.843287037031</v>
      </c>
      <c r="T2376" s="9">
        <f t="shared" si="226"/>
        <v>42047.843287037031</v>
      </c>
    </row>
    <row r="2377" spans="1:20" ht="43.5" x14ac:dyDescent="0.35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3">
        <f t="shared" si="227"/>
        <v>0</v>
      </c>
      <c r="P2377" s="4">
        <f t="shared" si="222"/>
        <v>0</v>
      </c>
      <c r="Q2377" t="str">
        <f t="shared" si="223"/>
        <v>technology</v>
      </c>
      <c r="R2377" t="str">
        <f t="shared" si="224"/>
        <v>web</v>
      </c>
      <c r="S2377" s="9">
        <f t="shared" si="225"/>
        <v>42592.836076388892</v>
      </c>
      <c r="T2377" s="9">
        <f t="shared" si="226"/>
        <v>42622.836076388892</v>
      </c>
    </row>
    <row r="2378" spans="1:20" ht="43.5" x14ac:dyDescent="0.35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3">
        <f t="shared" si="227"/>
        <v>11</v>
      </c>
      <c r="P2378" s="4">
        <f t="shared" si="222"/>
        <v>81.582499999999996</v>
      </c>
      <c r="Q2378" t="str">
        <f t="shared" si="223"/>
        <v>technology</v>
      </c>
      <c r="R2378" t="str">
        <f t="shared" si="224"/>
        <v>web</v>
      </c>
      <c r="S2378" s="9">
        <f t="shared" si="225"/>
        <v>42318.925532407404</v>
      </c>
      <c r="T2378" s="9">
        <f t="shared" si="226"/>
        <v>42348.925532407404</v>
      </c>
    </row>
    <row r="2379" spans="1:20" ht="43.5" x14ac:dyDescent="0.35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3">
        <f t="shared" si="227"/>
        <v>0</v>
      </c>
      <c r="P2379" s="4">
        <f t="shared" si="222"/>
        <v>0</v>
      </c>
      <c r="Q2379" t="str">
        <f t="shared" si="223"/>
        <v>technology</v>
      </c>
      <c r="R2379" t="str">
        <f t="shared" si="224"/>
        <v>web</v>
      </c>
      <c r="S2379" s="9">
        <f t="shared" si="225"/>
        <v>42669.870173611111</v>
      </c>
      <c r="T2379" s="9">
        <f t="shared" si="226"/>
        <v>42699.911840277782</v>
      </c>
    </row>
    <row r="2380" spans="1:20" ht="29" x14ac:dyDescent="0.35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3">
        <f t="shared" si="227"/>
        <v>0</v>
      </c>
      <c r="P2380" s="4">
        <f t="shared" si="222"/>
        <v>0</v>
      </c>
      <c r="Q2380" t="str">
        <f t="shared" si="223"/>
        <v>technology</v>
      </c>
      <c r="R2380" t="str">
        <f t="shared" si="224"/>
        <v>web</v>
      </c>
      <c r="S2380" s="9">
        <f t="shared" si="225"/>
        <v>42213.013078703705</v>
      </c>
      <c r="T2380" s="9">
        <f t="shared" si="226"/>
        <v>42242.013078703705</v>
      </c>
    </row>
    <row r="2381" spans="1:20" ht="29" x14ac:dyDescent="0.35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3">
        <f t="shared" si="227"/>
        <v>0</v>
      </c>
      <c r="P2381" s="4">
        <f t="shared" si="222"/>
        <v>0</v>
      </c>
      <c r="Q2381" t="str">
        <f t="shared" si="223"/>
        <v>technology</v>
      </c>
      <c r="R2381" t="str">
        <f t="shared" si="224"/>
        <v>web</v>
      </c>
      <c r="S2381" s="9">
        <f t="shared" si="225"/>
        <v>42237.016388888893</v>
      </c>
      <c r="T2381" s="9">
        <f t="shared" si="226"/>
        <v>42282.016388888893</v>
      </c>
    </row>
    <row r="2382" spans="1:20" ht="43.5" x14ac:dyDescent="0.35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3">
        <f t="shared" si="227"/>
        <v>1</v>
      </c>
      <c r="P2382" s="4">
        <f t="shared" si="222"/>
        <v>18.333333333333332</v>
      </c>
      <c r="Q2382" t="str">
        <f t="shared" si="223"/>
        <v>technology</v>
      </c>
      <c r="R2382" t="str">
        <f t="shared" si="224"/>
        <v>web</v>
      </c>
      <c r="S2382" s="9">
        <f t="shared" si="225"/>
        <v>42248.793310185181</v>
      </c>
      <c r="T2382" s="9">
        <f t="shared" si="226"/>
        <v>42278.793310185181</v>
      </c>
    </row>
    <row r="2383" spans="1:20" ht="29" x14ac:dyDescent="0.35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3">
        <f t="shared" si="227"/>
        <v>2</v>
      </c>
      <c r="P2383" s="4">
        <f t="shared" si="222"/>
        <v>224.42857142857142</v>
      </c>
      <c r="Q2383" t="str">
        <f t="shared" si="223"/>
        <v>technology</v>
      </c>
      <c r="R2383" t="str">
        <f t="shared" si="224"/>
        <v>web</v>
      </c>
      <c r="S2383" s="9">
        <f t="shared" si="225"/>
        <v>42074.935740740737</v>
      </c>
      <c r="T2383" s="9">
        <f t="shared" si="226"/>
        <v>42104.935740740737</v>
      </c>
    </row>
    <row r="2384" spans="1:20" ht="43.5" x14ac:dyDescent="0.35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3">
        <f t="shared" si="227"/>
        <v>3</v>
      </c>
      <c r="P2384" s="4">
        <f t="shared" si="222"/>
        <v>37.5</v>
      </c>
      <c r="Q2384" t="str">
        <f t="shared" si="223"/>
        <v>technology</v>
      </c>
      <c r="R2384" t="str">
        <f t="shared" si="224"/>
        <v>web</v>
      </c>
      <c r="S2384" s="9">
        <f t="shared" si="225"/>
        <v>42195.187534722223</v>
      </c>
      <c r="T2384" s="9">
        <f t="shared" si="226"/>
        <v>42220.187534722223</v>
      </c>
    </row>
    <row r="2385" spans="1:20" ht="43.5" x14ac:dyDescent="0.35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3">
        <f t="shared" si="227"/>
        <v>5</v>
      </c>
      <c r="P2385" s="4">
        <f t="shared" si="222"/>
        <v>145</v>
      </c>
      <c r="Q2385" t="str">
        <f t="shared" si="223"/>
        <v>technology</v>
      </c>
      <c r="R2385" t="str">
        <f t="shared" si="224"/>
        <v>web</v>
      </c>
      <c r="S2385" s="9">
        <f t="shared" si="225"/>
        <v>42027.056793981479</v>
      </c>
      <c r="T2385" s="9">
        <f t="shared" si="226"/>
        <v>42057.056793981479</v>
      </c>
    </row>
    <row r="2386" spans="1:20" ht="43.5" x14ac:dyDescent="0.35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3">
        <f t="shared" si="227"/>
        <v>1</v>
      </c>
      <c r="P2386" s="4">
        <f t="shared" si="222"/>
        <v>1</v>
      </c>
      <c r="Q2386" t="str">
        <f t="shared" si="223"/>
        <v>technology</v>
      </c>
      <c r="R2386" t="str">
        <f t="shared" si="224"/>
        <v>web</v>
      </c>
      <c r="S2386" s="9">
        <f t="shared" si="225"/>
        <v>41927.067627314813</v>
      </c>
      <c r="T2386" s="9">
        <f t="shared" si="226"/>
        <v>41957.109293981484</v>
      </c>
    </row>
    <row r="2387" spans="1:20" ht="43.5" x14ac:dyDescent="0.35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3">
        <f t="shared" si="227"/>
        <v>2</v>
      </c>
      <c r="P2387" s="4">
        <f t="shared" si="222"/>
        <v>112.57142857142857</v>
      </c>
      <c r="Q2387" t="str">
        <f t="shared" si="223"/>
        <v>technology</v>
      </c>
      <c r="R2387" t="str">
        <f t="shared" si="224"/>
        <v>web</v>
      </c>
      <c r="S2387" s="9">
        <f t="shared" si="225"/>
        <v>42191.70175925926</v>
      </c>
      <c r="T2387" s="9">
        <f t="shared" si="226"/>
        <v>42221.70175925926</v>
      </c>
    </row>
    <row r="2388" spans="1:20" ht="43.5" x14ac:dyDescent="0.35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3">
        <f t="shared" si="227"/>
        <v>0</v>
      </c>
      <c r="P2388" s="4">
        <f t="shared" si="222"/>
        <v>0</v>
      </c>
      <c r="Q2388" t="str">
        <f t="shared" si="223"/>
        <v>technology</v>
      </c>
      <c r="R2388" t="str">
        <f t="shared" si="224"/>
        <v>web</v>
      </c>
      <c r="S2388" s="9">
        <f t="shared" si="225"/>
        <v>41954.838240740741</v>
      </c>
      <c r="T2388" s="9">
        <f t="shared" si="226"/>
        <v>42014.838240740741</v>
      </c>
    </row>
    <row r="2389" spans="1:20" ht="43.5" x14ac:dyDescent="0.35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3">
        <f t="shared" si="227"/>
        <v>1</v>
      </c>
      <c r="P2389" s="4">
        <f t="shared" si="222"/>
        <v>342</v>
      </c>
      <c r="Q2389" t="str">
        <f t="shared" si="223"/>
        <v>technology</v>
      </c>
      <c r="R2389" t="str">
        <f t="shared" si="224"/>
        <v>web</v>
      </c>
      <c r="S2389" s="9">
        <f t="shared" si="225"/>
        <v>42528.626620370371</v>
      </c>
      <c r="T2389" s="9">
        <f t="shared" si="226"/>
        <v>42573.626620370371</v>
      </c>
    </row>
    <row r="2390" spans="1:20" ht="43.5" x14ac:dyDescent="0.35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3">
        <f t="shared" si="227"/>
        <v>2</v>
      </c>
      <c r="P2390" s="4">
        <f t="shared" si="222"/>
        <v>57.875</v>
      </c>
      <c r="Q2390" t="str">
        <f t="shared" si="223"/>
        <v>technology</v>
      </c>
      <c r="R2390" t="str">
        <f t="shared" si="224"/>
        <v>web</v>
      </c>
      <c r="S2390" s="9">
        <f t="shared" si="225"/>
        <v>41989.853692129633</v>
      </c>
      <c r="T2390" s="9">
        <f t="shared" si="226"/>
        <v>42019.811805555553</v>
      </c>
    </row>
    <row r="2391" spans="1:20" ht="43.5" x14ac:dyDescent="0.35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3">
        <f t="shared" si="227"/>
        <v>1</v>
      </c>
      <c r="P2391" s="4">
        <f t="shared" si="222"/>
        <v>30</v>
      </c>
      <c r="Q2391" t="str">
        <f t="shared" si="223"/>
        <v>technology</v>
      </c>
      <c r="R2391" t="str">
        <f t="shared" si="224"/>
        <v>web</v>
      </c>
      <c r="S2391" s="9">
        <f t="shared" si="225"/>
        <v>42179.653379629628</v>
      </c>
      <c r="T2391" s="9">
        <f t="shared" si="226"/>
        <v>42210.915972222225</v>
      </c>
    </row>
    <row r="2392" spans="1:20" ht="43.5" x14ac:dyDescent="0.35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3">
        <f t="shared" si="227"/>
        <v>0</v>
      </c>
      <c r="P2392" s="4">
        <f t="shared" si="222"/>
        <v>0</v>
      </c>
      <c r="Q2392" t="str">
        <f t="shared" si="223"/>
        <v>technology</v>
      </c>
      <c r="R2392" t="str">
        <f t="shared" si="224"/>
        <v>web</v>
      </c>
      <c r="S2392" s="9">
        <f t="shared" si="225"/>
        <v>41968.262314814812</v>
      </c>
      <c r="T2392" s="9">
        <f t="shared" si="226"/>
        <v>42008.262314814812</v>
      </c>
    </row>
    <row r="2393" spans="1:20" ht="29" x14ac:dyDescent="0.35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3">
        <f t="shared" si="227"/>
        <v>1</v>
      </c>
      <c r="P2393" s="4">
        <f t="shared" si="222"/>
        <v>25</v>
      </c>
      <c r="Q2393" t="str">
        <f t="shared" si="223"/>
        <v>technology</v>
      </c>
      <c r="R2393" t="str">
        <f t="shared" si="224"/>
        <v>web</v>
      </c>
      <c r="S2393" s="9">
        <f t="shared" si="225"/>
        <v>42064.794490740736</v>
      </c>
      <c r="T2393" s="9">
        <f t="shared" si="226"/>
        <v>42094.752824074079</v>
      </c>
    </row>
    <row r="2394" spans="1:20" ht="43.5" x14ac:dyDescent="0.35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3">
        <f t="shared" si="227"/>
        <v>0</v>
      </c>
      <c r="P2394" s="4">
        <f t="shared" si="222"/>
        <v>0</v>
      </c>
      <c r="Q2394" t="str">
        <f t="shared" si="223"/>
        <v>technology</v>
      </c>
      <c r="R2394" t="str">
        <f t="shared" si="224"/>
        <v>web</v>
      </c>
      <c r="S2394" s="9">
        <f t="shared" si="225"/>
        <v>42276.120636574073</v>
      </c>
      <c r="T2394" s="9">
        <f t="shared" si="226"/>
        <v>42306.120636574073</v>
      </c>
    </row>
    <row r="2395" spans="1:20" ht="43.5" x14ac:dyDescent="0.35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3">
        <f t="shared" si="227"/>
        <v>1</v>
      </c>
      <c r="P2395" s="4">
        <f t="shared" si="222"/>
        <v>50</v>
      </c>
      <c r="Q2395" t="str">
        <f t="shared" si="223"/>
        <v>technology</v>
      </c>
      <c r="R2395" t="str">
        <f t="shared" si="224"/>
        <v>web</v>
      </c>
      <c r="S2395" s="9">
        <f t="shared" si="225"/>
        <v>42194.648344907408</v>
      </c>
      <c r="T2395" s="9">
        <f t="shared" si="226"/>
        <v>42224.648344907408</v>
      </c>
    </row>
    <row r="2396" spans="1:20" ht="43.5" x14ac:dyDescent="0.35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3">
        <f t="shared" si="227"/>
        <v>1</v>
      </c>
      <c r="P2396" s="4">
        <f t="shared" si="222"/>
        <v>1.5</v>
      </c>
      <c r="Q2396" t="str">
        <f t="shared" si="223"/>
        <v>technology</v>
      </c>
      <c r="R2396" t="str">
        <f t="shared" si="224"/>
        <v>web</v>
      </c>
      <c r="S2396" s="9">
        <f t="shared" si="225"/>
        <v>42031.362187499995</v>
      </c>
      <c r="T2396" s="9">
        <f t="shared" si="226"/>
        <v>42061.362187499995</v>
      </c>
    </row>
    <row r="2397" spans="1:20" ht="43.5" x14ac:dyDescent="0.35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3">
        <f t="shared" si="227"/>
        <v>0</v>
      </c>
      <c r="P2397" s="4">
        <f t="shared" si="222"/>
        <v>0</v>
      </c>
      <c r="Q2397" t="str">
        <f t="shared" si="223"/>
        <v>technology</v>
      </c>
      <c r="R2397" t="str">
        <f t="shared" si="224"/>
        <v>web</v>
      </c>
      <c r="S2397" s="9">
        <f t="shared" si="225"/>
        <v>42717.121377314819</v>
      </c>
      <c r="T2397" s="9">
        <f t="shared" si="226"/>
        <v>42745.372916666667</v>
      </c>
    </row>
    <row r="2398" spans="1:20" ht="43.5" x14ac:dyDescent="0.35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3">
        <f t="shared" si="227"/>
        <v>1</v>
      </c>
      <c r="P2398" s="4">
        <f t="shared" si="222"/>
        <v>10</v>
      </c>
      <c r="Q2398" t="str">
        <f t="shared" si="223"/>
        <v>technology</v>
      </c>
      <c r="R2398" t="str">
        <f t="shared" si="224"/>
        <v>web</v>
      </c>
      <c r="S2398" s="9">
        <f t="shared" si="225"/>
        <v>42262.849050925928</v>
      </c>
      <c r="T2398" s="9">
        <f t="shared" si="226"/>
        <v>42292.849050925928</v>
      </c>
    </row>
    <row r="2399" spans="1:20" ht="43.5" x14ac:dyDescent="0.35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3">
        <f t="shared" si="227"/>
        <v>0</v>
      </c>
      <c r="P2399" s="4">
        <f t="shared" si="222"/>
        <v>0</v>
      </c>
      <c r="Q2399" t="str">
        <f t="shared" si="223"/>
        <v>technology</v>
      </c>
      <c r="R2399" t="str">
        <f t="shared" si="224"/>
        <v>web</v>
      </c>
      <c r="S2399" s="9">
        <f t="shared" si="225"/>
        <v>41976.88490740741</v>
      </c>
      <c r="T2399" s="9">
        <f t="shared" si="226"/>
        <v>42006.88490740741</v>
      </c>
    </row>
    <row r="2400" spans="1:20" ht="43.5" x14ac:dyDescent="0.35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3">
        <f t="shared" si="227"/>
        <v>0</v>
      </c>
      <c r="P2400" s="4">
        <f t="shared" si="222"/>
        <v>0</v>
      </c>
      <c r="Q2400" t="str">
        <f t="shared" si="223"/>
        <v>technology</v>
      </c>
      <c r="R2400" t="str">
        <f t="shared" si="224"/>
        <v>web</v>
      </c>
      <c r="S2400" s="9">
        <f t="shared" si="225"/>
        <v>42157.916481481487</v>
      </c>
      <c r="T2400" s="9">
        <f t="shared" si="226"/>
        <v>42187.916481481487</v>
      </c>
    </row>
    <row r="2401" spans="1:20" ht="43.5" x14ac:dyDescent="0.35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3">
        <f t="shared" si="227"/>
        <v>0</v>
      </c>
      <c r="P2401" s="4">
        <f t="shared" si="222"/>
        <v>0</v>
      </c>
      <c r="Q2401" t="str">
        <f t="shared" si="223"/>
        <v>technology</v>
      </c>
      <c r="R2401" t="str">
        <f t="shared" si="224"/>
        <v>web</v>
      </c>
      <c r="S2401" s="9">
        <f t="shared" si="225"/>
        <v>41956.853078703702</v>
      </c>
      <c r="T2401" s="9">
        <f t="shared" si="226"/>
        <v>41991.853078703702</v>
      </c>
    </row>
    <row r="2402" spans="1:20" ht="43.5" x14ac:dyDescent="0.35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3">
        <f t="shared" si="227"/>
        <v>0</v>
      </c>
      <c r="P2402" s="4">
        <f t="shared" si="222"/>
        <v>0</v>
      </c>
      <c r="Q2402" t="str">
        <f t="shared" si="223"/>
        <v>technology</v>
      </c>
      <c r="R2402" t="str">
        <f t="shared" si="224"/>
        <v>web</v>
      </c>
      <c r="S2402" s="9">
        <f t="shared" si="225"/>
        <v>42444.268101851849</v>
      </c>
      <c r="T2402" s="9">
        <f t="shared" si="226"/>
        <v>42474.268101851849</v>
      </c>
    </row>
    <row r="2403" spans="1:20" ht="43.5" x14ac:dyDescent="0.35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3">
        <f t="shared" si="227"/>
        <v>1</v>
      </c>
      <c r="P2403" s="4">
        <f t="shared" si="222"/>
        <v>22.333333333333332</v>
      </c>
      <c r="Q2403" t="str">
        <f t="shared" si="223"/>
        <v>food</v>
      </c>
      <c r="R2403" t="str">
        <f t="shared" si="224"/>
        <v>food trucks</v>
      </c>
      <c r="S2403" s="9">
        <f t="shared" si="225"/>
        <v>42374.822870370372</v>
      </c>
      <c r="T2403" s="9">
        <f t="shared" si="226"/>
        <v>42434.822870370372</v>
      </c>
    </row>
    <row r="2404" spans="1:20" x14ac:dyDescent="0.35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3">
        <f t="shared" si="227"/>
        <v>1</v>
      </c>
      <c r="P2404" s="4">
        <f t="shared" si="222"/>
        <v>52</v>
      </c>
      <c r="Q2404" t="str">
        <f t="shared" si="223"/>
        <v>food</v>
      </c>
      <c r="R2404" t="str">
        <f t="shared" si="224"/>
        <v>food trucks</v>
      </c>
      <c r="S2404" s="9">
        <f t="shared" si="225"/>
        <v>42107.679756944446</v>
      </c>
      <c r="T2404" s="9">
        <f t="shared" si="226"/>
        <v>42137.679756944446</v>
      </c>
    </row>
    <row r="2405" spans="1:20" ht="43.5" x14ac:dyDescent="0.35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3">
        <f t="shared" si="227"/>
        <v>17</v>
      </c>
      <c r="P2405" s="4">
        <f t="shared" si="222"/>
        <v>16.833333333333332</v>
      </c>
      <c r="Q2405" t="str">
        <f t="shared" si="223"/>
        <v>food</v>
      </c>
      <c r="R2405" t="str">
        <f t="shared" si="224"/>
        <v>food trucks</v>
      </c>
      <c r="S2405" s="9">
        <f t="shared" si="225"/>
        <v>42399.882615740738</v>
      </c>
      <c r="T2405" s="9">
        <f t="shared" si="226"/>
        <v>42459.840949074074</v>
      </c>
    </row>
    <row r="2406" spans="1:20" ht="43.5" x14ac:dyDescent="0.35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3">
        <f t="shared" si="227"/>
        <v>0</v>
      </c>
      <c r="P2406" s="4">
        <f t="shared" si="222"/>
        <v>0</v>
      </c>
      <c r="Q2406" t="str">
        <f t="shared" si="223"/>
        <v>food</v>
      </c>
      <c r="R2406" t="str">
        <f t="shared" si="224"/>
        <v>food trucks</v>
      </c>
      <c r="S2406" s="9">
        <f t="shared" si="225"/>
        <v>42342.03943287037</v>
      </c>
      <c r="T2406" s="9">
        <f t="shared" si="226"/>
        <v>42372.03943287037</v>
      </c>
    </row>
    <row r="2407" spans="1:20" ht="29" x14ac:dyDescent="0.35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3">
        <f t="shared" si="227"/>
        <v>23</v>
      </c>
      <c r="P2407" s="4">
        <f t="shared" si="222"/>
        <v>56.3</v>
      </c>
      <c r="Q2407" t="str">
        <f t="shared" si="223"/>
        <v>food</v>
      </c>
      <c r="R2407" t="str">
        <f t="shared" si="224"/>
        <v>food trucks</v>
      </c>
      <c r="S2407" s="9">
        <f t="shared" si="225"/>
        <v>42595.585358796292</v>
      </c>
      <c r="T2407" s="9">
        <f t="shared" si="226"/>
        <v>42616.585358796292</v>
      </c>
    </row>
    <row r="2408" spans="1:20" ht="43.5" x14ac:dyDescent="0.35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3">
        <f t="shared" si="227"/>
        <v>42</v>
      </c>
      <c r="P2408" s="4">
        <f t="shared" si="222"/>
        <v>84.0625</v>
      </c>
      <c r="Q2408" t="str">
        <f t="shared" si="223"/>
        <v>food</v>
      </c>
      <c r="R2408" t="str">
        <f t="shared" si="224"/>
        <v>food trucks</v>
      </c>
      <c r="S2408" s="9">
        <f t="shared" si="225"/>
        <v>41983.110995370371</v>
      </c>
      <c r="T2408" s="9">
        <f t="shared" si="226"/>
        <v>42023.110995370371</v>
      </c>
    </row>
    <row r="2409" spans="1:20" ht="58" x14ac:dyDescent="0.35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3">
        <f t="shared" si="227"/>
        <v>26</v>
      </c>
      <c r="P2409" s="4">
        <f t="shared" si="222"/>
        <v>168.39393939393941</v>
      </c>
      <c r="Q2409" t="str">
        <f t="shared" si="223"/>
        <v>food</v>
      </c>
      <c r="R2409" t="str">
        <f t="shared" si="224"/>
        <v>food trucks</v>
      </c>
      <c r="S2409" s="9">
        <f t="shared" si="225"/>
        <v>42082.575555555552</v>
      </c>
      <c r="T2409" s="9">
        <f t="shared" si="226"/>
        <v>42105.25</v>
      </c>
    </row>
    <row r="2410" spans="1:20" ht="29" x14ac:dyDescent="0.35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3">
        <f t="shared" si="227"/>
        <v>1</v>
      </c>
      <c r="P2410" s="4">
        <f t="shared" si="222"/>
        <v>15</v>
      </c>
      <c r="Q2410" t="str">
        <f t="shared" si="223"/>
        <v>food</v>
      </c>
      <c r="R2410" t="str">
        <f t="shared" si="224"/>
        <v>food trucks</v>
      </c>
      <c r="S2410" s="9">
        <f t="shared" si="225"/>
        <v>41919.140706018516</v>
      </c>
      <c r="T2410" s="9">
        <f t="shared" si="226"/>
        <v>41949.182372685187</v>
      </c>
    </row>
    <row r="2411" spans="1:20" ht="29" x14ac:dyDescent="0.35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3">
        <f t="shared" si="227"/>
        <v>2</v>
      </c>
      <c r="P2411" s="4">
        <f t="shared" si="222"/>
        <v>76.666666666666671</v>
      </c>
      <c r="Q2411" t="str">
        <f t="shared" si="223"/>
        <v>food</v>
      </c>
      <c r="R2411" t="str">
        <f t="shared" si="224"/>
        <v>food trucks</v>
      </c>
      <c r="S2411" s="9">
        <f t="shared" si="225"/>
        <v>42204.875868055555</v>
      </c>
      <c r="T2411" s="9">
        <f t="shared" si="226"/>
        <v>42234.875868055555</v>
      </c>
    </row>
    <row r="2412" spans="1:20" ht="58" x14ac:dyDescent="0.35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3">
        <f t="shared" si="227"/>
        <v>0</v>
      </c>
      <c r="P2412" s="4">
        <f t="shared" si="222"/>
        <v>0</v>
      </c>
      <c r="Q2412" t="str">
        <f t="shared" si="223"/>
        <v>food</v>
      </c>
      <c r="R2412" t="str">
        <f t="shared" si="224"/>
        <v>food trucks</v>
      </c>
      <c r="S2412" s="9">
        <f t="shared" si="225"/>
        <v>42224.408275462964</v>
      </c>
      <c r="T2412" s="9">
        <f t="shared" si="226"/>
        <v>42254.408275462964</v>
      </c>
    </row>
    <row r="2413" spans="1:20" ht="43.5" x14ac:dyDescent="0.35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3">
        <f t="shared" si="227"/>
        <v>1</v>
      </c>
      <c r="P2413" s="4">
        <f t="shared" si="222"/>
        <v>50.333333333333336</v>
      </c>
      <c r="Q2413" t="str">
        <f t="shared" si="223"/>
        <v>food</v>
      </c>
      <c r="R2413" t="str">
        <f t="shared" si="224"/>
        <v>food trucks</v>
      </c>
      <c r="S2413" s="9">
        <f t="shared" si="225"/>
        <v>42211.732430555552</v>
      </c>
      <c r="T2413" s="9">
        <f t="shared" si="226"/>
        <v>42241.732430555552</v>
      </c>
    </row>
    <row r="2414" spans="1:20" ht="43.5" x14ac:dyDescent="0.35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3">
        <f t="shared" si="227"/>
        <v>0</v>
      </c>
      <c r="P2414" s="4">
        <f t="shared" si="222"/>
        <v>0</v>
      </c>
      <c r="Q2414" t="str">
        <f t="shared" si="223"/>
        <v>food</v>
      </c>
      <c r="R2414" t="str">
        <f t="shared" si="224"/>
        <v>food trucks</v>
      </c>
      <c r="S2414" s="9">
        <f t="shared" si="225"/>
        <v>42655.736956018518</v>
      </c>
      <c r="T2414" s="9">
        <f t="shared" si="226"/>
        <v>42700.778622685189</v>
      </c>
    </row>
    <row r="2415" spans="1:20" ht="43.5" x14ac:dyDescent="0.35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3">
        <f t="shared" si="227"/>
        <v>1</v>
      </c>
      <c r="P2415" s="4">
        <f t="shared" si="222"/>
        <v>8.3333333333333339</v>
      </c>
      <c r="Q2415" t="str">
        <f t="shared" si="223"/>
        <v>food</v>
      </c>
      <c r="R2415" t="str">
        <f t="shared" si="224"/>
        <v>food trucks</v>
      </c>
      <c r="S2415" s="9">
        <f t="shared" si="225"/>
        <v>41760.10974537037</v>
      </c>
      <c r="T2415" s="9">
        <f t="shared" si="226"/>
        <v>41790.979166666664</v>
      </c>
    </row>
    <row r="2416" spans="1:20" ht="43.5" x14ac:dyDescent="0.35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3">
        <f t="shared" si="227"/>
        <v>4</v>
      </c>
      <c r="P2416" s="4">
        <f t="shared" si="222"/>
        <v>35.384615384615387</v>
      </c>
      <c r="Q2416" t="str">
        <f t="shared" si="223"/>
        <v>food</v>
      </c>
      <c r="R2416" t="str">
        <f t="shared" si="224"/>
        <v>food trucks</v>
      </c>
      <c r="S2416" s="9">
        <f t="shared" si="225"/>
        <v>42198.695138888885</v>
      </c>
      <c r="T2416" s="9">
        <f t="shared" si="226"/>
        <v>42238.165972222225</v>
      </c>
    </row>
    <row r="2417" spans="1:20" ht="43.5" x14ac:dyDescent="0.35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3">
        <f t="shared" si="227"/>
        <v>1</v>
      </c>
      <c r="P2417" s="4">
        <f t="shared" si="222"/>
        <v>55.833333333333336</v>
      </c>
      <c r="Q2417" t="str">
        <f t="shared" si="223"/>
        <v>food</v>
      </c>
      <c r="R2417" t="str">
        <f t="shared" si="224"/>
        <v>food trucks</v>
      </c>
      <c r="S2417" s="9">
        <f t="shared" si="225"/>
        <v>42536.862800925926</v>
      </c>
      <c r="T2417" s="9">
        <f t="shared" si="226"/>
        <v>42566.862800925926</v>
      </c>
    </row>
    <row r="2418" spans="1:20" ht="43.5" x14ac:dyDescent="0.35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3">
        <f t="shared" si="227"/>
        <v>1</v>
      </c>
      <c r="P2418" s="4">
        <f t="shared" si="222"/>
        <v>5</v>
      </c>
      <c r="Q2418" t="str">
        <f t="shared" si="223"/>
        <v>food</v>
      </c>
      <c r="R2418" t="str">
        <f t="shared" si="224"/>
        <v>food trucks</v>
      </c>
      <c r="S2418" s="9">
        <f t="shared" si="225"/>
        <v>42019.737766203703</v>
      </c>
      <c r="T2418" s="9">
        <f t="shared" si="226"/>
        <v>42077.625</v>
      </c>
    </row>
    <row r="2419" spans="1:20" ht="43.5" x14ac:dyDescent="0.35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3">
        <f t="shared" si="227"/>
        <v>0</v>
      </c>
      <c r="P2419" s="4">
        <f t="shared" si="222"/>
        <v>0</v>
      </c>
      <c r="Q2419" t="str">
        <f t="shared" si="223"/>
        <v>food</v>
      </c>
      <c r="R2419" t="str">
        <f t="shared" si="224"/>
        <v>food trucks</v>
      </c>
      <c r="S2419" s="9">
        <f t="shared" si="225"/>
        <v>41831.884108796294</v>
      </c>
      <c r="T2419" s="9">
        <f t="shared" si="226"/>
        <v>41861.884108796294</v>
      </c>
    </row>
    <row r="2420" spans="1:20" x14ac:dyDescent="0.35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3">
        <f t="shared" si="227"/>
        <v>1</v>
      </c>
      <c r="P2420" s="4">
        <f t="shared" si="222"/>
        <v>1</v>
      </c>
      <c r="Q2420" t="str">
        <f t="shared" si="223"/>
        <v>food</v>
      </c>
      <c r="R2420" t="str">
        <f t="shared" si="224"/>
        <v>food trucks</v>
      </c>
      <c r="S2420" s="9">
        <f t="shared" si="225"/>
        <v>42027.856990740736</v>
      </c>
      <c r="T2420" s="9">
        <f t="shared" si="226"/>
        <v>42087.815324074079</v>
      </c>
    </row>
    <row r="2421" spans="1:20" ht="43.5" x14ac:dyDescent="0.35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3">
        <f t="shared" si="227"/>
        <v>0</v>
      </c>
      <c r="P2421" s="4">
        <f t="shared" si="222"/>
        <v>0</v>
      </c>
      <c r="Q2421" t="str">
        <f t="shared" si="223"/>
        <v>food</v>
      </c>
      <c r="R2421" t="str">
        <f t="shared" si="224"/>
        <v>food trucks</v>
      </c>
      <c r="S2421" s="9">
        <f t="shared" si="225"/>
        <v>41993.738298611104</v>
      </c>
      <c r="T2421" s="9">
        <f t="shared" si="226"/>
        <v>42053.738298611104</v>
      </c>
    </row>
    <row r="2422" spans="1:20" ht="29" x14ac:dyDescent="0.35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3">
        <f t="shared" si="227"/>
        <v>15</v>
      </c>
      <c r="P2422" s="4">
        <f t="shared" si="222"/>
        <v>69.472222222222229</v>
      </c>
      <c r="Q2422" t="str">
        <f t="shared" si="223"/>
        <v>food</v>
      </c>
      <c r="R2422" t="str">
        <f t="shared" si="224"/>
        <v>food trucks</v>
      </c>
      <c r="S2422" s="9">
        <f t="shared" si="225"/>
        <v>41893.028877314813</v>
      </c>
      <c r="T2422" s="9">
        <f t="shared" si="226"/>
        <v>41953.070543981477</v>
      </c>
    </row>
    <row r="2423" spans="1:20" ht="29" x14ac:dyDescent="0.35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3">
        <f t="shared" si="227"/>
        <v>1</v>
      </c>
      <c r="P2423" s="4">
        <f t="shared" si="222"/>
        <v>1</v>
      </c>
      <c r="Q2423" t="str">
        <f t="shared" si="223"/>
        <v>food</v>
      </c>
      <c r="R2423" t="str">
        <f t="shared" si="224"/>
        <v>food trucks</v>
      </c>
      <c r="S2423" s="9">
        <f t="shared" si="225"/>
        <v>42026.687453703707</v>
      </c>
      <c r="T2423" s="9">
        <f t="shared" si="226"/>
        <v>42056.687453703707</v>
      </c>
    </row>
    <row r="2424" spans="1:20" ht="29" x14ac:dyDescent="0.35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3">
        <f t="shared" si="227"/>
        <v>1</v>
      </c>
      <c r="P2424" s="4">
        <f t="shared" si="222"/>
        <v>1</v>
      </c>
      <c r="Q2424" t="str">
        <f t="shared" si="223"/>
        <v>food</v>
      </c>
      <c r="R2424" t="str">
        <f t="shared" si="224"/>
        <v>food trucks</v>
      </c>
      <c r="S2424" s="9">
        <f t="shared" si="225"/>
        <v>42044.724953703699</v>
      </c>
      <c r="T2424" s="9">
        <f t="shared" si="226"/>
        <v>42074.683287037042</v>
      </c>
    </row>
    <row r="2425" spans="1:20" ht="43.5" x14ac:dyDescent="0.35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3">
        <f t="shared" si="227"/>
        <v>1</v>
      </c>
      <c r="P2425" s="4">
        <f t="shared" si="222"/>
        <v>8</v>
      </c>
      <c r="Q2425" t="str">
        <f t="shared" si="223"/>
        <v>food</v>
      </c>
      <c r="R2425" t="str">
        <f t="shared" si="224"/>
        <v>food trucks</v>
      </c>
      <c r="S2425" s="9">
        <f t="shared" si="225"/>
        <v>41974.704745370371</v>
      </c>
      <c r="T2425" s="9">
        <f t="shared" si="226"/>
        <v>42004.704745370371</v>
      </c>
    </row>
    <row r="2426" spans="1:20" ht="29" x14ac:dyDescent="0.35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3">
        <f t="shared" si="227"/>
        <v>2</v>
      </c>
      <c r="P2426" s="4">
        <f t="shared" si="222"/>
        <v>34.444444444444443</v>
      </c>
      <c r="Q2426" t="str">
        <f t="shared" si="223"/>
        <v>food</v>
      </c>
      <c r="R2426" t="str">
        <f t="shared" si="224"/>
        <v>food trucks</v>
      </c>
      <c r="S2426" s="9">
        <f t="shared" si="225"/>
        <v>41909.892453703702</v>
      </c>
      <c r="T2426" s="9">
        <f t="shared" si="226"/>
        <v>41939.892453703702</v>
      </c>
    </row>
    <row r="2427" spans="1:20" ht="43.5" x14ac:dyDescent="0.35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3">
        <f t="shared" si="227"/>
        <v>1</v>
      </c>
      <c r="P2427" s="4">
        <f t="shared" si="222"/>
        <v>1</v>
      </c>
      <c r="Q2427" t="str">
        <f t="shared" si="223"/>
        <v>food</v>
      </c>
      <c r="R2427" t="str">
        <f t="shared" si="224"/>
        <v>food trucks</v>
      </c>
      <c r="S2427" s="9">
        <f t="shared" si="225"/>
        <v>42502.913761574076</v>
      </c>
      <c r="T2427" s="9">
        <f t="shared" si="226"/>
        <v>42517.919444444444</v>
      </c>
    </row>
    <row r="2428" spans="1:20" ht="43.5" x14ac:dyDescent="0.35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3">
        <f t="shared" si="227"/>
        <v>0</v>
      </c>
      <c r="P2428" s="4">
        <f t="shared" si="222"/>
        <v>0</v>
      </c>
      <c r="Q2428" t="str">
        <f t="shared" si="223"/>
        <v>food</v>
      </c>
      <c r="R2428" t="str">
        <f t="shared" si="224"/>
        <v>food trucks</v>
      </c>
      <c r="S2428" s="9">
        <f t="shared" si="225"/>
        <v>42164.170046296291</v>
      </c>
      <c r="T2428" s="9">
        <f t="shared" si="226"/>
        <v>42224.170046296291</v>
      </c>
    </row>
    <row r="2429" spans="1:20" ht="29" x14ac:dyDescent="0.35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3">
        <f t="shared" si="227"/>
        <v>1</v>
      </c>
      <c r="P2429" s="4">
        <f t="shared" si="222"/>
        <v>1</v>
      </c>
      <c r="Q2429" t="str">
        <f t="shared" si="223"/>
        <v>food</v>
      </c>
      <c r="R2429" t="str">
        <f t="shared" si="224"/>
        <v>food trucks</v>
      </c>
      <c r="S2429" s="9">
        <f t="shared" si="225"/>
        <v>42412.318668981476</v>
      </c>
      <c r="T2429" s="9">
        <f t="shared" si="226"/>
        <v>42452.277002314819</v>
      </c>
    </row>
    <row r="2430" spans="1:20" ht="29" x14ac:dyDescent="0.35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3">
        <f t="shared" si="227"/>
        <v>1</v>
      </c>
      <c r="P2430" s="4">
        <f t="shared" si="222"/>
        <v>1</v>
      </c>
      <c r="Q2430" t="str">
        <f t="shared" si="223"/>
        <v>food</v>
      </c>
      <c r="R2430" t="str">
        <f t="shared" si="224"/>
        <v>food trucks</v>
      </c>
      <c r="S2430" s="9">
        <f t="shared" si="225"/>
        <v>42045.784155092595</v>
      </c>
      <c r="T2430" s="9">
        <f t="shared" si="226"/>
        <v>42075.742488425924</v>
      </c>
    </row>
    <row r="2431" spans="1:20" ht="43.5" x14ac:dyDescent="0.35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3">
        <f t="shared" si="227"/>
        <v>2</v>
      </c>
      <c r="P2431" s="4">
        <f t="shared" si="222"/>
        <v>501.25</v>
      </c>
      <c r="Q2431" t="str">
        <f t="shared" si="223"/>
        <v>food</v>
      </c>
      <c r="R2431" t="str">
        <f t="shared" si="224"/>
        <v>food trucks</v>
      </c>
      <c r="S2431" s="9">
        <f t="shared" si="225"/>
        <v>42734.879236111112</v>
      </c>
      <c r="T2431" s="9">
        <f t="shared" si="226"/>
        <v>42771.697222222225</v>
      </c>
    </row>
    <row r="2432" spans="1:20" ht="43.5" x14ac:dyDescent="0.35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3">
        <f t="shared" si="227"/>
        <v>1</v>
      </c>
      <c r="P2432" s="4">
        <f t="shared" si="222"/>
        <v>10.5</v>
      </c>
      <c r="Q2432" t="str">
        <f t="shared" si="223"/>
        <v>food</v>
      </c>
      <c r="R2432" t="str">
        <f t="shared" si="224"/>
        <v>food trucks</v>
      </c>
      <c r="S2432" s="9">
        <f t="shared" si="225"/>
        <v>42382.130833333329</v>
      </c>
      <c r="T2432" s="9">
        <f t="shared" si="226"/>
        <v>42412.130833333329</v>
      </c>
    </row>
    <row r="2433" spans="1:20" ht="29" x14ac:dyDescent="0.35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3">
        <f t="shared" si="227"/>
        <v>1</v>
      </c>
      <c r="P2433" s="4">
        <f t="shared" si="222"/>
        <v>1</v>
      </c>
      <c r="Q2433" t="str">
        <f t="shared" si="223"/>
        <v>food</v>
      </c>
      <c r="R2433" t="str">
        <f t="shared" si="224"/>
        <v>food trucks</v>
      </c>
      <c r="S2433" s="9">
        <f t="shared" si="225"/>
        <v>42489.099687499998</v>
      </c>
      <c r="T2433" s="9">
        <f t="shared" si="226"/>
        <v>42549.099687499998</v>
      </c>
    </row>
    <row r="2434" spans="1:20" ht="29" x14ac:dyDescent="0.35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3">
        <f t="shared" si="227"/>
        <v>1</v>
      </c>
      <c r="P2434" s="4">
        <f t="shared" si="222"/>
        <v>1</v>
      </c>
      <c r="Q2434" t="str">
        <f t="shared" si="223"/>
        <v>food</v>
      </c>
      <c r="R2434" t="str">
        <f t="shared" si="224"/>
        <v>food trucks</v>
      </c>
      <c r="S2434" s="9">
        <f t="shared" si="225"/>
        <v>42041.218715277777</v>
      </c>
      <c r="T2434" s="9">
        <f t="shared" si="226"/>
        <v>42071.218715277777</v>
      </c>
    </row>
    <row r="2435" spans="1:20" ht="43.5" x14ac:dyDescent="0.35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3">
        <f t="shared" si="227"/>
        <v>0</v>
      </c>
      <c r="P2435" s="4">
        <f t="shared" ref="P2435:P2498" si="228">IFERROR(E2435/L2435,0)</f>
        <v>0</v>
      </c>
      <c r="Q2435" t="str">
        <f t="shared" ref="Q2435:Q2498" si="229">LEFT(N2435,SEARCH("/",N2435)-1)</f>
        <v>food</v>
      </c>
      <c r="R2435" t="str">
        <f t="shared" ref="R2435:R2498" si="230">RIGHT(N2435,LEN(N2435)-SEARCH("/",N2435,1))</f>
        <v>food trucks</v>
      </c>
      <c r="S2435" s="9">
        <f t="shared" ref="S2435:S2498" si="231">(((J2435/60)/60)/24)+DATE(1970,1,1)</f>
        <v>42397.89980324074</v>
      </c>
      <c r="T2435" s="9">
        <f t="shared" ref="T2435:T2498" si="232">(((I2435/60)/60)/24)+DATE(1970,1,1)</f>
        <v>42427.89980324074</v>
      </c>
    </row>
    <row r="2436" spans="1:20" ht="43.5" x14ac:dyDescent="0.35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3">
        <f t="shared" ref="O2436:O2499" si="233">ROUNDUP((E2436/D2436)*100,0)</f>
        <v>1</v>
      </c>
      <c r="P2436" s="4">
        <f t="shared" si="228"/>
        <v>13</v>
      </c>
      <c r="Q2436" t="str">
        <f t="shared" si="229"/>
        <v>food</v>
      </c>
      <c r="R2436" t="str">
        <f t="shared" si="230"/>
        <v>food trucks</v>
      </c>
      <c r="S2436" s="9">
        <f t="shared" si="231"/>
        <v>42180.18604166666</v>
      </c>
      <c r="T2436" s="9">
        <f t="shared" si="232"/>
        <v>42220.18604166666</v>
      </c>
    </row>
    <row r="2437" spans="1:20" ht="43.5" x14ac:dyDescent="0.35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3">
        <f t="shared" si="233"/>
        <v>1</v>
      </c>
      <c r="P2437" s="4">
        <f t="shared" si="228"/>
        <v>306</v>
      </c>
      <c r="Q2437" t="str">
        <f t="shared" si="229"/>
        <v>food</v>
      </c>
      <c r="R2437" t="str">
        <f t="shared" si="230"/>
        <v>food trucks</v>
      </c>
      <c r="S2437" s="9">
        <f t="shared" si="231"/>
        <v>42252.277615740735</v>
      </c>
      <c r="T2437" s="9">
        <f t="shared" si="232"/>
        <v>42282.277615740735</v>
      </c>
    </row>
    <row r="2438" spans="1:20" ht="43.5" x14ac:dyDescent="0.35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3">
        <f t="shared" si="233"/>
        <v>1</v>
      </c>
      <c r="P2438" s="4">
        <f t="shared" si="228"/>
        <v>22.5</v>
      </c>
      <c r="Q2438" t="str">
        <f t="shared" si="229"/>
        <v>food</v>
      </c>
      <c r="R2438" t="str">
        <f t="shared" si="230"/>
        <v>food trucks</v>
      </c>
      <c r="S2438" s="9">
        <f t="shared" si="231"/>
        <v>42338.615393518514</v>
      </c>
      <c r="T2438" s="9">
        <f t="shared" si="232"/>
        <v>42398.615393518514</v>
      </c>
    </row>
    <row r="2439" spans="1:20" ht="43.5" x14ac:dyDescent="0.35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3">
        <f t="shared" si="233"/>
        <v>0</v>
      </c>
      <c r="P2439" s="4">
        <f t="shared" si="228"/>
        <v>0</v>
      </c>
      <c r="Q2439" t="str">
        <f t="shared" si="229"/>
        <v>food</v>
      </c>
      <c r="R2439" t="str">
        <f t="shared" si="230"/>
        <v>food trucks</v>
      </c>
      <c r="S2439" s="9">
        <f t="shared" si="231"/>
        <v>42031.965138888889</v>
      </c>
      <c r="T2439" s="9">
        <f t="shared" si="232"/>
        <v>42080.75</v>
      </c>
    </row>
    <row r="2440" spans="1:20" ht="43.5" x14ac:dyDescent="0.35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3">
        <f t="shared" si="233"/>
        <v>1</v>
      </c>
      <c r="P2440" s="4">
        <f t="shared" si="228"/>
        <v>50</v>
      </c>
      <c r="Q2440" t="str">
        <f t="shared" si="229"/>
        <v>food</v>
      </c>
      <c r="R2440" t="str">
        <f t="shared" si="230"/>
        <v>food trucks</v>
      </c>
      <c r="S2440" s="9">
        <f t="shared" si="231"/>
        <v>42285.91506944444</v>
      </c>
      <c r="T2440" s="9">
        <f t="shared" si="232"/>
        <v>42345.956736111111</v>
      </c>
    </row>
    <row r="2441" spans="1:20" ht="43.5" x14ac:dyDescent="0.35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3">
        <f t="shared" si="233"/>
        <v>0</v>
      </c>
      <c r="P2441" s="4">
        <f t="shared" si="228"/>
        <v>0</v>
      </c>
      <c r="Q2441" t="str">
        <f t="shared" si="229"/>
        <v>food</v>
      </c>
      <c r="R2441" t="str">
        <f t="shared" si="230"/>
        <v>food trucks</v>
      </c>
      <c r="S2441" s="9">
        <f t="shared" si="231"/>
        <v>42265.818622685183</v>
      </c>
      <c r="T2441" s="9">
        <f t="shared" si="232"/>
        <v>42295.818622685183</v>
      </c>
    </row>
    <row r="2442" spans="1:20" ht="29" x14ac:dyDescent="0.35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3">
        <f t="shared" si="233"/>
        <v>1</v>
      </c>
      <c r="P2442" s="4">
        <f t="shared" si="228"/>
        <v>5</v>
      </c>
      <c r="Q2442" t="str">
        <f t="shared" si="229"/>
        <v>food</v>
      </c>
      <c r="R2442" t="str">
        <f t="shared" si="230"/>
        <v>food trucks</v>
      </c>
      <c r="S2442" s="9">
        <f t="shared" si="231"/>
        <v>42383.899456018517</v>
      </c>
      <c r="T2442" s="9">
        <f t="shared" si="232"/>
        <v>42413.899456018517</v>
      </c>
    </row>
    <row r="2443" spans="1:20" ht="29" x14ac:dyDescent="0.35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3">
        <f t="shared" si="233"/>
        <v>108</v>
      </c>
      <c r="P2443" s="4">
        <f t="shared" si="228"/>
        <v>74.22935779816514</v>
      </c>
      <c r="Q2443" t="str">
        <f t="shared" si="229"/>
        <v>food</v>
      </c>
      <c r="R2443" t="str">
        <f t="shared" si="230"/>
        <v>small batch</v>
      </c>
      <c r="S2443" s="9">
        <f t="shared" si="231"/>
        <v>42187.125625000001</v>
      </c>
      <c r="T2443" s="9">
        <f t="shared" si="232"/>
        <v>42208.207638888889</v>
      </c>
    </row>
    <row r="2444" spans="1:20" ht="29" x14ac:dyDescent="0.35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3">
        <f t="shared" si="233"/>
        <v>126</v>
      </c>
      <c r="P2444" s="4">
        <f t="shared" si="228"/>
        <v>81.252688172043008</v>
      </c>
      <c r="Q2444" t="str">
        <f t="shared" si="229"/>
        <v>food</v>
      </c>
      <c r="R2444" t="str">
        <f t="shared" si="230"/>
        <v>small batch</v>
      </c>
      <c r="S2444" s="9">
        <f t="shared" si="231"/>
        <v>42052.666990740734</v>
      </c>
      <c r="T2444" s="9">
        <f t="shared" si="232"/>
        <v>42082.625324074077</v>
      </c>
    </row>
    <row r="2445" spans="1:20" ht="43.5" x14ac:dyDescent="0.35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3">
        <f t="shared" si="233"/>
        <v>203</v>
      </c>
      <c r="P2445" s="4">
        <f t="shared" si="228"/>
        <v>130.23469453376205</v>
      </c>
      <c r="Q2445" t="str">
        <f t="shared" si="229"/>
        <v>food</v>
      </c>
      <c r="R2445" t="str">
        <f t="shared" si="230"/>
        <v>small batch</v>
      </c>
      <c r="S2445" s="9">
        <f t="shared" si="231"/>
        <v>41836.625254629631</v>
      </c>
      <c r="T2445" s="9">
        <f t="shared" si="232"/>
        <v>41866.625254629631</v>
      </c>
    </row>
    <row r="2446" spans="1:20" ht="43.5" x14ac:dyDescent="0.35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3">
        <f t="shared" si="233"/>
        <v>109</v>
      </c>
      <c r="P2446" s="4">
        <f t="shared" si="228"/>
        <v>53.409836065573771</v>
      </c>
      <c r="Q2446" t="str">
        <f t="shared" si="229"/>
        <v>food</v>
      </c>
      <c r="R2446" t="str">
        <f t="shared" si="230"/>
        <v>small batch</v>
      </c>
      <c r="S2446" s="9">
        <f t="shared" si="231"/>
        <v>42485.754525462966</v>
      </c>
      <c r="T2446" s="9">
        <f t="shared" si="232"/>
        <v>42515.754525462966</v>
      </c>
    </row>
    <row r="2447" spans="1:20" ht="58" x14ac:dyDescent="0.35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3">
        <f t="shared" si="233"/>
        <v>173</v>
      </c>
      <c r="P2447" s="4">
        <f t="shared" si="228"/>
        <v>75.130434782608702</v>
      </c>
      <c r="Q2447" t="str">
        <f t="shared" si="229"/>
        <v>food</v>
      </c>
      <c r="R2447" t="str">
        <f t="shared" si="230"/>
        <v>small batch</v>
      </c>
      <c r="S2447" s="9">
        <f t="shared" si="231"/>
        <v>42243.190057870372</v>
      </c>
      <c r="T2447" s="9">
        <f t="shared" si="232"/>
        <v>42273.190057870372</v>
      </c>
    </row>
    <row r="2448" spans="1:20" ht="43.5" x14ac:dyDescent="0.35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3">
        <f t="shared" si="233"/>
        <v>168</v>
      </c>
      <c r="P2448" s="4">
        <f t="shared" si="228"/>
        <v>75.666666666666671</v>
      </c>
      <c r="Q2448" t="str">
        <f t="shared" si="229"/>
        <v>food</v>
      </c>
      <c r="R2448" t="str">
        <f t="shared" si="230"/>
        <v>small batch</v>
      </c>
      <c r="S2448" s="9">
        <f t="shared" si="231"/>
        <v>42670.602673611109</v>
      </c>
      <c r="T2448" s="9">
        <f t="shared" si="232"/>
        <v>42700.64434027778</v>
      </c>
    </row>
    <row r="2449" spans="1:20" ht="43.5" x14ac:dyDescent="0.35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3">
        <f t="shared" si="233"/>
        <v>428</v>
      </c>
      <c r="P2449" s="4">
        <f t="shared" si="228"/>
        <v>31.691394658753708</v>
      </c>
      <c r="Q2449" t="str">
        <f t="shared" si="229"/>
        <v>food</v>
      </c>
      <c r="R2449" t="str">
        <f t="shared" si="230"/>
        <v>small batch</v>
      </c>
      <c r="S2449" s="9">
        <f t="shared" si="231"/>
        <v>42654.469826388886</v>
      </c>
      <c r="T2449" s="9">
        <f t="shared" si="232"/>
        <v>42686.166666666672</v>
      </c>
    </row>
    <row r="2450" spans="1:20" ht="43.5" x14ac:dyDescent="0.35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3">
        <f t="shared" si="233"/>
        <v>108</v>
      </c>
      <c r="P2450" s="4">
        <f t="shared" si="228"/>
        <v>47.777777777777779</v>
      </c>
      <c r="Q2450" t="str">
        <f t="shared" si="229"/>
        <v>food</v>
      </c>
      <c r="R2450" t="str">
        <f t="shared" si="230"/>
        <v>small batch</v>
      </c>
      <c r="S2450" s="9">
        <f t="shared" si="231"/>
        <v>42607.316122685181</v>
      </c>
      <c r="T2450" s="9">
        <f t="shared" si="232"/>
        <v>42613.233333333337</v>
      </c>
    </row>
    <row r="2451" spans="1:20" ht="43.5" x14ac:dyDescent="0.35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3">
        <f t="shared" si="233"/>
        <v>108</v>
      </c>
      <c r="P2451" s="4">
        <f t="shared" si="228"/>
        <v>90</v>
      </c>
      <c r="Q2451" t="str">
        <f t="shared" si="229"/>
        <v>food</v>
      </c>
      <c r="R2451" t="str">
        <f t="shared" si="230"/>
        <v>small batch</v>
      </c>
      <c r="S2451" s="9">
        <f t="shared" si="231"/>
        <v>41943.142534722225</v>
      </c>
      <c r="T2451" s="9">
        <f t="shared" si="232"/>
        <v>41973.184201388889</v>
      </c>
    </row>
    <row r="2452" spans="1:20" ht="43.5" x14ac:dyDescent="0.35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3">
        <f t="shared" si="233"/>
        <v>102</v>
      </c>
      <c r="P2452" s="4">
        <f t="shared" si="228"/>
        <v>149.31401960784314</v>
      </c>
      <c r="Q2452" t="str">
        <f t="shared" si="229"/>
        <v>food</v>
      </c>
      <c r="R2452" t="str">
        <f t="shared" si="230"/>
        <v>small batch</v>
      </c>
      <c r="S2452" s="9">
        <f t="shared" si="231"/>
        <v>41902.07240740741</v>
      </c>
      <c r="T2452" s="9">
        <f t="shared" si="232"/>
        <v>41940.132638888892</v>
      </c>
    </row>
    <row r="2453" spans="1:20" ht="43.5" x14ac:dyDescent="0.35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3">
        <f t="shared" si="233"/>
        <v>116</v>
      </c>
      <c r="P2453" s="4">
        <f t="shared" si="228"/>
        <v>62.06989247311828</v>
      </c>
      <c r="Q2453" t="str">
        <f t="shared" si="229"/>
        <v>food</v>
      </c>
      <c r="R2453" t="str">
        <f t="shared" si="230"/>
        <v>small batch</v>
      </c>
      <c r="S2453" s="9">
        <f t="shared" si="231"/>
        <v>42779.908449074079</v>
      </c>
      <c r="T2453" s="9">
        <f t="shared" si="232"/>
        <v>42799.908449074079</v>
      </c>
    </row>
    <row r="2454" spans="1:20" ht="43.5" x14ac:dyDescent="0.35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3">
        <f t="shared" si="233"/>
        <v>134</v>
      </c>
      <c r="P2454" s="4">
        <f t="shared" si="228"/>
        <v>53.4</v>
      </c>
      <c r="Q2454" t="str">
        <f t="shared" si="229"/>
        <v>food</v>
      </c>
      <c r="R2454" t="str">
        <f t="shared" si="230"/>
        <v>small batch</v>
      </c>
      <c r="S2454" s="9">
        <f t="shared" si="231"/>
        <v>42338.84375</v>
      </c>
      <c r="T2454" s="9">
        <f t="shared" si="232"/>
        <v>42367.958333333328</v>
      </c>
    </row>
    <row r="2455" spans="1:20" ht="43.5" x14ac:dyDescent="0.35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3">
        <f t="shared" si="233"/>
        <v>155</v>
      </c>
      <c r="P2455" s="4">
        <f t="shared" si="228"/>
        <v>69.268656716417908</v>
      </c>
      <c r="Q2455" t="str">
        <f t="shared" si="229"/>
        <v>food</v>
      </c>
      <c r="R2455" t="str">
        <f t="shared" si="230"/>
        <v>small batch</v>
      </c>
      <c r="S2455" s="9">
        <f t="shared" si="231"/>
        <v>42738.692233796297</v>
      </c>
      <c r="T2455" s="9">
        <f t="shared" si="232"/>
        <v>42768.692233796297</v>
      </c>
    </row>
    <row r="2456" spans="1:20" ht="43.5" x14ac:dyDescent="0.35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3">
        <f t="shared" si="233"/>
        <v>101</v>
      </c>
      <c r="P2456" s="4">
        <f t="shared" si="228"/>
        <v>271.50769230769231</v>
      </c>
      <c r="Q2456" t="str">
        <f t="shared" si="229"/>
        <v>food</v>
      </c>
      <c r="R2456" t="str">
        <f t="shared" si="230"/>
        <v>small batch</v>
      </c>
      <c r="S2456" s="9">
        <f t="shared" si="231"/>
        <v>42770.201481481476</v>
      </c>
      <c r="T2456" s="9">
        <f t="shared" si="232"/>
        <v>42805.201481481476</v>
      </c>
    </row>
    <row r="2457" spans="1:20" ht="43.5" x14ac:dyDescent="0.35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3">
        <f t="shared" si="233"/>
        <v>182</v>
      </c>
      <c r="P2457" s="4">
        <f t="shared" si="228"/>
        <v>34.125</v>
      </c>
      <c r="Q2457" t="str">
        <f t="shared" si="229"/>
        <v>food</v>
      </c>
      <c r="R2457" t="str">
        <f t="shared" si="230"/>
        <v>small batch</v>
      </c>
      <c r="S2457" s="9">
        <f t="shared" si="231"/>
        <v>42452.781828703708</v>
      </c>
      <c r="T2457" s="9">
        <f t="shared" si="232"/>
        <v>42480.781828703708</v>
      </c>
    </row>
    <row r="2458" spans="1:20" ht="43.5" x14ac:dyDescent="0.35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3">
        <f t="shared" si="233"/>
        <v>181</v>
      </c>
      <c r="P2458" s="4">
        <f t="shared" si="228"/>
        <v>40.492537313432834</v>
      </c>
      <c r="Q2458" t="str">
        <f t="shared" si="229"/>
        <v>food</v>
      </c>
      <c r="R2458" t="str">
        <f t="shared" si="230"/>
        <v>small batch</v>
      </c>
      <c r="S2458" s="9">
        <f t="shared" si="231"/>
        <v>42761.961099537039</v>
      </c>
      <c r="T2458" s="9">
        <f t="shared" si="232"/>
        <v>42791.961099537039</v>
      </c>
    </row>
    <row r="2459" spans="1:20" ht="43.5" x14ac:dyDescent="0.35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3">
        <f t="shared" si="233"/>
        <v>103</v>
      </c>
      <c r="P2459" s="4">
        <f t="shared" si="228"/>
        <v>189.75806451612902</v>
      </c>
      <c r="Q2459" t="str">
        <f t="shared" si="229"/>
        <v>food</v>
      </c>
      <c r="R2459" t="str">
        <f t="shared" si="230"/>
        <v>small batch</v>
      </c>
      <c r="S2459" s="9">
        <f t="shared" si="231"/>
        <v>42423.602500000001</v>
      </c>
      <c r="T2459" s="9">
        <f t="shared" si="232"/>
        <v>42453.560833333337</v>
      </c>
    </row>
    <row r="2460" spans="1:20" ht="43.5" x14ac:dyDescent="0.35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3">
        <f t="shared" si="233"/>
        <v>111</v>
      </c>
      <c r="P2460" s="4">
        <f t="shared" si="228"/>
        <v>68.862499999999997</v>
      </c>
      <c r="Q2460" t="str">
        <f t="shared" si="229"/>
        <v>food</v>
      </c>
      <c r="R2460" t="str">
        <f t="shared" si="230"/>
        <v>small batch</v>
      </c>
      <c r="S2460" s="9">
        <f t="shared" si="231"/>
        <v>42495.871736111112</v>
      </c>
      <c r="T2460" s="9">
        <f t="shared" si="232"/>
        <v>42530.791666666672</v>
      </c>
    </row>
    <row r="2461" spans="1:20" ht="43.5" x14ac:dyDescent="0.35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3">
        <f t="shared" si="233"/>
        <v>103</v>
      </c>
      <c r="P2461" s="4">
        <f t="shared" si="228"/>
        <v>108.77659574468085</v>
      </c>
      <c r="Q2461" t="str">
        <f t="shared" si="229"/>
        <v>food</v>
      </c>
      <c r="R2461" t="str">
        <f t="shared" si="230"/>
        <v>small batch</v>
      </c>
      <c r="S2461" s="9">
        <f t="shared" si="231"/>
        <v>42407.637557870374</v>
      </c>
      <c r="T2461" s="9">
        <f t="shared" si="232"/>
        <v>42452.595891203702</v>
      </c>
    </row>
    <row r="2462" spans="1:20" ht="43.5" x14ac:dyDescent="0.35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3">
        <f t="shared" si="233"/>
        <v>101</v>
      </c>
      <c r="P2462" s="4">
        <f t="shared" si="228"/>
        <v>125.98529411764706</v>
      </c>
      <c r="Q2462" t="str">
        <f t="shared" si="229"/>
        <v>food</v>
      </c>
      <c r="R2462" t="str">
        <f t="shared" si="230"/>
        <v>small batch</v>
      </c>
      <c r="S2462" s="9">
        <f t="shared" si="231"/>
        <v>42704.187118055561</v>
      </c>
      <c r="T2462" s="9">
        <f t="shared" si="232"/>
        <v>42738.178472222222</v>
      </c>
    </row>
    <row r="2463" spans="1:20" ht="43.5" x14ac:dyDescent="0.35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3">
        <f t="shared" si="233"/>
        <v>104</v>
      </c>
      <c r="P2463" s="4">
        <f t="shared" si="228"/>
        <v>90.523255813953483</v>
      </c>
      <c r="Q2463" t="str">
        <f t="shared" si="229"/>
        <v>music</v>
      </c>
      <c r="R2463" t="str">
        <f t="shared" si="230"/>
        <v>indie rock</v>
      </c>
      <c r="S2463" s="9">
        <f t="shared" si="231"/>
        <v>40784.012696759259</v>
      </c>
      <c r="T2463" s="9">
        <f t="shared" si="232"/>
        <v>40817.125</v>
      </c>
    </row>
    <row r="2464" spans="1:20" ht="43.5" x14ac:dyDescent="0.35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3">
        <f t="shared" si="233"/>
        <v>111</v>
      </c>
      <c r="P2464" s="4">
        <f t="shared" si="228"/>
        <v>28.880434782608695</v>
      </c>
      <c r="Q2464" t="str">
        <f t="shared" si="229"/>
        <v>music</v>
      </c>
      <c r="R2464" t="str">
        <f t="shared" si="230"/>
        <v>indie rock</v>
      </c>
      <c r="S2464" s="9">
        <f t="shared" si="231"/>
        <v>41089.186296296299</v>
      </c>
      <c r="T2464" s="9">
        <f t="shared" si="232"/>
        <v>41109.186296296299</v>
      </c>
    </row>
    <row r="2465" spans="1:20" x14ac:dyDescent="0.35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3">
        <f t="shared" si="233"/>
        <v>117</v>
      </c>
      <c r="P2465" s="4">
        <f t="shared" si="228"/>
        <v>31</v>
      </c>
      <c r="Q2465" t="str">
        <f t="shared" si="229"/>
        <v>music</v>
      </c>
      <c r="R2465" t="str">
        <f t="shared" si="230"/>
        <v>indie rock</v>
      </c>
      <c r="S2465" s="9">
        <f t="shared" si="231"/>
        <v>41341.111400462964</v>
      </c>
      <c r="T2465" s="9">
        <f t="shared" si="232"/>
        <v>41380.791666666664</v>
      </c>
    </row>
    <row r="2466" spans="1:20" ht="43.5" x14ac:dyDescent="0.35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3">
        <f t="shared" si="233"/>
        <v>112</v>
      </c>
      <c r="P2466" s="4">
        <f t="shared" si="228"/>
        <v>51.674418604651166</v>
      </c>
      <c r="Q2466" t="str">
        <f t="shared" si="229"/>
        <v>music</v>
      </c>
      <c r="R2466" t="str">
        <f t="shared" si="230"/>
        <v>indie rock</v>
      </c>
      <c r="S2466" s="9">
        <f t="shared" si="231"/>
        <v>42248.90042824074</v>
      </c>
      <c r="T2466" s="9">
        <f t="shared" si="232"/>
        <v>42277.811805555553</v>
      </c>
    </row>
    <row r="2467" spans="1:20" ht="29" x14ac:dyDescent="0.35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3">
        <f t="shared" si="233"/>
        <v>181</v>
      </c>
      <c r="P2467" s="4">
        <f t="shared" si="228"/>
        <v>26.270833333333332</v>
      </c>
      <c r="Q2467" t="str">
        <f t="shared" si="229"/>
        <v>music</v>
      </c>
      <c r="R2467" t="str">
        <f t="shared" si="230"/>
        <v>indie rock</v>
      </c>
      <c r="S2467" s="9">
        <f t="shared" si="231"/>
        <v>41145.719305555554</v>
      </c>
      <c r="T2467" s="9">
        <f t="shared" si="232"/>
        <v>41175.719305555554</v>
      </c>
    </row>
    <row r="2468" spans="1:20" ht="43.5" x14ac:dyDescent="0.35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3">
        <f t="shared" si="233"/>
        <v>100</v>
      </c>
      <c r="P2468" s="4">
        <f t="shared" si="228"/>
        <v>48.07692307692308</v>
      </c>
      <c r="Q2468" t="str">
        <f t="shared" si="229"/>
        <v>music</v>
      </c>
      <c r="R2468" t="str">
        <f t="shared" si="230"/>
        <v>indie rock</v>
      </c>
      <c r="S2468" s="9">
        <f t="shared" si="231"/>
        <v>41373.102465277778</v>
      </c>
      <c r="T2468" s="9">
        <f t="shared" si="232"/>
        <v>41403.102465277778</v>
      </c>
    </row>
    <row r="2469" spans="1:20" ht="29" x14ac:dyDescent="0.35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3">
        <f t="shared" si="233"/>
        <v>119</v>
      </c>
      <c r="P2469" s="4">
        <f t="shared" si="228"/>
        <v>27.558139534883722</v>
      </c>
      <c r="Q2469" t="str">
        <f t="shared" si="229"/>
        <v>music</v>
      </c>
      <c r="R2469" t="str">
        <f t="shared" si="230"/>
        <v>indie rock</v>
      </c>
      <c r="S2469" s="9">
        <f t="shared" si="231"/>
        <v>41025.874201388891</v>
      </c>
      <c r="T2469" s="9">
        <f t="shared" si="232"/>
        <v>41039.708333333336</v>
      </c>
    </row>
    <row r="2470" spans="1:20" ht="29" x14ac:dyDescent="0.35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3">
        <f t="shared" si="233"/>
        <v>108</v>
      </c>
      <c r="P2470" s="4">
        <f t="shared" si="228"/>
        <v>36.97137931034483</v>
      </c>
      <c r="Q2470" t="str">
        <f t="shared" si="229"/>
        <v>music</v>
      </c>
      <c r="R2470" t="str">
        <f t="shared" si="230"/>
        <v>indie rock</v>
      </c>
      <c r="S2470" s="9">
        <f t="shared" si="231"/>
        <v>41174.154178240737</v>
      </c>
      <c r="T2470" s="9">
        <f t="shared" si="232"/>
        <v>41210.208333333336</v>
      </c>
    </row>
    <row r="2471" spans="1:20" ht="43.5" x14ac:dyDescent="0.35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3">
        <f t="shared" si="233"/>
        <v>114</v>
      </c>
      <c r="P2471" s="4">
        <f t="shared" si="228"/>
        <v>29.021276595744681</v>
      </c>
      <c r="Q2471" t="str">
        <f t="shared" si="229"/>
        <v>music</v>
      </c>
      <c r="R2471" t="str">
        <f t="shared" si="230"/>
        <v>indie rock</v>
      </c>
      <c r="S2471" s="9">
        <f t="shared" si="231"/>
        <v>40557.429733796293</v>
      </c>
      <c r="T2471" s="9">
        <f t="shared" si="232"/>
        <v>40582.429733796293</v>
      </c>
    </row>
    <row r="2472" spans="1:20" ht="43.5" x14ac:dyDescent="0.35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3">
        <f t="shared" si="233"/>
        <v>104</v>
      </c>
      <c r="P2472" s="4">
        <f t="shared" si="228"/>
        <v>28.65666666666667</v>
      </c>
      <c r="Q2472" t="str">
        <f t="shared" si="229"/>
        <v>music</v>
      </c>
      <c r="R2472" t="str">
        <f t="shared" si="230"/>
        <v>indie rock</v>
      </c>
      <c r="S2472" s="9">
        <f t="shared" si="231"/>
        <v>41023.07471064815</v>
      </c>
      <c r="T2472" s="9">
        <f t="shared" si="232"/>
        <v>41053.07471064815</v>
      </c>
    </row>
    <row r="2473" spans="1:20" ht="43.5" x14ac:dyDescent="0.35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3">
        <f t="shared" si="233"/>
        <v>128</v>
      </c>
      <c r="P2473" s="4">
        <f t="shared" si="228"/>
        <v>37.647058823529413</v>
      </c>
      <c r="Q2473" t="str">
        <f t="shared" si="229"/>
        <v>music</v>
      </c>
      <c r="R2473" t="str">
        <f t="shared" si="230"/>
        <v>indie rock</v>
      </c>
      <c r="S2473" s="9">
        <f t="shared" si="231"/>
        <v>40893.992962962962</v>
      </c>
      <c r="T2473" s="9">
        <f t="shared" si="232"/>
        <v>40933.992962962962</v>
      </c>
    </row>
    <row r="2474" spans="1:20" ht="43.5" x14ac:dyDescent="0.35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3">
        <f t="shared" si="233"/>
        <v>136</v>
      </c>
      <c r="P2474" s="4">
        <f t="shared" si="228"/>
        <v>97.904038461538462</v>
      </c>
      <c r="Q2474" t="str">
        <f t="shared" si="229"/>
        <v>music</v>
      </c>
      <c r="R2474" t="str">
        <f t="shared" si="230"/>
        <v>indie rock</v>
      </c>
      <c r="S2474" s="9">
        <f t="shared" si="231"/>
        <v>40354.11550925926</v>
      </c>
      <c r="T2474" s="9">
        <f t="shared" si="232"/>
        <v>40425.043749999997</v>
      </c>
    </row>
    <row r="2475" spans="1:20" ht="43.5" x14ac:dyDescent="0.35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3">
        <f t="shared" si="233"/>
        <v>100</v>
      </c>
      <c r="P2475" s="4">
        <f t="shared" si="228"/>
        <v>42.553191489361701</v>
      </c>
      <c r="Q2475" t="str">
        <f t="shared" si="229"/>
        <v>music</v>
      </c>
      <c r="R2475" t="str">
        <f t="shared" si="230"/>
        <v>indie rock</v>
      </c>
      <c r="S2475" s="9">
        <f t="shared" si="231"/>
        <v>41193.748483796298</v>
      </c>
      <c r="T2475" s="9">
        <f t="shared" si="232"/>
        <v>41223.790150462963</v>
      </c>
    </row>
    <row r="2476" spans="1:20" ht="43.5" x14ac:dyDescent="0.35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3">
        <f t="shared" si="233"/>
        <v>101</v>
      </c>
      <c r="P2476" s="4">
        <f t="shared" si="228"/>
        <v>131.58368421052631</v>
      </c>
      <c r="Q2476" t="str">
        <f t="shared" si="229"/>
        <v>music</v>
      </c>
      <c r="R2476" t="str">
        <f t="shared" si="230"/>
        <v>indie rock</v>
      </c>
      <c r="S2476" s="9">
        <f t="shared" si="231"/>
        <v>40417.011296296296</v>
      </c>
      <c r="T2476" s="9">
        <f t="shared" si="232"/>
        <v>40462.011296296296</v>
      </c>
    </row>
    <row r="2477" spans="1:20" ht="29" x14ac:dyDescent="0.35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3">
        <f t="shared" si="233"/>
        <v>105</v>
      </c>
      <c r="P2477" s="4">
        <f t="shared" si="228"/>
        <v>32.320987654320987</v>
      </c>
      <c r="Q2477" t="str">
        <f t="shared" si="229"/>
        <v>music</v>
      </c>
      <c r="R2477" t="str">
        <f t="shared" si="230"/>
        <v>indie rock</v>
      </c>
      <c r="S2477" s="9">
        <f t="shared" si="231"/>
        <v>40310.287673611114</v>
      </c>
      <c r="T2477" s="9">
        <f t="shared" si="232"/>
        <v>40369.916666666664</v>
      </c>
    </row>
    <row r="2478" spans="1:20" ht="43.5" x14ac:dyDescent="0.35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3">
        <f t="shared" si="233"/>
        <v>106</v>
      </c>
      <c r="P2478" s="4">
        <f t="shared" si="228"/>
        <v>61.103999999999999</v>
      </c>
      <c r="Q2478" t="str">
        <f t="shared" si="229"/>
        <v>music</v>
      </c>
      <c r="R2478" t="str">
        <f t="shared" si="230"/>
        <v>indie rock</v>
      </c>
      <c r="S2478" s="9">
        <f t="shared" si="231"/>
        <v>41913.328356481477</v>
      </c>
      <c r="T2478" s="9">
        <f t="shared" si="232"/>
        <v>41946.370023148149</v>
      </c>
    </row>
    <row r="2479" spans="1:20" ht="29" x14ac:dyDescent="0.35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3">
        <f t="shared" si="233"/>
        <v>172</v>
      </c>
      <c r="P2479" s="4">
        <f t="shared" si="228"/>
        <v>31.341463414634145</v>
      </c>
      <c r="Q2479" t="str">
        <f t="shared" si="229"/>
        <v>music</v>
      </c>
      <c r="R2479" t="str">
        <f t="shared" si="230"/>
        <v>indie rock</v>
      </c>
      <c r="S2479" s="9">
        <f t="shared" si="231"/>
        <v>41088.691493055558</v>
      </c>
      <c r="T2479" s="9">
        <f t="shared" si="232"/>
        <v>41133.691493055558</v>
      </c>
    </row>
    <row r="2480" spans="1:20" ht="43.5" x14ac:dyDescent="0.35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3">
        <f t="shared" si="233"/>
        <v>128</v>
      </c>
      <c r="P2480" s="4">
        <f t="shared" si="228"/>
        <v>129.1139240506329</v>
      </c>
      <c r="Q2480" t="str">
        <f t="shared" si="229"/>
        <v>music</v>
      </c>
      <c r="R2480" t="str">
        <f t="shared" si="230"/>
        <v>indie rock</v>
      </c>
      <c r="S2480" s="9">
        <f t="shared" si="231"/>
        <v>41257.950381944444</v>
      </c>
      <c r="T2480" s="9">
        <f t="shared" si="232"/>
        <v>41287.950381944444</v>
      </c>
    </row>
    <row r="2481" spans="1:20" ht="29" x14ac:dyDescent="0.35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3">
        <f t="shared" si="233"/>
        <v>134</v>
      </c>
      <c r="P2481" s="4">
        <f t="shared" si="228"/>
        <v>25.020624999999999</v>
      </c>
      <c r="Q2481" t="str">
        <f t="shared" si="229"/>
        <v>music</v>
      </c>
      <c r="R2481" t="str">
        <f t="shared" si="230"/>
        <v>indie rock</v>
      </c>
      <c r="S2481" s="9">
        <f t="shared" si="231"/>
        <v>41107.726782407408</v>
      </c>
      <c r="T2481" s="9">
        <f t="shared" si="232"/>
        <v>41118.083333333336</v>
      </c>
    </row>
    <row r="2482" spans="1:20" ht="43.5" x14ac:dyDescent="0.35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3">
        <f t="shared" si="233"/>
        <v>100</v>
      </c>
      <c r="P2482" s="4">
        <f t="shared" si="228"/>
        <v>250</v>
      </c>
      <c r="Q2482" t="str">
        <f t="shared" si="229"/>
        <v>music</v>
      </c>
      <c r="R2482" t="str">
        <f t="shared" si="230"/>
        <v>indie rock</v>
      </c>
      <c r="S2482" s="9">
        <f t="shared" si="231"/>
        <v>42227.936157407406</v>
      </c>
      <c r="T2482" s="9">
        <f t="shared" si="232"/>
        <v>42287.936157407406</v>
      </c>
    </row>
    <row r="2483" spans="1:20" ht="43.5" x14ac:dyDescent="0.35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3">
        <f t="shared" si="233"/>
        <v>113</v>
      </c>
      <c r="P2483" s="4">
        <f t="shared" si="228"/>
        <v>47.541473684210523</v>
      </c>
      <c r="Q2483" t="str">
        <f t="shared" si="229"/>
        <v>music</v>
      </c>
      <c r="R2483" t="str">
        <f t="shared" si="230"/>
        <v>indie rock</v>
      </c>
      <c r="S2483" s="9">
        <f t="shared" si="231"/>
        <v>40999.645925925928</v>
      </c>
      <c r="T2483" s="9">
        <f t="shared" si="232"/>
        <v>41029.645925925928</v>
      </c>
    </row>
    <row r="2484" spans="1:20" ht="43.5" x14ac:dyDescent="0.35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3">
        <f t="shared" si="233"/>
        <v>101</v>
      </c>
      <c r="P2484" s="4">
        <f t="shared" si="228"/>
        <v>40.04</v>
      </c>
      <c r="Q2484" t="str">
        <f t="shared" si="229"/>
        <v>music</v>
      </c>
      <c r="R2484" t="str">
        <f t="shared" si="230"/>
        <v>indie rock</v>
      </c>
      <c r="S2484" s="9">
        <f t="shared" si="231"/>
        <v>40711.782210648147</v>
      </c>
      <c r="T2484" s="9">
        <f t="shared" si="232"/>
        <v>40756.782210648147</v>
      </c>
    </row>
    <row r="2485" spans="1:20" ht="29" x14ac:dyDescent="0.35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3">
        <f t="shared" si="233"/>
        <v>114</v>
      </c>
      <c r="P2485" s="4">
        <f t="shared" si="228"/>
        <v>65.84210526315789</v>
      </c>
      <c r="Q2485" t="str">
        <f t="shared" si="229"/>
        <v>music</v>
      </c>
      <c r="R2485" t="str">
        <f t="shared" si="230"/>
        <v>indie rock</v>
      </c>
      <c r="S2485" s="9">
        <f t="shared" si="231"/>
        <v>40970.750034722223</v>
      </c>
      <c r="T2485" s="9">
        <f t="shared" si="232"/>
        <v>41030.708368055559</v>
      </c>
    </row>
    <row r="2486" spans="1:20" ht="43.5" x14ac:dyDescent="0.35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3">
        <f t="shared" si="233"/>
        <v>120</v>
      </c>
      <c r="P2486" s="4">
        <f t="shared" si="228"/>
        <v>46.401222222222216</v>
      </c>
      <c r="Q2486" t="str">
        <f t="shared" si="229"/>
        <v>music</v>
      </c>
      <c r="R2486" t="str">
        <f t="shared" si="230"/>
        <v>indie rock</v>
      </c>
      <c r="S2486" s="9">
        <f t="shared" si="231"/>
        <v>40771.916701388887</v>
      </c>
      <c r="T2486" s="9">
        <f t="shared" si="232"/>
        <v>40801.916701388887</v>
      </c>
    </row>
    <row r="2487" spans="1:20" ht="43.5" x14ac:dyDescent="0.35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3">
        <f t="shared" si="233"/>
        <v>104</v>
      </c>
      <c r="P2487" s="4">
        <f t="shared" si="228"/>
        <v>50.365853658536587</v>
      </c>
      <c r="Q2487" t="str">
        <f t="shared" si="229"/>
        <v>music</v>
      </c>
      <c r="R2487" t="str">
        <f t="shared" si="230"/>
        <v>indie rock</v>
      </c>
      <c r="S2487" s="9">
        <f t="shared" si="231"/>
        <v>40793.998599537037</v>
      </c>
      <c r="T2487" s="9">
        <f t="shared" si="232"/>
        <v>40828.998599537037</v>
      </c>
    </row>
    <row r="2488" spans="1:20" ht="43.5" x14ac:dyDescent="0.35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3">
        <f t="shared" si="233"/>
        <v>266</v>
      </c>
      <c r="P2488" s="4">
        <f t="shared" si="228"/>
        <v>26.566666666666666</v>
      </c>
      <c r="Q2488" t="str">
        <f t="shared" si="229"/>
        <v>music</v>
      </c>
      <c r="R2488" t="str">
        <f t="shared" si="230"/>
        <v>indie rock</v>
      </c>
      <c r="S2488" s="9">
        <f t="shared" si="231"/>
        <v>40991.708055555559</v>
      </c>
      <c r="T2488" s="9">
        <f t="shared" si="232"/>
        <v>41021.708055555559</v>
      </c>
    </row>
    <row r="2489" spans="1:20" ht="43.5" x14ac:dyDescent="0.35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3">
        <f t="shared" si="233"/>
        <v>101</v>
      </c>
      <c r="P2489" s="4">
        <f t="shared" si="228"/>
        <v>39.493684210526318</v>
      </c>
      <c r="Q2489" t="str">
        <f t="shared" si="229"/>
        <v>music</v>
      </c>
      <c r="R2489" t="str">
        <f t="shared" si="230"/>
        <v>indie rock</v>
      </c>
      <c r="S2489" s="9">
        <f t="shared" si="231"/>
        <v>41026.083298611113</v>
      </c>
      <c r="T2489" s="9">
        <f t="shared" si="232"/>
        <v>41056.083298611113</v>
      </c>
    </row>
    <row r="2490" spans="1:20" ht="43.5" x14ac:dyDescent="0.35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3">
        <f t="shared" si="233"/>
        <v>107</v>
      </c>
      <c r="P2490" s="4">
        <f t="shared" si="228"/>
        <v>49.246153846153845</v>
      </c>
      <c r="Q2490" t="str">
        <f t="shared" si="229"/>
        <v>music</v>
      </c>
      <c r="R2490" t="str">
        <f t="shared" si="230"/>
        <v>indie rock</v>
      </c>
      <c r="S2490" s="9">
        <f t="shared" si="231"/>
        <v>40833.633194444446</v>
      </c>
      <c r="T2490" s="9">
        <f t="shared" si="232"/>
        <v>40863.674861111111</v>
      </c>
    </row>
    <row r="2491" spans="1:20" ht="43.5" x14ac:dyDescent="0.35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3">
        <f t="shared" si="233"/>
        <v>134</v>
      </c>
      <c r="P2491" s="4">
        <f t="shared" si="228"/>
        <v>62.38</v>
      </c>
      <c r="Q2491" t="str">
        <f t="shared" si="229"/>
        <v>music</v>
      </c>
      <c r="R2491" t="str">
        <f t="shared" si="230"/>
        <v>indie rock</v>
      </c>
      <c r="S2491" s="9">
        <f t="shared" si="231"/>
        <v>41373.690266203703</v>
      </c>
      <c r="T2491" s="9">
        <f t="shared" si="232"/>
        <v>41403.690266203703</v>
      </c>
    </row>
    <row r="2492" spans="1:20" ht="43.5" x14ac:dyDescent="0.35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3">
        <f t="shared" si="233"/>
        <v>122</v>
      </c>
      <c r="P2492" s="4">
        <f t="shared" si="228"/>
        <v>37.9375</v>
      </c>
      <c r="Q2492" t="str">
        <f t="shared" si="229"/>
        <v>music</v>
      </c>
      <c r="R2492" t="str">
        <f t="shared" si="230"/>
        <v>indie rock</v>
      </c>
      <c r="S2492" s="9">
        <f t="shared" si="231"/>
        <v>41023.227731481478</v>
      </c>
      <c r="T2492" s="9">
        <f t="shared" si="232"/>
        <v>41083.227731481478</v>
      </c>
    </row>
    <row r="2493" spans="1:20" ht="43.5" x14ac:dyDescent="0.35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3">
        <f t="shared" si="233"/>
        <v>104</v>
      </c>
      <c r="P2493" s="4">
        <f t="shared" si="228"/>
        <v>51.6</v>
      </c>
      <c r="Q2493" t="str">
        <f t="shared" si="229"/>
        <v>music</v>
      </c>
      <c r="R2493" t="str">
        <f t="shared" si="230"/>
        <v>indie rock</v>
      </c>
      <c r="S2493" s="9">
        <f t="shared" si="231"/>
        <v>40542.839282407411</v>
      </c>
      <c r="T2493" s="9">
        <f t="shared" si="232"/>
        <v>40559.07708333333</v>
      </c>
    </row>
    <row r="2494" spans="1:20" ht="29" x14ac:dyDescent="0.35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3">
        <f t="shared" si="233"/>
        <v>125</v>
      </c>
      <c r="P2494" s="4">
        <f t="shared" si="228"/>
        <v>27.777777777777779</v>
      </c>
      <c r="Q2494" t="str">
        <f t="shared" si="229"/>
        <v>music</v>
      </c>
      <c r="R2494" t="str">
        <f t="shared" si="230"/>
        <v>indie rock</v>
      </c>
      <c r="S2494" s="9">
        <f t="shared" si="231"/>
        <v>41024.985972222225</v>
      </c>
      <c r="T2494" s="9">
        <f t="shared" si="232"/>
        <v>41076.415972222225</v>
      </c>
    </row>
    <row r="2495" spans="1:20" ht="43.5" x14ac:dyDescent="0.35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3">
        <f t="shared" si="233"/>
        <v>129</v>
      </c>
      <c r="P2495" s="4">
        <f t="shared" si="228"/>
        <v>99.382239382239376</v>
      </c>
      <c r="Q2495" t="str">
        <f t="shared" si="229"/>
        <v>music</v>
      </c>
      <c r="R2495" t="str">
        <f t="shared" si="230"/>
        <v>indie rock</v>
      </c>
      <c r="S2495" s="9">
        <f t="shared" si="231"/>
        <v>41348.168287037035</v>
      </c>
      <c r="T2495" s="9">
        <f t="shared" si="232"/>
        <v>41393.168287037035</v>
      </c>
    </row>
    <row r="2496" spans="1:20" ht="43.5" x14ac:dyDescent="0.35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3">
        <f t="shared" si="233"/>
        <v>102</v>
      </c>
      <c r="P2496" s="4">
        <f t="shared" si="228"/>
        <v>38.848205128205123</v>
      </c>
      <c r="Q2496" t="str">
        <f t="shared" si="229"/>
        <v>music</v>
      </c>
      <c r="R2496" t="str">
        <f t="shared" si="230"/>
        <v>indie rock</v>
      </c>
      <c r="S2496" s="9">
        <f t="shared" si="231"/>
        <v>41022.645185185182</v>
      </c>
      <c r="T2496" s="9">
        <f t="shared" si="232"/>
        <v>41052.645185185182</v>
      </c>
    </row>
    <row r="2497" spans="1:20" ht="43.5" x14ac:dyDescent="0.35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3">
        <f t="shared" si="233"/>
        <v>128</v>
      </c>
      <c r="P2497" s="4">
        <f t="shared" si="228"/>
        <v>45.548809523809524</v>
      </c>
      <c r="Q2497" t="str">
        <f t="shared" si="229"/>
        <v>music</v>
      </c>
      <c r="R2497" t="str">
        <f t="shared" si="230"/>
        <v>indie rock</v>
      </c>
      <c r="S2497" s="9">
        <f t="shared" si="231"/>
        <v>41036.946469907409</v>
      </c>
      <c r="T2497" s="9">
        <f t="shared" si="232"/>
        <v>41066.946469907409</v>
      </c>
    </row>
    <row r="2498" spans="1:20" ht="29" x14ac:dyDescent="0.35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3">
        <f t="shared" si="233"/>
        <v>100</v>
      </c>
      <c r="P2498" s="4">
        <f t="shared" si="228"/>
        <v>600</v>
      </c>
      <c r="Q2498" t="str">
        <f t="shared" si="229"/>
        <v>music</v>
      </c>
      <c r="R2498" t="str">
        <f t="shared" si="230"/>
        <v>indie rock</v>
      </c>
      <c r="S2498" s="9">
        <f t="shared" si="231"/>
        <v>41327.996435185189</v>
      </c>
      <c r="T2498" s="9">
        <f t="shared" si="232"/>
        <v>41362.954768518517</v>
      </c>
    </row>
    <row r="2499" spans="1:20" ht="43.5" x14ac:dyDescent="0.35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3">
        <f t="shared" si="233"/>
        <v>113</v>
      </c>
      <c r="P2499" s="4">
        <f t="shared" ref="P2499:P2562" si="234">IFERROR(E2499/L2499,0)</f>
        <v>80.551071428571419</v>
      </c>
      <c r="Q2499" t="str">
        <f t="shared" ref="Q2499:Q2562" si="235">LEFT(N2499,SEARCH("/",N2499)-1)</f>
        <v>music</v>
      </c>
      <c r="R2499" t="str">
        <f t="shared" ref="R2499:R2562" si="236">RIGHT(N2499,LEN(N2499)-SEARCH("/",N2499,1))</f>
        <v>indie rock</v>
      </c>
      <c r="S2499" s="9">
        <f t="shared" ref="S2499:S2562" si="237">(((J2499/60)/60)/24)+DATE(1970,1,1)</f>
        <v>40730.878912037035</v>
      </c>
      <c r="T2499" s="9">
        <f t="shared" ref="T2499:T2562" si="238">(((I2499/60)/60)/24)+DATE(1970,1,1)</f>
        <v>40760.878912037035</v>
      </c>
    </row>
    <row r="2500" spans="1:20" ht="43.5" x14ac:dyDescent="0.35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3">
        <f t="shared" ref="O2500:O2563" si="239">ROUNDUP((E2500/D2500)*100,0)</f>
        <v>106</v>
      </c>
      <c r="P2500" s="4">
        <f t="shared" si="234"/>
        <v>52.8</v>
      </c>
      <c r="Q2500" t="str">
        <f t="shared" si="235"/>
        <v>music</v>
      </c>
      <c r="R2500" t="str">
        <f t="shared" si="236"/>
        <v>indie rock</v>
      </c>
      <c r="S2500" s="9">
        <f t="shared" si="237"/>
        <v>42017.967442129629</v>
      </c>
      <c r="T2500" s="9">
        <f t="shared" si="238"/>
        <v>42031.967442129629</v>
      </c>
    </row>
    <row r="2501" spans="1:20" ht="43.5" x14ac:dyDescent="0.35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3">
        <f t="shared" si="239"/>
        <v>203</v>
      </c>
      <c r="P2501" s="4">
        <f t="shared" si="234"/>
        <v>47.676470588235297</v>
      </c>
      <c r="Q2501" t="str">
        <f t="shared" si="235"/>
        <v>music</v>
      </c>
      <c r="R2501" t="str">
        <f t="shared" si="236"/>
        <v>indie rock</v>
      </c>
      <c r="S2501" s="9">
        <f t="shared" si="237"/>
        <v>41226.648576388885</v>
      </c>
      <c r="T2501" s="9">
        <f t="shared" si="238"/>
        <v>41274.75</v>
      </c>
    </row>
    <row r="2502" spans="1:20" ht="43.5" x14ac:dyDescent="0.35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3">
        <f t="shared" si="239"/>
        <v>114</v>
      </c>
      <c r="P2502" s="4">
        <f t="shared" si="234"/>
        <v>23.448275862068964</v>
      </c>
      <c r="Q2502" t="str">
        <f t="shared" si="235"/>
        <v>music</v>
      </c>
      <c r="R2502" t="str">
        <f t="shared" si="236"/>
        <v>indie rock</v>
      </c>
      <c r="S2502" s="9">
        <f t="shared" si="237"/>
        <v>41053.772858796299</v>
      </c>
      <c r="T2502" s="9">
        <f t="shared" si="238"/>
        <v>41083.772858796299</v>
      </c>
    </row>
    <row r="2503" spans="1:20" ht="43.5" x14ac:dyDescent="0.35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3">
        <f t="shared" si="239"/>
        <v>3</v>
      </c>
      <c r="P2503" s="4">
        <f t="shared" si="234"/>
        <v>40.142857142857146</v>
      </c>
      <c r="Q2503" t="str">
        <f t="shared" si="235"/>
        <v>food</v>
      </c>
      <c r="R2503" t="str">
        <f t="shared" si="236"/>
        <v>restaurants</v>
      </c>
      <c r="S2503" s="9">
        <f t="shared" si="237"/>
        <v>42244.776666666665</v>
      </c>
      <c r="T2503" s="9">
        <f t="shared" si="238"/>
        <v>42274.776666666665</v>
      </c>
    </row>
    <row r="2504" spans="1:20" ht="43.5" x14ac:dyDescent="0.35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3">
        <f t="shared" si="239"/>
        <v>1</v>
      </c>
      <c r="P2504" s="4">
        <f t="shared" si="234"/>
        <v>17.2</v>
      </c>
      <c r="Q2504" t="str">
        <f t="shared" si="235"/>
        <v>food</v>
      </c>
      <c r="R2504" t="str">
        <f t="shared" si="236"/>
        <v>restaurants</v>
      </c>
      <c r="S2504" s="9">
        <f t="shared" si="237"/>
        <v>41858.825439814813</v>
      </c>
      <c r="T2504" s="9">
        <f t="shared" si="238"/>
        <v>41903.825439814813</v>
      </c>
    </row>
    <row r="2505" spans="1:20" ht="43.5" x14ac:dyDescent="0.35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3">
        <f t="shared" si="239"/>
        <v>0</v>
      </c>
      <c r="P2505" s="4">
        <f t="shared" si="234"/>
        <v>0</v>
      </c>
      <c r="Q2505" t="str">
        <f t="shared" si="235"/>
        <v>food</v>
      </c>
      <c r="R2505" t="str">
        <f t="shared" si="236"/>
        <v>restaurants</v>
      </c>
      <c r="S2505" s="9">
        <f t="shared" si="237"/>
        <v>42498.899398148147</v>
      </c>
      <c r="T2505" s="9">
        <f t="shared" si="238"/>
        <v>42528.879166666666</v>
      </c>
    </row>
    <row r="2506" spans="1:20" ht="29" x14ac:dyDescent="0.35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3">
        <f t="shared" si="239"/>
        <v>0</v>
      </c>
      <c r="P2506" s="4">
        <f t="shared" si="234"/>
        <v>0</v>
      </c>
      <c r="Q2506" t="str">
        <f t="shared" si="235"/>
        <v>food</v>
      </c>
      <c r="R2506" t="str">
        <f t="shared" si="236"/>
        <v>restaurants</v>
      </c>
      <c r="S2506" s="9">
        <f t="shared" si="237"/>
        <v>41928.015439814815</v>
      </c>
      <c r="T2506" s="9">
        <f t="shared" si="238"/>
        <v>41958.057106481487</v>
      </c>
    </row>
    <row r="2507" spans="1:20" ht="58" x14ac:dyDescent="0.35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3">
        <f t="shared" si="239"/>
        <v>0</v>
      </c>
      <c r="P2507" s="4">
        <f t="shared" si="234"/>
        <v>0</v>
      </c>
      <c r="Q2507" t="str">
        <f t="shared" si="235"/>
        <v>food</v>
      </c>
      <c r="R2507" t="str">
        <f t="shared" si="236"/>
        <v>restaurants</v>
      </c>
      <c r="S2507" s="9">
        <f t="shared" si="237"/>
        <v>42047.05574074074</v>
      </c>
      <c r="T2507" s="9">
        <f t="shared" si="238"/>
        <v>42077.014074074075</v>
      </c>
    </row>
    <row r="2508" spans="1:20" ht="43.5" x14ac:dyDescent="0.35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3">
        <f t="shared" si="239"/>
        <v>1</v>
      </c>
      <c r="P2508" s="4">
        <f t="shared" si="234"/>
        <v>15</v>
      </c>
      <c r="Q2508" t="str">
        <f t="shared" si="235"/>
        <v>food</v>
      </c>
      <c r="R2508" t="str">
        <f t="shared" si="236"/>
        <v>restaurants</v>
      </c>
      <c r="S2508" s="9">
        <f t="shared" si="237"/>
        <v>42258.297094907408</v>
      </c>
      <c r="T2508" s="9">
        <f t="shared" si="238"/>
        <v>42280.875</v>
      </c>
    </row>
    <row r="2509" spans="1:20" x14ac:dyDescent="0.35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3">
        <f t="shared" si="239"/>
        <v>0</v>
      </c>
      <c r="P2509" s="4">
        <f t="shared" si="234"/>
        <v>0</v>
      </c>
      <c r="Q2509" t="str">
        <f t="shared" si="235"/>
        <v>food</v>
      </c>
      <c r="R2509" t="str">
        <f t="shared" si="236"/>
        <v>restaurants</v>
      </c>
      <c r="S2509" s="9">
        <f t="shared" si="237"/>
        <v>42105.072962962964</v>
      </c>
      <c r="T2509" s="9">
        <f t="shared" si="238"/>
        <v>42135.072962962964</v>
      </c>
    </row>
    <row r="2510" spans="1:20" ht="43.5" x14ac:dyDescent="0.35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3">
        <f t="shared" si="239"/>
        <v>0</v>
      </c>
      <c r="P2510" s="4">
        <f t="shared" si="234"/>
        <v>0</v>
      </c>
      <c r="Q2510" t="str">
        <f t="shared" si="235"/>
        <v>food</v>
      </c>
      <c r="R2510" t="str">
        <f t="shared" si="236"/>
        <v>restaurants</v>
      </c>
      <c r="S2510" s="9">
        <f t="shared" si="237"/>
        <v>41835.951782407406</v>
      </c>
      <c r="T2510" s="9">
        <f t="shared" si="238"/>
        <v>41865.951782407406</v>
      </c>
    </row>
    <row r="2511" spans="1:20" ht="43.5" x14ac:dyDescent="0.35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3">
        <f t="shared" si="239"/>
        <v>2</v>
      </c>
      <c r="P2511" s="4">
        <f t="shared" si="234"/>
        <v>35.714285714285715</v>
      </c>
      <c r="Q2511" t="str">
        <f t="shared" si="235"/>
        <v>food</v>
      </c>
      <c r="R2511" t="str">
        <f t="shared" si="236"/>
        <v>restaurants</v>
      </c>
      <c r="S2511" s="9">
        <f t="shared" si="237"/>
        <v>42058.809594907405</v>
      </c>
      <c r="T2511" s="9">
        <f t="shared" si="238"/>
        <v>42114.767928240741</v>
      </c>
    </row>
    <row r="2512" spans="1:20" ht="43.5" x14ac:dyDescent="0.35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3">
        <f t="shared" si="239"/>
        <v>1</v>
      </c>
      <c r="P2512" s="4">
        <f t="shared" si="234"/>
        <v>37.5</v>
      </c>
      <c r="Q2512" t="str">
        <f t="shared" si="235"/>
        <v>food</v>
      </c>
      <c r="R2512" t="str">
        <f t="shared" si="236"/>
        <v>restaurants</v>
      </c>
      <c r="S2512" s="9">
        <f t="shared" si="237"/>
        <v>42078.997361111105</v>
      </c>
      <c r="T2512" s="9">
        <f t="shared" si="238"/>
        <v>42138.997361111105</v>
      </c>
    </row>
    <row r="2513" spans="1:20" ht="43.5" x14ac:dyDescent="0.35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3">
        <f t="shared" si="239"/>
        <v>0</v>
      </c>
      <c r="P2513" s="4">
        <f t="shared" si="234"/>
        <v>0</v>
      </c>
      <c r="Q2513" t="str">
        <f t="shared" si="235"/>
        <v>food</v>
      </c>
      <c r="R2513" t="str">
        <f t="shared" si="236"/>
        <v>restaurants</v>
      </c>
      <c r="S2513" s="9">
        <f t="shared" si="237"/>
        <v>42371.446909722217</v>
      </c>
      <c r="T2513" s="9">
        <f t="shared" si="238"/>
        <v>42401.446909722217</v>
      </c>
    </row>
    <row r="2514" spans="1:20" ht="43.5" x14ac:dyDescent="0.35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3">
        <f t="shared" si="239"/>
        <v>0</v>
      </c>
      <c r="P2514" s="4">
        <f t="shared" si="234"/>
        <v>0</v>
      </c>
      <c r="Q2514" t="str">
        <f t="shared" si="235"/>
        <v>food</v>
      </c>
      <c r="R2514" t="str">
        <f t="shared" si="236"/>
        <v>restaurants</v>
      </c>
      <c r="S2514" s="9">
        <f t="shared" si="237"/>
        <v>41971.876863425925</v>
      </c>
      <c r="T2514" s="9">
        <f t="shared" si="238"/>
        <v>41986.876863425925</v>
      </c>
    </row>
    <row r="2515" spans="1:20" ht="43.5" x14ac:dyDescent="0.35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3">
        <f t="shared" si="239"/>
        <v>0</v>
      </c>
      <c r="P2515" s="4">
        <f t="shared" si="234"/>
        <v>0</v>
      </c>
      <c r="Q2515" t="str">
        <f t="shared" si="235"/>
        <v>food</v>
      </c>
      <c r="R2515" t="str">
        <f t="shared" si="236"/>
        <v>restaurants</v>
      </c>
      <c r="S2515" s="9">
        <f t="shared" si="237"/>
        <v>42732.00681712963</v>
      </c>
      <c r="T2515" s="9">
        <f t="shared" si="238"/>
        <v>42792.00681712963</v>
      </c>
    </row>
    <row r="2516" spans="1:20" ht="43.5" x14ac:dyDescent="0.35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3">
        <f t="shared" si="239"/>
        <v>2</v>
      </c>
      <c r="P2516" s="4">
        <f t="shared" si="234"/>
        <v>52.5</v>
      </c>
      <c r="Q2516" t="str">
        <f t="shared" si="235"/>
        <v>food</v>
      </c>
      <c r="R2516" t="str">
        <f t="shared" si="236"/>
        <v>restaurants</v>
      </c>
      <c r="S2516" s="9">
        <f t="shared" si="237"/>
        <v>41854.389780092592</v>
      </c>
      <c r="T2516" s="9">
        <f t="shared" si="238"/>
        <v>41871.389780092592</v>
      </c>
    </row>
    <row r="2517" spans="1:20" ht="43.5" x14ac:dyDescent="0.35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3">
        <f t="shared" si="239"/>
        <v>19</v>
      </c>
      <c r="P2517" s="4">
        <f t="shared" si="234"/>
        <v>77.5</v>
      </c>
      <c r="Q2517" t="str">
        <f t="shared" si="235"/>
        <v>food</v>
      </c>
      <c r="R2517" t="str">
        <f t="shared" si="236"/>
        <v>restaurants</v>
      </c>
      <c r="S2517" s="9">
        <f t="shared" si="237"/>
        <v>42027.839733796296</v>
      </c>
      <c r="T2517" s="9">
        <f t="shared" si="238"/>
        <v>42057.839733796296</v>
      </c>
    </row>
    <row r="2518" spans="1:20" ht="43.5" x14ac:dyDescent="0.35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3">
        <f t="shared" si="239"/>
        <v>0</v>
      </c>
      <c r="P2518" s="4">
        <f t="shared" si="234"/>
        <v>0</v>
      </c>
      <c r="Q2518" t="str">
        <f t="shared" si="235"/>
        <v>food</v>
      </c>
      <c r="R2518" t="str">
        <f t="shared" si="236"/>
        <v>restaurants</v>
      </c>
      <c r="S2518" s="9">
        <f t="shared" si="237"/>
        <v>41942.653379629628</v>
      </c>
      <c r="T2518" s="9">
        <f t="shared" si="238"/>
        <v>41972.6950462963</v>
      </c>
    </row>
    <row r="2519" spans="1:20" ht="43.5" x14ac:dyDescent="0.35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3">
        <f t="shared" si="239"/>
        <v>10</v>
      </c>
      <c r="P2519" s="4">
        <f t="shared" si="234"/>
        <v>53.545454545454547</v>
      </c>
      <c r="Q2519" t="str">
        <f t="shared" si="235"/>
        <v>food</v>
      </c>
      <c r="R2519" t="str">
        <f t="shared" si="236"/>
        <v>restaurants</v>
      </c>
      <c r="S2519" s="9">
        <f t="shared" si="237"/>
        <v>42052.802430555559</v>
      </c>
      <c r="T2519" s="9">
        <f t="shared" si="238"/>
        <v>42082.760763888888</v>
      </c>
    </row>
    <row r="2520" spans="1:20" ht="43.5" x14ac:dyDescent="0.35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3">
        <f t="shared" si="239"/>
        <v>0</v>
      </c>
      <c r="P2520" s="4">
        <f t="shared" si="234"/>
        <v>0</v>
      </c>
      <c r="Q2520" t="str">
        <f t="shared" si="235"/>
        <v>food</v>
      </c>
      <c r="R2520" t="str">
        <f t="shared" si="236"/>
        <v>restaurants</v>
      </c>
      <c r="S2520" s="9">
        <f t="shared" si="237"/>
        <v>41926.680879629632</v>
      </c>
      <c r="T2520" s="9">
        <f t="shared" si="238"/>
        <v>41956.722546296296</v>
      </c>
    </row>
    <row r="2521" spans="1:20" ht="29" x14ac:dyDescent="0.35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3">
        <f t="shared" si="239"/>
        <v>1</v>
      </c>
      <c r="P2521" s="4">
        <f t="shared" si="234"/>
        <v>16.25</v>
      </c>
      <c r="Q2521" t="str">
        <f t="shared" si="235"/>
        <v>food</v>
      </c>
      <c r="R2521" t="str">
        <f t="shared" si="236"/>
        <v>restaurants</v>
      </c>
      <c r="S2521" s="9">
        <f t="shared" si="237"/>
        <v>41809.155138888891</v>
      </c>
      <c r="T2521" s="9">
        <f t="shared" si="238"/>
        <v>41839.155138888891</v>
      </c>
    </row>
    <row r="2522" spans="1:20" ht="43.5" x14ac:dyDescent="0.35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3">
        <f t="shared" si="239"/>
        <v>0</v>
      </c>
      <c r="P2522" s="4">
        <f t="shared" si="234"/>
        <v>0</v>
      </c>
      <c r="Q2522" t="str">
        <f t="shared" si="235"/>
        <v>food</v>
      </c>
      <c r="R2522" t="str">
        <f t="shared" si="236"/>
        <v>restaurants</v>
      </c>
      <c r="S2522" s="9">
        <f t="shared" si="237"/>
        <v>42612.600520833337</v>
      </c>
      <c r="T2522" s="9">
        <f t="shared" si="238"/>
        <v>42658.806249999994</v>
      </c>
    </row>
    <row r="2523" spans="1:20" ht="43.5" x14ac:dyDescent="0.35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3">
        <f t="shared" si="239"/>
        <v>110</v>
      </c>
      <c r="P2523" s="4">
        <f t="shared" si="234"/>
        <v>103.68174242424243</v>
      </c>
      <c r="Q2523" t="str">
        <f t="shared" si="235"/>
        <v>music</v>
      </c>
      <c r="R2523" t="str">
        <f t="shared" si="236"/>
        <v>classical music</v>
      </c>
      <c r="S2523" s="9">
        <f t="shared" si="237"/>
        <v>42269.967835648145</v>
      </c>
      <c r="T2523" s="9">
        <f t="shared" si="238"/>
        <v>42290.967835648145</v>
      </c>
    </row>
    <row r="2524" spans="1:20" ht="43.5" x14ac:dyDescent="0.35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3">
        <f t="shared" si="239"/>
        <v>100</v>
      </c>
      <c r="P2524" s="4">
        <f t="shared" si="234"/>
        <v>185.18518518518519</v>
      </c>
      <c r="Q2524" t="str">
        <f t="shared" si="235"/>
        <v>music</v>
      </c>
      <c r="R2524" t="str">
        <f t="shared" si="236"/>
        <v>classical music</v>
      </c>
      <c r="S2524" s="9">
        <f t="shared" si="237"/>
        <v>42460.573611111111</v>
      </c>
      <c r="T2524" s="9">
        <f t="shared" si="238"/>
        <v>42482.619444444441</v>
      </c>
    </row>
    <row r="2525" spans="1:20" ht="43.5" x14ac:dyDescent="0.35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3">
        <f t="shared" si="239"/>
        <v>157</v>
      </c>
      <c r="P2525" s="4">
        <f t="shared" si="234"/>
        <v>54.153846153846153</v>
      </c>
      <c r="Q2525" t="str">
        <f t="shared" si="235"/>
        <v>music</v>
      </c>
      <c r="R2525" t="str">
        <f t="shared" si="236"/>
        <v>classical music</v>
      </c>
      <c r="S2525" s="9">
        <f t="shared" si="237"/>
        <v>41930.975601851853</v>
      </c>
      <c r="T2525" s="9">
        <f t="shared" si="238"/>
        <v>41961.017268518524</v>
      </c>
    </row>
    <row r="2526" spans="1:20" ht="29" x14ac:dyDescent="0.35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3">
        <f t="shared" si="239"/>
        <v>102</v>
      </c>
      <c r="P2526" s="4">
        <f t="shared" si="234"/>
        <v>177.2093023255814</v>
      </c>
      <c r="Q2526" t="str">
        <f t="shared" si="235"/>
        <v>music</v>
      </c>
      <c r="R2526" t="str">
        <f t="shared" si="236"/>
        <v>classical music</v>
      </c>
      <c r="S2526" s="9">
        <f t="shared" si="237"/>
        <v>41961.807372685187</v>
      </c>
      <c r="T2526" s="9">
        <f t="shared" si="238"/>
        <v>41994.1875</v>
      </c>
    </row>
    <row r="2527" spans="1:20" ht="43.5" x14ac:dyDescent="0.35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3">
        <f t="shared" si="239"/>
        <v>101</v>
      </c>
      <c r="P2527" s="4">
        <f t="shared" si="234"/>
        <v>100.325</v>
      </c>
      <c r="Q2527" t="str">
        <f t="shared" si="235"/>
        <v>music</v>
      </c>
      <c r="R2527" t="str">
        <f t="shared" si="236"/>
        <v>classical music</v>
      </c>
      <c r="S2527" s="9">
        <f t="shared" si="237"/>
        <v>41058.844571759262</v>
      </c>
      <c r="T2527" s="9">
        <f t="shared" si="238"/>
        <v>41088.844571759262</v>
      </c>
    </row>
    <row r="2528" spans="1:20" ht="43.5" x14ac:dyDescent="0.35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3">
        <f t="shared" si="239"/>
        <v>113</v>
      </c>
      <c r="P2528" s="4">
        <f t="shared" si="234"/>
        <v>136.90909090909091</v>
      </c>
      <c r="Q2528" t="str">
        <f t="shared" si="235"/>
        <v>music</v>
      </c>
      <c r="R2528" t="str">
        <f t="shared" si="236"/>
        <v>classical music</v>
      </c>
      <c r="S2528" s="9">
        <f t="shared" si="237"/>
        <v>41953.091134259259</v>
      </c>
      <c r="T2528" s="9">
        <f t="shared" si="238"/>
        <v>41981.207638888889</v>
      </c>
    </row>
    <row r="2529" spans="1:20" ht="43.5" x14ac:dyDescent="0.35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3">
        <f t="shared" si="239"/>
        <v>103</v>
      </c>
      <c r="P2529" s="4">
        <f t="shared" si="234"/>
        <v>57.535211267605632</v>
      </c>
      <c r="Q2529" t="str">
        <f t="shared" si="235"/>
        <v>music</v>
      </c>
      <c r="R2529" t="str">
        <f t="shared" si="236"/>
        <v>classical music</v>
      </c>
      <c r="S2529" s="9">
        <f t="shared" si="237"/>
        <v>41546.75105324074</v>
      </c>
      <c r="T2529" s="9">
        <f t="shared" si="238"/>
        <v>41565.165972222225</v>
      </c>
    </row>
    <row r="2530" spans="1:20" ht="43.5" x14ac:dyDescent="0.35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3">
        <f t="shared" si="239"/>
        <v>108</v>
      </c>
      <c r="P2530" s="4">
        <f t="shared" si="234"/>
        <v>52.962839506172834</v>
      </c>
      <c r="Q2530" t="str">
        <f t="shared" si="235"/>
        <v>music</v>
      </c>
      <c r="R2530" t="str">
        <f t="shared" si="236"/>
        <v>classical music</v>
      </c>
      <c r="S2530" s="9">
        <f t="shared" si="237"/>
        <v>42217.834525462968</v>
      </c>
      <c r="T2530" s="9">
        <f t="shared" si="238"/>
        <v>42236.458333333328</v>
      </c>
    </row>
    <row r="2531" spans="1:20" ht="29" x14ac:dyDescent="0.35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3">
        <f t="shared" si="239"/>
        <v>105</v>
      </c>
      <c r="P2531" s="4">
        <f t="shared" si="234"/>
        <v>82.328947368421055</v>
      </c>
      <c r="Q2531" t="str">
        <f t="shared" si="235"/>
        <v>music</v>
      </c>
      <c r="R2531" t="str">
        <f t="shared" si="236"/>
        <v>classical music</v>
      </c>
      <c r="S2531" s="9">
        <f t="shared" si="237"/>
        <v>40948.080729166664</v>
      </c>
      <c r="T2531" s="9">
        <f t="shared" si="238"/>
        <v>40993.0390625</v>
      </c>
    </row>
    <row r="2532" spans="1:20" ht="43.5" x14ac:dyDescent="0.35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3">
        <f t="shared" si="239"/>
        <v>100</v>
      </c>
      <c r="P2532" s="4">
        <f t="shared" si="234"/>
        <v>135.41666666666666</v>
      </c>
      <c r="Q2532" t="str">
        <f t="shared" si="235"/>
        <v>music</v>
      </c>
      <c r="R2532" t="str">
        <f t="shared" si="236"/>
        <v>classical music</v>
      </c>
      <c r="S2532" s="9">
        <f t="shared" si="237"/>
        <v>42081.864641203705</v>
      </c>
      <c r="T2532" s="9">
        <f t="shared" si="238"/>
        <v>42114.201388888891</v>
      </c>
    </row>
    <row r="2533" spans="1:20" ht="43.5" x14ac:dyDescent="0.35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3">
        <f t="shared" si="239"/>
        <v>101</v>
      </c>
      <c r="P2533" s="4">
        <f t="shared" si="234"/>
        <v>74.06557377049181</v>
      </c>
      <c r="Q2533" t="str">
        <f t="shared" si="235"/>
        <v>music</v>
      </c>
      <c r="R2533" t="str">
        <f t="shared" si="236"/>
        <v>classical music</v>
      </c>
      <c r="S2533" s="9">
        <f t="shared" si="237"/>
        <v>42208.680023148147</v>
      </c>
      <c r="T2533" s="9">
        <f t="shared" si="238"/>
        <v>42231.165972222225</v>
      </c>
    </row>
    <row r="2534" spans="1:20" ht="43.5" x14ac:dyDescent="0.35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3">
        <f t="shared" si="239"/>
        <v>127</v>
      </c>
      <c r="P2534" s="4">
        <f t="shared" si="234"/>
        <v>84.083333333333329</v>
      </c>
      <c r="Q2534" t="str">
        <f t="shared" si="235"/>
        <v>music</v>
      </c>
      <c r="R2534" t="str">
        <f t="shared" si="236"/>
        <v>classical music</v>
      </c>
      <c r="S2534" s="9">
        <f t="shared" si="237"/>
        <v>41107.849143518521</v>
      </c>
      <c r="T2534" s="9">
        <f t="shared" si="238"/>
        <v>41137.849143518521</v>
      </c>
    </row>
    <row r="2535" spans="1:20" ht="43.5" x14ac:dyDescent="0.35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3">
        <f t="shared" si="239"/>
        <v>111</v>
      </c>
      <c r="P2535" s="4">
        <f t="shared" si="234"/>
        <v>61.029411764705884</v>
      </c>
      <c r="Q2535" t="str">
        <f t="shared" si="235"/>
        <v>music</v>
      </c>
      <c r="R2535" t="str">
        <f t="shared" si="236"/>
        <v>classical music</v>
      </c>
      <c r="S2535" s="9">
        <f t="shared" si="237"/>
        <v>41304.751284722224</v>
      </c>
      <c r="T2535" s="9">
        <f t="shared" si="238"/>
        <v>41334.750787037039</v>
      </c>
    </row>
    <row r="2536" spans="1:20" ht="58" x14ac:dyDescent="0.35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3">
        <f t="shared" si="239"/>
        <v>105</v>
      </c>
      <c r="P2536" s="4">
        <f t="shared" si="234"/>
        <v>150</v>
      </c>
      <c r="Q2536" t="str">
        <f t="shared" si="235"/>
        <v>music</v>
      </c>
      <c r="R2536" t="str">
        <f t="shared" si="236"/>
        <v>classical music</v>
      </c>
      <c r="S2536" s="9">
        <f t="shared" si="237"/>
        <v>40127.700370370374</v>
      </c>
      <c r="T2536" s="9">
        <f t="shared" si="238"/>
        <v>40179.25</v>
      </c>
    </row>
    <row r="2537" spans="1:20" x14ac:dyDescent="0.35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3">
        <f t="shared" si="239"/>
        <v>104</v>
      </c>
      <c r="P2537" s="4">
        <f t="shared" si="234"/>
        <v>266.08974358974359</v>
      </c>
      <c r="Q2537" t="str">
        <f t="shared" si="235"/>
        <v>music</v>
      </c>
      <c r="R2537" t="str">
        <f t="shared" si="236"/>
        <v>classical music</v>
      </c>
      <c r="S2537" s="9">
        <f t="shared" si="237"/>
        <v>41943.791030092594</v>
      </c>
      <c r="T2537" s="9">
        <f t="shared" si="238"/>
        <v>41974.832696759258</v>
      </c>
    </row>
    <row r="2538" spans="1:20" ht="43.5" x14ac:dyDescent="0.35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3">
        <f t="shared" si="239"/>
        <v>116</v>
      </c>
      <c r="P2538" s="4">
        <f t="shared" si="234"/>
        <v>7.25</v>
      </c>
      <c r="Q2538" t="str">
        <f t="shared" si="235"/>
        <v>music</v>
      </c>
      <c r="R2538" t="str">
        <f t="shared" si="236"/>
        <v>classical music</v>
      </c>
      <c r="S2538" s="9">
        <f t="shared" si="237"/>
        <v>41464.106087962966</v>
      </c>
      <c r="T2538" s="9">
        <f t="shared" si="238"/>
        <v>41485.106087962966</v>
      </c>
    </row>
    <row r="2539" spans="1:20" ht="43.5" x14ac:dyDescent="0.35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3">
        <f t="shared" si="239"/>
        <v>110</v>
      </c>
      <c r="P2539" s="4">
        <f t="shared" si="234"/>
        <v>100</v>
      </c>
      <c r="Q2539" t="str">
        <f t="shared" si="235"/>
        <v>music</v>
      </c>
      <c r="R2539" t="str">
        <f t="shared" si="236"/>
        <v>classical music</v>
      </c>
      <c r="S2539" s="9">
        <f t="shared" si="237"/>
        <v>40696.648784722223</v>
      </c>
      <c r="T2539" s="9">
        <f t="shared" si="238"/>
        <v>40756.648784722223</v>
      </c>
    </row>
    <row r="2540" spans="1:20" ht="29" x14ac:dyDescent="0.35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3">
        <f t="shared" si="239"/>
        <v>114</v>
      </c>
      <c r="P2540" s="4">
        <f t="shared" si="234"/>
        <v>109.96308108108107</v>
      </c>
      <c r="Q2540" t="str">
        <f t="shared" si="235"/>
        <v>music</v>
      </c>
      <c r="R2540" t="str">
        <f t="shared" si="236"/>
        <v>classical music</v>
      </c>
      <c r="S2540" s="9">
        <f t="shared" si="237"/>
        <v>41298.509965277779</v>
      </c>
      <c r="T2540" s="9">
        <f t="shared" si="238"/>
        <v>41329.207638888889</v>
      </c>
    </row>
    <row r="2541" spans="1:20" ht="43.5" x14ac:dyDescent="0.35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3">
        <f t="shared" si="239"/>
        <v>101</v>
      </c>
      <c r="P2541" s="4">
        <f t="shared" si="234"/>
        <v>169.91525423728814</v>
      </c>
      <c r="Q2541" t="str">
        <f t="shared" si="235"/>
        <v>music</v>
      </c>
      <c r="R2541" t="str">
        <f t="shared" si="236"/>
        <v>classical music</v>
      </c>
      <c r="S2541" s="9">
        <f t="shared" si="237"/>
        <v>41977.902222222227</v>
      </c>
      <c r="T2541" s="9">
        <f t="shared" si="238"/>
        <v>42037.902222222227</v>
      </c>
    </row>
    <row r="2542" spans="1:20" ht="43.5" x14ac:dyDescent="0.35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3">
        <f t="shared" si="239"/>
        <v>104</v>
      </c>
      <c r="P2542" s="4">
        <f t="shared" si="234"/>
        <v>95.740740740740748</v>
      </c>
      <c r="Q2542" t="str">
        <f t="shared" si="235"/>
        <v>music</v>
      </c>
      <c r="R2542" t="str">
        <f t="shared" si="236"/>
        <v>classical music</v>
      </c>
      <c r="S2542" s="9">
        <f t="shared" si="237"/>
        <v>40785.675011574072</v>
      </c>
      <c r="T2542" s="9">
        <f t="shared" si="238"/>
        <v>40845.675011574072</v>
      </c>
    </row>
    <row r="2543" spans="1:20" ht="43.5" x14ac:dyDescent="0.35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3">
        <f t="shared" si="239"/>
        <v>108</v>
      </c>
      <c r="P2543" s="4">
        <f t="shared" si="234"/>
        <v>59.460317460317462</v>
      </c>
      <c r="Q2543" t="str">
        <f t="shared" si="235"/>
        <v>music</v>
      </c>
      <c r="R2543" t="str">
        <f t="shared" si="236"/>
        <v>classical music</v>
      </c>
      <c r="S2543" s="9">
        <f t="shared" si="237"/>
        <v>41483.449282407404</v>
      </c>
      <c r="T2543" s="9">
        <f t="shared" si="238"/>
        <v>41543.449282407404</v>
      </c>
    </row>
    <row r="2544" spans="1:20" ht="43.5" x14ac:dyDescent="0.35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3">
        <f t="shared" si="239"/>
        <v>104</v>
      </c>
      <c r="P2544" s="4">
        <f t="shared" si="234"/>
        <v>55.769230769230766</v>
      </c>
      <c r="Q2544" t="str">
        <f t="shared" si="235"/>
        <v>music</v>
      </c>
      <c r="R2544" t="str">
        <f t="shared" si="236"/>
        <v>classical music</v>
      </c>
      <c r="S2544" s="9">
        <f t="shared" si="237"/>
        <v>41509.426585648151</v>
      </c>
      <c r="T2544" s="9">
        <f t="shared" si="238"/>
        <v>41548.165972222225</v>
      </c>
    </row>
    <row r="2545" spans="1:20" ht="43.5" x14ac:dyDescent="0.35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3">
        <f t="shared" si="239"/>
        <v>157</v>
      </c>
      <c r="P2545" s="4">
        <f t="shared" si="234"/>
        <v>30.076923076923077</v>
      </c>
      <c r="Q2545" t="str">
        <f t="shared" si="235"/>
        <v>music</v>
      </c>
      <c r="R2545" t="str">
        <f t="shared" si="236"/>
        <v>classical music</v>
      </c>
      <c r="S2545" s="9">
        <f t="shared" si="237"/>
        <v>40514.107615740737</v>
      </c>
      <c r="T2545" s="9">
        <f t="shared" si="238"/>
        <v>40545.125</v>
      </c>
    </row>
    <row r="2546" spans="1:20" ht="29" x14ac:dyDescent="0.35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3">
        <f t="shared" si="239"/>
        <v>101</v>
      </c>
      <c r="P2546" s="4">
        <f t="shared" si="234"/>
        <v>88.438596491228068</v>
      </c>
      <c r="Q2546" t="str">
        <f t="shared" si="235"/>
        <v>music</v>
      </c>
      <c r="R2546" t="str">
        <f t="shared" si="236"/>
        <v>classical music</v>
      </c>
      <c r="S2546" s="9">
        <f t="shared" si="237"/>
        <v>41068.520474537036</v>
      </c>
      <c r="T2546" s="9">
        <f t="shared" si="238"/>
        <v>41098.520474537036</v>
      </c>
    </row>
    <row r="2547" spans="1:20" ht="43.5" x14ac:dyDescent="0.35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3">
        <f t="shared" si="239"/>
        <v>196</v>
      </c>
      <c r="P2547" s="4">
        <f t="shared" si="234"/>
        <v>64.032786885245898</v>
      </c>
      <c r="Q2547" t="str">
        <f t="shared" si="235"/>
        <v>music</v>
      </c>
      <c r="R2547" t="str">
        <f t="shared" si="236"/>
        <v>classical music</v>
      </c>
      <c r="S2547" s="9">
        <f t="shared" si="237"/>
        <v>42027.13817129629</v>
      </c>
      <c r="T2547" s="9">
        <f t="shared" si="238"/>
        <v>42062.020833333328</v>
      </c>
    </row>
    <row r="2548" spans="1:20" ht="43.5" x14ac:dyDescent="0.35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3">
        <f t="shared" si="239"/>
        <v>112</v>
      </c>
      <c r="P2548" s="4">
        <f t="shared" si="234"/>
        <v>60.153846153846153</v>
      </c>
      <c r="Q2548" t="str">
        <f t="shared" si="235"/>
        <v>music</v>
      </c>
      <c r="R2548" t="str">
        <f t="shared" si="236"/>
        <v>classical music</v>
      </c>
      <c r="S2548" s="9">
        <f t="shared" si="237"/>
        <v>41524.858553240738</v>
      </c>
      <c r="T2548" s="9">
        <f t="shared" si="238"/>
        <v>41552.208333333336</v>
      </c>
    </row>
    <row r="2549" spans="1:20" ht="43.5" x14ac:dyDescent="0.35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3">
        <f t="shared" si="239"/>
        <v>120</v>
      </c>
      <c r="P2549" s="4">
        <f t="shared" si="234"/>
        <v>49.194029850746269</v>
      </c>
      <c r="Q2549" t="str">
        <f t="shared" si="235"/>
        <v>music</v>
      </c>
      <c r="R2549" t="str">
        <f t="shared" si="236"/>
        <v>classical music</v>
      </c>
      <c r="S2549" s="9">
        <f t="shared" si="237"/>
        <v>40973.773182870369</v>
      </c>
      <c r="T2549" s="9">
        <f t="shared" si="238"/>
        <v>41003.731516203705</v>
      </c>
    </row>
    <row r="2550" spans="1:20" ht="43.5" x14ac:dyDescent="0.35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3">
        <f t="shared" si="239"/>
        <v>102</v>
      </c>
      <c r="P2550" s="4">
        <f t="shared" si="234"/>
        <v>165.16216216216216</v>
      </c>
      <c r="Q2550" t="str">
        <f t="shared" si="235"/>
        <v>music</v>
      </c>
      <c r="R2550" t="str">
        <f t="shared" si="236"/>
        <v>classical music</v>
      </c>
      <c r="S2550" s="9">
        <f t="shared" si="237"/>
        <v>42618.625428240746</v>
      </c>
      <c r="T2550" s="9">
        <f t="shared" si="238"/>
        <v>42643.185416666667</v>
      </c>
    </row>
    <row r="2551" spans="1:20" ht="43.5" x14ac:dyDescent="0.35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3">
        <f t="shared" si="239"/>
        <v>103</v>
      </c>
      <c r="P2551" s="4">
        <f t="shared" si="234"/>
        <v>43.621621621621621</v>
      </c>
      <c r="Q2551" t="str">
        <f t="shared" si="235"/>
        <v>music</v>
      </c>
      <c r="R2551" t="str">
        <f t="shared" si="236"/>
        <v>classical music</v>
      </c>
      <c r="S2551" s="9">
        <f t="shared" si="237"/>
        <v>41390.757754629631</v>
      </c>
      <c r="T2551" s="9">
        <f t="shared" si="238"/>
        <v>41425.708333333336</v>
      </c>
    </row>
    <row r="2552" spans="1:20" ht="43.5" x14ac:dyDescent="0.35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3">
        <f t="shared" si="239"/>
        <v>101</v>
      </c>
      <c r="P2552" s="4">
        <f t="shared" si="234"/>
        <v>43.7</v>
      </c>
      <c r="Q2552" t="str">
        <f t="shared" si="235"/>
        <v>music</v>
      </c>
      <c r="R2552" t="str">
        <f t="shared" si="236"/>
        <v>classical music</v>
      </c>
      <c r="S2552" s="9">
        <f t="shared" si="237"/>
        <v>42228.634328703702</v>
      </c>
      <c r="T2552" s="9">
        <f t="shared" si="238"/>
        <v>42285.165972222225</v>
      </c>
    </row>
    <row r="2553" spans="1:20" ht="43.5" x14ac:dyDescent="0.35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3">
        <f t="shared" si="239"/>
        <v>103</v>
      </c>
      <c r="P2553" s="4">
        <f t="shared" si="234"/>
        <v>67.419642857142861</v>
      </c>
      <c r="Q2553" t="str">
        <f t="shared" si="235"/>
        <v>music</v>
      </c>
      <c r="R2553" t="str">
        <f t="shared" si="236"/>
        <v>classical music</v>
      </c>
      <c r="S2553" s="9">
        <f t="shared" si="237"/>
        <v>40961.252141203702</v>
      </c>
      <c r="T2553" s="9">
        <f t="shared" si="238"/>
        <v>40989.866666666669</v>
      </c>
    </row>
    <row r="2554" spans="1:20" ht="43.5" x14ac:dyDescent="0.35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3">
        <f t="shared" si="239"/>
        <v>107</v>
      </c>
      <c r="P2554" s="4">
        <f t="shared" si="234"/>
        <v>177.5</v>
      </c>
      <c r="Q2554" t="str">
        <f t="shared" si="235"/>
        <v>music</v>
      </c>
      <c r="R2554" t="str">
        <f t="shared" si="236"/>
        <v>classical music</v>
      </c>
      <c r="S2554" s="9">
        <f t="shared" si="237"/>
        <v>42769.809965277775</v>
      </c>
      <c r="T2554" s="9">
        <f t="shared" si="238"/>
        <v>42799.809965277775</v>
      </c>
    </row>
    <row r="2555" spans="1:20" ht="43.5" x14ac:dyDescent="0.35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3">
        <f t="shared" si="239"/>
        <v>156</v>
      </c>
      <c r="P2555" s="4">
        <f t="shared" si="234"/>
        <v>38.883333333333333</v>
      </c>
      <c r="Q2555" t="str">
        <f t="shared" si="235"/>
        <v>music</v>
      </c>
      <c r="R2555" t="str">
        <f t="shared" si="236"/>
        <v>classical music</v>
      </c>
      <c r="S2555" s="9">
        <f t="shared" si="237"/>
        <v>41113.199155092596</v>
      </c>
      <c r="T2555" s="9">
        <f t="shared" si="238"/>
        <v>41173.199155092596</v>
      </c>
    </row>
    <row r="2556" spans="1:20" ht="43.5" x14ac:dyDescent="0.35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3">
        <f t="shared" si="239"/>
        <v>123</v>
      </c>
      <c r="P2556" s="4">
        <f t="shared" si="234"/>
        <v>54.985074626865675</v>
      </c>
      <c r="Q2556" t="str">
        <f t="shared" si="235"/>
        <v>music</v>
      </c>
      <c r="R2556" t="str">
        <f t="shared" si="236"/>
        <v>classical music</v>
      </c>
      <c r="S2556" s="9">
        <f t="shared" si="237"/>
        <v>42125.078275462962</v>
      </c>
      <c r="T2556" s="9">
        <f t="shared" si="238"/>
        <v>42156.165972222225</v>
      </c>
    </row>
    <row r="2557" spans="1:20" ht="43.5" x14ac:dyDescent="0.35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3">
        <f t="shared" si="239"/>
        <v>108</v>
      </c>
      <c r="P2557" s="4">
        <f t="shared" si="234"/>
        <v>61.342857142857142</v>
      </c>
      <c r="Q2557" t="str">
        <f t="shared" si="235"/>
        <v>music</v>
      </c>
      <c r="R2557" t="str">
        <f t="shared" si="236"/>
        <v>classical music</v>
      </c>
      <c r="S2557" s="9">
        <f t="shared" si="237"/>
        <v>41026.655011574076</v>
      </c>
      <c r="T2557" s="9">
        <f t="shared" si="238"/>
        <v>41057.655011574076</v>
      </c>
    </row>
    <row r="2558" spans="1:20" ht="43.5" x14ac:dyDescent="0.35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3">
        <f t="shared" si="239"/>
        <v>106</v>
      </c>
      <c r="P2558" s="4">
        <f t="shared" si="234"/>
        <v>23.117647058823529</v>
      </c>
      <c r="Q2558" t="str">
        <f t="shared" si="235"/>
        <v>music</v>
      </c>
      <c r="R2558" t="str">
        <f t="shared" si="236"/>
        <v>classical music</v>
      </c>
      <c r="S2558" s="9">
        <f t="shared" si="237"/>
        <v>41222.991400462961</v>
      </c>
      <c r="T2558" s="9">
        <f t="shared" si="238"/>
        <v>41267.991400462961</v>
      </c>
    </row>
    <row r="2559" spans="1:20" ht="29" x14ac:dyDescent="0.35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3">
        <f t="shared" si="239"/>
        <v>119</v>
      </c>
      <c r="P2559" s="4">
        <f t="shared" si="234"/>
        <v>29.611111111111111</v>
      </c>
      <c r="Q2559" t="str">
        <f t="shared" si="235"/>
        <v>music</v>
      </c>
      <c r="R2559" t="str">
        <f t="shared" si="236"/>
        <v>classical music</v>
      </c>
      <c r="S2559" s="9">
        <f t="shared" si="237"/>
        <v>41744.745208333334</v>
      </c>
      <c r="T2559" s="9">
        <f t="shared" si="238"/>
        <v>41774.745208333334</v>
      </c>
    </row>
    <row r="2560" spans="1:20" ht="29" x14ac:dyDescent="0.35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3">
        <f t="shared" si="239"/>
        <v>109</v>
      </c>
      <c r="P2560" s="4">
        <f t="shared" si="234"/>
        <v>75.611111111111114</v>
      </c>
      <c r="Q2560" t="str">
        <f t="shared" si="235"/>
        <v>music</v>
      </c>
      <c r="R2560" t="str">
        <f t="shared" si="236"/>
        <v>classical music</v>
      </c>
      <c r="S2560" s="9">
        <f t="shared" si="237"/>
        <v>42093.860023148154</v>
      </c>
      <c r="T2560" s="9">
        <f t="shared" si="238"/>
        <v>42125.582638888889</v>
      </c>
    </row>
    <row r="2561" spans="1:20" ht="43.5" x14ac:dyDescent="0.35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3">
        <f t="shared" si="239"/>
        <v>112</v>
      </c>
      <c r="P2561" s="4">
        <f t="shared" si="234"/>
        <v>35.6</v>
      </c>
      <c r="Q2561" t="str">
        <f t="shared" si="235"/>
        <v>music</v>
      </c>
      <c r="R2561" t="str">
        <f t="shared" si="236"/>
        <v>classical music</v>
      </c>
      <c r="S2561" s="9">
        <f t="shared" si="237"/>
        <v>40829.873657407406</v>
      </c>
      <c r="T2561" s="9">
        <f t="shared" si="238"/>
        <v>40862.817361111112</v>
      </c>
    </row>
    <row r="2562" spans="1:20" ht="43.5" x14ac:dyDescent="0.35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3">
        <f t="shared" si="239"/>
        <v>101</v>
      </c>
      <c r="P2562" s="4">
        <f t="shared" si="234"/>
        <v>143</v>
      </c>
      <c r="Q2562" t="str">
        <f t="shared" si="235"/>
        <v>music</v>
      </c>
      <c r="R2562" t="str">
        <f t="shared" si="236"/>
        <v>classical music</v>
      </c>
      <c r="S2562" s="9">
        <f t="shared" si="237"/>
        <v>42039.951087962967</v>
      </c>
      <c r="T2562" s="9">
        <f t="shared" si="238"/>
        <v>42069.951087962967</v>
      </c>
    </row>
    <row r="2563" spans="1:20" ht="43.5" x14ac:dyDescent="0.35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3">
        <f t="shared" si="239"/>
        <v>0</v>
      </c>
      <c r="P2563" s="4">
        <f t="shared" ref="P2563:P2626" si="240">IFERROR(E2563/L2563,0)</f>
        <v>0</v>
      </c>
      <c r="Q2563" t="str">
        <f t="shared" ref="Q2563:Q2626" si="241">LEFT(N2563,SEARCH("/",N2563)-1)</f>
        <v>food</v>
      </c>
      <c r="R2563" t="str">
        <f t="shared" ref="R2563:R2626" si="242">RIGHT(N2563,LEN(N2563)-SEARCH("/",N2563,1))</f>
        <v>food trucks</v>
      </c>
      <c r="S2563" s="9">
        <f t="shared" ref="S2563:S2626" si="243">(((J2563/60)/60)/24)+DATE(1970,1,1)</f>
        <v>42260.528807870374</v>
      </c>
      <c r="T2563" s="9">
        <f t="shared" ref="T2563:T2626" si="244">(((I2563/60)/60)/24)+DATE(1970,1,1)</f>
        <v>42290.528807870374</v>
      </c>
    </row>
    <row r="2564" spans="1:20" ht="43.5" x14ac:dyDescent="0.35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3">
        <f t="shared" ref="O2564:O2627" si="245">ROUNDUP((E2564/D2564)*100,0)</f>
        <v>1</v>
      </c>
      <c r="P2564" s="4">
        <f t="shared" si="240"/>
        <v>25</v>
      </c>
      <c r="Q2564" t="str">
        <f t="shared" si="241"/>
        <v>food</v>
      </c>
      <c r="R2564" t="str">
        <f t="shared" si="242"/>
        <v>food trucks</v>
      </c>
      <c r="S2564" s="9">
        <f t="shared" si="243"/>
        <v>42594.524756944447</v>
      </c>
      <c r="T2564" s="9">
        <f t="shared" si="244"/>
        <v>42654.524756944447</v>
      </c>
    </row>
    <row r="2565" spans="1:20" ht="29" x14ac:dyDescent="0.35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3">
        <f t="shared" si="245"/>
        <v>0</v>
      </c>
      <c r="P2565" s="4">
        <f t="shared" si="240"/>
        <v>0</v>
      </c>
      <c r="Q2565" t="str">
        <f t="shared" si="241"/>
        <v>food</v>
      </c>
      <c r="R2565" t="str">
        <f t="shared" si="242"/>
        <v>food trucks</v>
      </c>
      <c r="S2565" s="9">
        <f t="shared" si="243"/>
        <v>42155.139479166668</v>
      </c>
      <c r="T2565" s="9">
        <f t="shared" si="244"/>
        <v>42215.139479166668</v>
      </c>
    </row>
    <row r="2566" spans="1:20" ht="43.5" x14ac:dyDescent="0.35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3">
        <f t="shared" si="245"/>
        <v>0</v>
      </c>
      <c r="P2566" s="4">
        <f t="shared" si="240"/>
        <v>0</v>
      </c>
      <c r="Q2566" t="str">
        <f t="shared" si="241"/>
        <v>food</v>
      </c>
      <c r="R2566" t="str">
        <f t="shared" si="242"/>
        <v>food trucks</v>
      </c>
      <c r="S2566" s="9">
        <f t="shared" si="243"/>
        <v>41822.040497685186</v>
      </c>
      <c r="T2566" s="9">
        <f t="shared" si="244"/>
        <v>41852.040497685186</v>
      </c>
    </row>
    <row r="2567" spans="1:20" ht="43.5" x14ac:dyDescent="0.35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3">
        <f t="shared" si="245"/>
        <v>1</v>
      </c>
      <c r="P2567" s="4">
        <f t="shared" si="240"/>
        <v>100</v>
      </c>
      <c r="Q2567" t="str">
        <f t="shared" si="241"/>
        <v>food</v>
      </c>
      <c r="R2567" t="str">
        <f t="shared" si="242"/>
        <v>food trucks</v>
      </c>
      <c r="S2567" s="9">
        <f t="shared" si="243"/>
        <v>42440.650335648148</v>
      </c>
      <c r="T2567" s="9">
        <f t="shared" si="244"/>
        <v>42499.868055555555</v>
      </c>
    </row>
    <row r="2568" spans="1:20" ht="43.5" x14ac:dyDescent="0.35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3">
        <f t="shared" si="245"/>
        <v>0</v>
      </c>
      <c r="P2568" s="4">
        <f t="shared" si="240"/>
        <v>0</v>
      </c>
      <c r="Q2568" t="str">
        <f t="shared" si="241"/>
        <v>food</v>
      </c>
      <c r="R2568" t="str">
        <f t="shared" si="242"/>
        <v>food trucks</v>
      </c>
      <c r="S2568" s="9">
        <f t="shared" si="243"/>
        <v>41842.980879629627</v>
      </c>
      <c r="T2568" s="9">
        <f t="shared" si="244"/>
        <v>41872.980879629627</v>
      </c>
    </row>
    <row r="2569" spans="1:20" ht="43.5" x14ac:dyDescent="0.35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3">
        <f t="shared" si="245"/>
        <v>1</v>
      </c>
      <c r="P2569" s="4">
        <f t="shared" si="240"/>
        <v>60</v>
      </c>
      <c r="Q2569" t="str">
        <f t="shared" si="241"/>
        <v>food</v>
      </c>
      <c r="R2569" t="str">
        <f t="shared" si="242"/>
        <v>food trucks</v>
      </c>
      <c r="S2569" s="9">
        <f t="shared" si="243"/>
        <v>42087.878912037035</v>
      </c>
      <c r="T2569" s="9">
        <f t="shared" si="244"/>
        <v>42117.878912037035</v>
      </c>
    </row>
    <row r="2570" spans="1:20" ht="43.5" x14ac:dyDescent="0.35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3">
        <f t="shared" si="245"/>
        <v>1</v>
      </c>
      <c r="P2570" s="4">
        <f t="shared" si="240"/>
        <v>50</v>
      </c>
      <c r="Q2570" t="str">
        <f t="shared" si="241"/>
        <v>food</v>
      </c>
      <c r="R2570" t="str">
        <f t="shared" si="242"/>
        <v>food trucks</v>
      </c>
      <c r="S2570" s="9">
        <f t="shared" si="243"/>
        <v>42584.666597222225</v>
      </c>
      <c r="T2570" s="9">
        <f t="shared" si="244"/>
        <v>42614.666597222225</v>
      </c>
    </row>
    <row r="2571" spans="1:20" ht="43.5" x14ac:dyDescent="0.35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3">
        <f t="shared" si="245"/>
        <v>3</v>
      </c>
      <c r="P2571" s="4">
        <f t="shared" si="240"/>
        <v>72.5</v>
      </c>
      <c r="Q2571" t="str">
        <f t="shared" si="241"/>
        <v>food</v>
      </c>
      <c r="R2571" t="str">
        <f t="shared" si="242"/>
        <v>food trucks</v>
      </c>
      <c r="S2571" s="9">
        <f t="shared" si="243"/>
        <v>42234.105462962965</v>
      </c>
      <c r="T2571" s="9">
        <f t="shared" si="244"/>
        <v>42264.105462962965</v>
      </c>
    </row>
    <row r="2572" spans="1:20" ht="43.5" x14ac:dyDescent="0.35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3">
        <f t="shared" si="245"/>
        <v>1</v>
      </c>
      <c r="P2572" s="4">
        <f t="shared" si="240"/>
        <v>29.5</v>
      </c>
      <c r="Q2572" t="str">
        <f t="shared" si="241"/>
        <v>food</v>
      </c>
      <c r="R2572" t="str">
        <f t="shared" si="242"/>
        <v>food trucks</v>
      </c>
      <c r="S2572" s="9">
        <f t="shared" si="243"/>
        <v>42744.903182870374</v>
      </c>
      <c r="T2572" s="9">
        <f t="shared" si="244"/>
        <v>42774.903182870374</v>
      </c>
    </row>
    <row r="2573" spans="1:20" ht="43.5" x14ac:dyDescent="0.35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3">
        <f t="shared" si="245"/>
        <v>1</v>
      </c>
      <c r="P2573" s="4">
        <f t="shared" si="240"/>
        <v>62.5</v>
      </c>
      <c r="Q2573" t="str">
        <f t="shared" si="241"/>
        <v>food</v>
      </c>
      <c r="R2573" t="str">
        <f t="shared" si="242"/>
        <v>food trucks</v>
      </c>
      <c r="S2573" s="9">
        <f t="shared" si="243"/>
        <v>42449.341678240744</v>
      </c>
      <c r="T2573" s="9">
        <f t="shared" si="244"/>
        <v>42509.341678240744</v>
      </c>
    </row>
    <row r="2574" spans="1:20" ht="43.5" x14ac:dyDescent="0.35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3">
        <f t="shared" si="245"/>
        <v>0</v>
      </c>
      <c r="P2574" s="4">
        <f t="shared" si="240"/>
        <v>0</v>
      </c>
      <c r="Q2574" t="str">
        <f t="shared" si="241"/>
        <v>food</v>
      </c>
      <c r="R2574" t="str">
        <f t="shared" si="242"/>
        <v>food trucks</v>
      </c>
      <c r="S2574" s="9">
        <f t="shared" si="243"/>
        <v>42077.119409722218</v>
      </c>
      <c r="T2574" s="9">
        <f t="shared" si="244"/>
        <v>42107.119409722218</v>
      </c>
    </row>
    <row r="2575" spans="1:20" ht="43.5" x14ac:dyDescent="0.35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3">
        <f t="shared" si="245"/>
        <v>0</v>
      </c>
      <c r="P2575" s="4">
        <f t="shared" si="240"/>
        <v>0</v>
      </c>
      <c r="Q2575" t="str">
        <f t="shared" si="241"/>
        <v>food</v>
      </c>
      <c r="R2575" t="str">
        <f t="shared" si="242"/>
        <v>food trucks</v>
      </c>
      <c r="S2575" s="9">
        <f t="shared" si="243"/>
        <v>41829.592002314814</v>
      </c>
      <c r="T2575" s="9">
        <f t="shared" si="244"/>
        <v>41874.592002314814</v>
      </c>
    </row>
    <row r="2576" spans="1:20" ht="43.5" x14ac:dyDescent="0.35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3">
        <f t="shared" si="245"/>
        <v>0</v>
      </c>
      <c r="P2576" s="4">
        <f t="shared" si="240"/>
        <v>0</v>
      </c>
      <c r="Q2576" t="str">
        <f t="shared" si="241"/>
        <v>food</v>
      </c>
      <c r="R2576" t="str">
        <f t="shared" si="242"/>
        <v>food trucks</v>
      </c>
      <c r="S2576" s="9">
        <f t="shared" si="243"/>
        <v>42487.825752314813</v>
      </c>
      <c r="T2576" s="9">
        <f t="shared" si="244"/>
        <v>42508.825752314813</v>
      </c>
    </row>
    <row r="2577" spans="1:20" ht="43.5" x14ac:dyDescent="0.35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3">
        <f t="shared" si="245"/>
        <v>0</v>
      </c>
      <c r="P2577" s="4">
        <f t="shared" si="240"/>
        <v>0</v>
      </c>
      <c r="Q2577" t="str">
        <f t="shared" si="241"/>
        <v>food</v>
      </c>
      <c r="R2577" t="str">
        <f t="shared" si="242"/>
        <v>food trucks</v>
      </c>
      <c r="S2577" s="9">
        <f t="shared" si="243"/>
        <v>41986.108726851846</v>
      </c>
      <c r="T2577" s="9">
        <f t="shared" si="244"/>
        <v>42016.108726851846</v>
      </c>
    </row>
    <row r="2578" spans="1:20" ht="29" x14ac:dyDescent="0.35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3">
        <f t="shared" si="245"/>
        <v>0</v>
      </c>
      <c r="P2578" s="4">
        <f t="shared" si="240"/>
        <v>0</v>
      </c>
      <c r="Q2578" t="str">
        <f t="shared" si="241"/>
        <v>food</v>
      </c>
      <c r="R2578" t="str">
        <f t="shared" si="242"/>
        <v>food trucks</v>
      </c>
      <c r="S2578" s="9">
        <f t="shared" si="243"/>
        <v>42060.00980324074</v>
      </c>
      <c r="T2578" s="9">
        <f t="shared" si="244"/>
        <v>42104.968136574069</v>
      </c>
    </row>
    <row r="2579" spans="1:20" ht="43.5" x14ac:dyDescent="0.35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3">
        <f t="shared" si="245"/>
        <v>0</v>
      </c>
      <c r="P2579" s="4">
        <f t="shared" si="240"/>
        <v>0</v>
      </c>
      <c r="Q2579" t="str">
        <f t="shared" si="241"/>
        <v>food</v>
      </c>
      <c r="R2579" t="str">
        <f t="shared" si="242"/>
        <v>food trucks</v>
      </c>
      <c r="S2579" s="9">
        <f t="shared" si="243"/>
        <v>41830.820567129631</v>
      </c>
      <c r="T2579" s="9">
        <f t="shared" si="244"/>
        <v>41855.820567129631</v>
      </c>
    </row>
    <row r="2580" spans="1:20" ht="43.5" x14ac:dyDescent="0.35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3">
        <f t="shared" si="245"/>
        <v>0</v>
      </c>
      <c r="P2580" s="4">
        <f t="shared" si="240"/>
        <v>0</v>
      </c>
      <c r="Q2580" t="str">
        <f t="shared" si="241"/>
        <v>food</v>
      </c>
      <c r="R2580" t="str">
        <f t="shared" si="242"/>
        <v>food trucks</v>
      </c>
      <c r="S2580" s="9">
        <f t="shared" si="243"/>
        <v>42238.022905092599</v>
      </c>
      <c r="T2580" s="9">
        <f t="shared" si="244"/>
        <v>42286.708333333328</v>
      </c>
    </row>
    <row r="2581" spans="1:20" ht="43.5" x14ac:dyDescent="0.35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3">
        <f t="shared" si="245"/>
        <v>1</v>
      </c>
      <c r="P2581" s="4">
        <f t="shared" si="240"/>
        <v>23.083333333333332</v>
      </c>
      <c r="Q2581" t="str">
        <f t="shared" si="241"/>
        <v>food</v>
      </c>
      <c r="R2581" t="str">
        <f t="shared" si="242"/>
        <v>food trucks</v>
      </c>
      <c r="S2581" s="9">
        <f t="shared" si="243"/>
        <v>41837.829895833333</v>
      </c>
      <c r="T2581" s="9">
        <f t="shared" si="244"/>
        <v>41897.829895833333</v>
      </c>
    </row>
    <row r="2582" spans="1:20" ht="43.5" x14ac:dyDescent="0.35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3">
        <f t="shared" si="245"/>
        <v>1</v>
      </c>
      <c r="P2582" s="4">
        <f t="shared" si="240"/>
        <v>25.5</v>
      </c>
      <c r="Q2582" t="str">
        <f t="shared" si="241"/>
        <v>food</v>
      </c>
      <c r="R2582" t="str">
        <f t="shared" si="242"/>
        <v>food trucks</v>
      </c>
      <c r="S2582" s="9">
        <f t="shared" si="243"/>
        <v>42110.326423611114</v>
      </c>
      <c r="T2582" s="9">
        <f t="shared" si="244"/>
        <v>42140.125</v>
      </c>
    </row>
    <row r="2583" spans="1:20" ht="43.5" x14ac:dyDescent="0.35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3">
        <f t="shared" si="245"/>
        <v>11</v>
      </c>
      <c r="P2583" s="4">
        <f t="shared" si="240"/>
        <v>48.18181818181818</v>
      </c>
      <c r="Q2583" t="str">
        <f t="shared" si="241"/>
        <v>food</v>
      </c>
      <c r="R2583" t="str">
        <f t="shared" si="242"/>
        <v>food trucks</v>
      </c>
      <c r="S2583" s="9">
        <f t="shared" si="243"/>
        <v>42294.628449074073</v>
      </c>
      <c r="T2583" s="9">
        <f t="shared" si="244"/>
        <v>42324.670115740737</v>
      </c>
    </row>
    <row r="2584" spans="1:20" ht="29" x14ac:dyDescent="0.35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3">
        <f t="shared" si="245"/>
        <v>1</v>
      </c>
      <c r="P2584" s="4">
        <f t="shared" si="240"/>
        <v>1</v>
      </c>
      <c r="Q2584" t="str">
        <f t="shared" si="241"/>
        <v>food</v>
      </c>
      <c r="R2584" t="str">
        <f t="shared" si="242"/>
        <v>food trucks</v>
      </c>
      <c r="S2584" s="9">
        <f t="shared" si="243"/>
        <v>42642.988819444443</v>
      </c>
      <c r="T2584" s="9">
        <f t="shared" si="244"/>
        <v>42672.988819444443</v>
      </c>
    </row>
    <row r="2585" spans="1:20" ht="29" x14ac:dyDescent="0.35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3">
        <f t="shared" si="245"/>
        <v>1</v>
      </c>
      <c r="P2585" s="4">
        <f t="shared" si="240"/>
        <v>1</v>
      </c>
      <c r="Q2585" t="str">
        <f t="shared" si="241"/>
        <v>food</v>
      </c>
      <c r="R2585" t="str">
        <f t="shared" si="242"/>
        <v>food trucks</v>
      </c>
      <c r="S2585" s="9">
        <f t="shared" si="243"/>
        <v>42019.76944444445</v>
      </c>
      <c r="T2585" s="9">
        <f t="shared" si="244"/>
        <v>42079.727777777778</v>
      </c>
    </row>
    <row r="2586" spans="1:20" ht="29" x14ac:dyDescent="0.35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3">
        <f t="shared" si="245"/>
        <v>0</v>
      </c>
      <c r="P2586" s="4">
        <f t="shared" si="240"/>
        <v>0</v>
      </c>
      <c r="Q2586" t="str">
        <f t="shared" si="241"/>
        <v>food</v>
      </c>
      <c r="R2586" t="str">
        <f t="shared" si="242"/>
        <v>food trucks</v>
      </c>
      <c r="S2586" s="9">
        <f t="shared" si="243"/>
        <v>42140.173252314817</v>
      </c>
      <c r="T2586" s="9">
        <f t="shared" si="244"/>
        <v>42170.173252314817</v>
      </c>
    </row>
    <row r="2587" spans="1:20" ht="43.5" x14ac:dyDescent="0.35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3">
        <f t="shared" si="245"/>
        <v>1</v>
      </c>
      <c r="P2587" s="4">
        <f t="shared" si="240"/>
        <v>50</v>
      </c>
      <c r="Q2587" t="str">
        <f t="shared" si="241"/>
        <v>food</v>
      </c>
      <c r="R2587" t="str">
        <f t="shared" si="242"/>
        <v>food trucks</v>
      </c>
      <c r="S2587" s="9">
        <f t="shared" si="243"/>
        <v>41795.963333333333</v>
      </c>
      <c r="T2587" s="9">
        <f t="shared" si="244"/>
        <v>41825.963333333333</v>
      </c>
    </row>
    <row r="2588" spans="1:20" ht="29" x14ac:dyDescent="0.35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3">
        <f t="shared" si="245"/>
        <v>1</v>
      </c>
      <c r="P2588" s="4">
        <f t="shared" si="240"/>
        <v>5</v>
      </c>
      <c r="Q2588" t="str">
        <f t="shared" si="241"/>
        <v>food</v>
      </c>
      <c r="R2588" t="str">
        <f t="shared" si="242"/>
        <v>food trucks</v>
      </c>
      <c r="S2588" s="9">
        <f t="shared" si="243"/>
        <v>42333.330277777779</v>
      </c>
      <c r="T2588" s="9">
        <f t="shared" si="244"/>
        <v>42363.330277777779</v>
      </c>
    </row>
    <row r="2589" spans="1:20" ht="43.5" x14ac:dyDescent="0.35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3">
        <f t="shared" si="245"/>
        <v>3</v>
      </c>
      <c r="P2589" s="4">
        <f t="shared" si="240"/>
        <v>202.83333333333334</v>
      </c>
      <c r="Q2589" t="str">
        <f t="shared" si="241"/>
        <v>food</v>
      </c>
      <c r="R2589" t="str">
        <f t="shared" si="242"/>
        <v>food trucks</v>
      </c>
      <c r="S2589" s="9">
        <f t="shared" si="243"/>
        <v>42338.675381944442</v>
      </c>
      <c r="T2589" s="9">
        <f t="shared" si="244"/>
        <v>42368.675381944442</v>
      </c>
    </row>
    <row r="2590" spans="1:20" ht="43.5" x14ac:dyDescent="0.35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3">
        <f t="shared" si="245"/>
        <v>4</v>
      </c>
      <c r="P2590" s="4">
        <f t="shared" si="240"/>
        <v>29.125</v>
      </c>
      <c r="Q2590" t="str">
        <f t="shared" si="241"/>
        <v>food</v>
      </c>
      <c r="R2590" t="str">
        <f t="shared" si="242"/>
        <v>food trucks</v>
      </c>
      <c r="S2590" s="9">
        <f t="shared" si="243"/>
        <v>42042.676226851851</v>
      </c>
      <c r="T2590" s="9">
        <f t="shared" si="244"/>
        <v>42094.551388888889</v>
      </c>
    </row>
    <row r="2591" spans="1:20" ht="43.5" x14ac:dyDescent="0.35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3">
        <f t="shared" si="245"/>
        <v>1</v>
      </c>
      <c r="P2591" s="4">
        <f t="shared" si="240"/>
        <v>5</v>
      </c>
      <c r="Q2591" t="str">
        <f t="shared" si="241"/>
        <v>food</v>
      </c>
      <c r="R2591" t="str">
        <f t="shared" si="242"/>
        <v>food trucks</v>
      </c>
      <c r="S2591" s="9">
        <f t="shared" si="243"/>
        <v>42422.536192129628</v>
      </c>
      <c r="T2591" s="9">
        <f t="shared" si="244"/>
        <v>42452.494525462964</v>
      </c>
    </row>
    <row r="2592" spans="1:20" ht="43.5" x14ac:dyDescent="0.35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3">
        <f t="shared" si="245"/>
        <v>0</v>
      </c>
      <c r="P2592" s="4">
        <f t="shared" si="240"/>
        <v>0</v>
      </c>
      <c r="Q2592" t="str">
        <f t="shared" si="241"/>
        <v>food</v>
      </c>
      <c r="R2592" t="str">
        <f t="shared" si="242"/>
        <v>food trucks</v>
      </c>
      <c r="S2592" s="9">
        <f t="shared" si="243"/>
        <v>42388.589085648149</v>
      </c>
      <c r="T2592" s="9">
        <f t="shared" si="244"/>
        <v>42395.589085648149</v>
      </c>
    </row>
    <row r="2593" spans="1:20" ht="43.5" x14ac:dyDescent="0.35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3">
        <f t="shared" si="245"/>
        <v>2</v>
      </c>
      <c r="P2593" s="4">
        <f t="shared" si="240"/>
        <v>13</v>
      </c>
      <c r="Q2593" t="str">
        <f t="shared" si="241"/>
        <v>food</v>
      </c>
      <c r="R2593" t="str">
        <f t="shared" si="242"/>
        <v>food trucks</v>
      </c>
      <c r="S2593" s="9">
        <f t="shared" si="243"/>
        <v>42382.906527777777</v>
      </c>
      <c r="T2593" s="9">
        <f t="shared" si="244"/>
        <v>42442.864861111113</v>
      </c>
    </row>
    <row r="2594" spans="1:20" ht="43.5" x14ac:dyDescent="0.35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3">
        <f t="shared" si="245"/>
        <v>1</v>
      </c>
      <c r="P2594" s="4">
        <f t="shared" si="240"/>
        <v>50</v>
      </c>
      <c r="Q2594" t="str">
        <f t="shared" si="241"/>
        <v>food</v>
      </c>
      <c r="R2594" t="str">
        <f t="shared" si="242"/>
        <v>food trucks</v>
      </c>
      <c r="S2594" s="9">
        <f t="shared" si="243"/>
        <v>41887.801168981481</v>
      </c>
      <c r="T2594" s="9">
        <f t="shared" si="244"/>
        <v>41917.801168981481</v>
      </c>
    </row>
    <row r="2595" spans="1:20" ht="43.5" x14ac:dyDescent="0.35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3">
        <f t="shared" si="245"/>
        <v>0</v>
      </c>
      <c r="P2595" s="4">
        <f t="shared" si="240"/>
        <v>0</v>
      </c>
      <c r="Q2595" t="str">
        <f t="shared" si="241"/>
        <v>food</v>
      </c>
      <c r="R2595" t="str">
        <f t="shared" si="242"/>
        <v>food trucks</v>
      </c>
      <c r="S2595" s="9">
        <f t="shared" si="243"/>
        <v>42089.84520833334</v>
      </c>
      <c r="T2595" s="9">
        <f t="shared" si="244"/>
        <v>42119.84520833334</v>
      </c>
    </row>
    <row r="2596" spans="1:20" ht="43.5" x14ac:dyDescent="0.35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3">
        <f t="shared" si="245"/>
        <v>1</v>
      </c>
      <c r="P2596" s="4">
        <f t="shared" si="240"/>
        <v>1</v>
      </c>
      <c r="Q2596" t="str">
        <f t="shared" si="241"/>
        <v>food</v>
      </c>
      <c r="R2596" t="str">
        <f t="shared" si="242"/>
        <v>food trucks</v>
      </c>
      <c r="S2596" s="9">
        <f t="shared" si="243"/>
        <v>41828.967916666668</v>
      </c>
      <c r="T2596" s="9">
        <f t="shared" si="244"/>
        <v>41858.967916666668</v>
      </c>
    </row>
    <row r="2597" spans="1:20" ht="29" x14ac:dyDescent="0.35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3">
        <f t="shared" si="245"/>
        <v>13</v>
      </c>
      <c r="P2597" s="4">
        <f t="shared" si="240"/>
        <v>96.05263157894737</v>
      </c>
      <c r="Q2597" t="str">
        <f t="shared" si="241"/>
        <v>food</v>
      </c>
      <c r="R2597" t="str">
        <f t="shared" si="242"/>
        <v>food trucks</v>
      </c>
      <c r="S2597" s="9">
        <f t="shared" si="243"/>
        <v>42760.244212962964</v>
      </c>
      <c r="T2597" s="9">
        <f t="shared" si="244"/>
        <v>42790.244212962964</v>
      </c>
    </row>
    <row r="2598" spans="1:20" ht="43.5" x14ac:dyDescent="0.35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3">
        <f t="shared" si="245"/>
        <v>24</v>
      </c>
      <c r="P2598" s="4">
        <f t="shared" si="240"/>
        <v>305.77777777777777</v>
      </c>
      <c r="Q2598" t="str">
        <f t="shared" si="241"/>
        <v>food</v>
      </c>
      <c r="R2598" t="str">
        <f t="shared" si="242"/>
        <v>food trucks</v>
      </c>
      <c r="S2598" s="9">
        <f t="shared" si="243"/>
        <v>41828.664456018516</v>
      </c>
      <c r="T2598" s="9">
        <f t="shared" si="244"/>
        <v>41858.664456018516</v>
      </c>
    </row>
    <row r="2599" spans="1:20" ht="43.5" x14ac:dyDescent="0.35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3">
        <f t="shared" si="245"/>
        <v>6</v>
      </c>
      <c r="P2599" s="4">
        <f t="shared" si="240"/>
        <v>12.142857142857142</v>
      </c>
      <c r="Q2599" t="str">
        <f t="shared" si="241"/>
        <v>food</v>
      </c>
      <c r="R2599" t="str">
        <f t="shared" si="242"/>
        <v>food trucks</v>
      </c>
      <c r="S2599" s="9">
        <f t="shared" si="243"/>
        <v>42510.341631944444</v>
      </c>
      <c r="T2599" s="9">
        <f t="shared" si="244"/>
        <v>42540.341631944444</v>
      </c>
    </row>
    <row r="2600" spans="1:20" ht="29" x14ac:dyDescent="0.35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3">
        <f t="shared" si="245"/>
        <v>39</v>
      </c>
      <c r="P2600" s="4">
        <f t="shared" si="240"/>
        <v>83.571428571428569</v>
      </c>
      <c r="Q2600" t="str">
        <f t="shared" si="241"/>
        <v>food</v>
      </c>
      <c r="R2600" t="str">
        <f t="shared" si="242"/>
        <v>food trucks</v>
      </c>
      <c r="S2600" s="9">
        <f t="shared" si="243"/>
        <v>42240.840289351851</v>
      </c>
      <c r="T2600" s="9">
        <f t="shared" si="244"/>
        <v>42270.840289351851</v>
      </c>
    </row>
    <row r="2601" spans="1:20" ht="29" x14ac:dyDescent="0.35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3">
        <f t="shared" si="245"/>
        <v>1</v>
      </c>
      <c r="P2601" s="4">
        <f t="shared" si="240"/>
        <v>18</v>
      </c>
      <c r="Q2601" t="str">
        <f t="shared" si="241"/>
        <v>food</v>
      </c>
      <c r="R2601" t="str">
        <f t="shared" si="242"/>
        <v>food trucks</v>
      </c>
      <c r="S2601" s="9">
        <f t="shared" si="243"/>
        <v>41809.754016203704</v>
      </c>
      <c r="T2601" s="9">
        <f t="shared" si="244"/>
        <v>41854.754016203704</v>
      </c>
    </row>
    <row r="2602" spans="1:20" ht="29" x14ac:dyDescent="0.35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3">
        <f t="shared" si="245"/>
        <v>7</v>
      </c>
      <c r="P2602" s="4">
        <f t="shared" si="240"/>
        <v>115.53333333333333</v>
      </c>
      <c r="Q2602" t="str">
        <f t="shared" si="241"/>
        <v>food</v>
      </c>
      <c r="R2602" t="str">
        <f t="shared" si="242"/>
        <v>food trucks</v>
      </c>
      <c r="S2602" s="9">
        <f t="shared" si="243"/>
        <v>42394.900462962964</v>
      </c>
      <c r="T2602" s="9">
        <f t="shared" si="244"/>
        <v>42454.858796296292</v>
      </c>
    </row>
    <row r="2603" spans="1:20" ht="43.5" x14ac:dyDescent="0.35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3">
        <f t="shared" si="245"/>
        <v>662</v>
      </c>
      <c r="P2603" s="4">
        <f t="shared" si="240"/>
        <v>21.900662251655628</v>
      </c>
      <c r="Q2603" t="str">
        <f t="shared" si="241"/>
        <v>technology</v>
      </c>
      <c r="R2603" t="str">
        <f t="shared" si="242"/>
        <v>space exploration</v>
      </c>
      <c r="S2603" s="9">
        <f t="shared" si="243"/>
        <v>41150.902187499996</v>
      </c>
      <c r="T2603" s="9">
        <f t="shared" si="244"/>
        <v>41165.165972222225</v>
      </c>
    </row>
    <row r="2604" spans="1:20" ht="43.5" x14ac:dyDescent="0.35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3">
        <f t="shared" si="245"/>
        <v>327</v>
      </c>
      <c r="P2604" s="4">
        <f t="shared" si="240"/>
        <v>80.022494887525568</v>
      </c>
      <c r="Q2604" t="str">
        <f t="shared" si="241"/>
        <v>technology</v>
      </c>
      <c r="R2604" t="str">
        <f t="shared" si="242"/>
        <v>space exploration</v>
      </c>
      <c r="S2604" s="9">
        <f t="shared" si="243"/>
        <v>41915.747314814813</v>
      </c>
      <c r="T2604" s="9">
        <f t="shared" si="244"/>
        <v>41955.888888888891</v>
      </c>
    </row>
    <row r="2605" spans="1:20" ht="29" x14ac:dyDescent="0.35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3">
        <f t="shared" si="245"/>
        <v>102</v>
      </c>
      <c r="P2605" s="4">
        <f t="shared" si="240"/>
        <v>35.520000000000003</v>
      </c>
      <c r="Q2605" t="str">
        <f t="shared" si="241"/>
        <v>technology</v>
      </c>
      <c r="R2605" t="str">
        <f t="shared" si="242"/>
        <v>space exploration</v>
      </c>
      <c r="S2605" s="9">
        <f t="shared" si="243"/>
        <v>41617.912662037037</v>
      </c>
      <c r="T2605" s="9">
        <f t="shared" si="244"/>
        <v>41631.912662037037</v>
      </c>
    </row>
    <row r="2606" spans="1:20" ht="43.5" x14ac:dyDescent="0.35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3">
        <f t="shared" si="245"/>
        <v>105</v>
      </c>
      <c r="P2606" s="4">
        <f t="shared" si="240"/>
        <v>64.933333333333323</v>
      </c>
      <c r="Q2606" t="str">
        <f t="shared" si="241"/>
        <v>technology</v>
      </c>
      <c r="R2606" t="str">
        <f t="shared" si="242"/>
        <v>space exploration</v>
      </c>
      <c r="S2606" s="9">
        <f t="shared" si="243"/>
        <v>40998.051192129627</v>
      </c>
      <c r="T2606" s="9">
        <f t="shared" si="244"/>
        <v>41028.051192129627</v>
      </c>
    </row>
    <row r="2607" spans="1:20" ht="43.5" x14ac:dyDescent="0.35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3">
        <f t="shared" si="245"/>
        <v>108</v>
      </c>
      <c r="P2607" s="4">
        <f t="shared" si="240"/>
        <v>60.965703745743475</v>
      </c>
      <c r="Q2607" t="str">
        <f t="shared" si="241"/>
        <v>technology</v>
      </c>
      <c r="R2607" t="str">
        <f t="shared" si="242"/>
        <v>space exploration</v>
      </c>
      <c r="S2607" s="9">
        <f t="shared" si="243"/>
        <v>42508.541550925926</v>
      </c>
      <c r="T2607" s="9">
        <f t="shared" si="244"/>
        <v>42538.541550925926</v>
      </c>
    </row>
    <row r="2608" spans="1:20" ht="58" x14ac:dyDescent="0.35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3">
        <f t="shared" si="245"/>
        <v>111</v>
      </c>
      <c r="P2608" s="4">
        <f t="shared" si="240"/>
        <v>31.444155844155844</v>
      </c>
      <c r="Q2608" t="str">
        <f t="shared" si="241"/>
        <v>technology</v>
      </c>
      <c r="R2608" t="str">
        <f t="shared" si="242"/>
        <v>space exploration</v>
      </c>
      <c r="S2608" s="9">
        <f t="shared" si="243"/>
        <v>41726.712754629632</v>
      </c>
      <c r="T2608" s="9">
        <f t="shared" si="244"/>
        <v>41758.712754629632</v>
      </c>
    </row>
    <row r="2609" spans="1:20" ht="43.5" x14ac:dyDescent="0.35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3">
        <f t="shared" si="245"/>
        <v>408</v>
      </c>
      <c r="P2609" s="4">
        <f t="shared" si="240"/>
        <v>81.949748743718587</v>
      </c>
      <c r="Q2609" t="str">
        <f t="shared" si="241"/>
        <v>technology</v>
      </c>
      <c r="R2609" t="str">
        <f t="shared" si="242"/>
        <v>space exploration</v>
      </c>
      <c r="S2609" s="9">
        <f t="shared" si="243"/>
        <v>42184.874675925923</v>
      </c>
      <c r="T2609" s="9">
        <f t="shared" si="244"/>
        <v>42228.083333333328</v>
      </c>
    </row>
    <row r="2610" spans="1:20" ht="43.5" x14ac:dyDescent="0.35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3">
        <f t="shared" si="245"/>
        <v>224</v>
      </c>
      <c r="P2610" s="4">
        <f t="shared" si="240"/>
        <v>58.92763157894737</v>
      </c>
      <c r="Q2610" t="str">
        <f t="shared" si="241"/>
        <v>technology</v>
      </c>
      <c r="R2610" t="str">
        <f t="shared" si="242"/>
        <v>space exploration</v>
      </c>
      <c r="S2610" s="9">
        <f t="shared" si="243"/>
        <v>42767.801712962959</v>
      </c>
      <c r="T2610" s="9">
        <f t="shared" si="244"/>
        <v>42809</v>
      </c>
    </row>
    <row r="2611" spans="1:20" ht="43.5" x14ac:dyDescent="0.35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3">
        <f t="shared" si="245"/>
        <v>304</v>
      </c>
      <c r="P2611" s="4">
        <f t="shared" si="240"/>
        <v>157.29347633136095</v>
      </c>
      <c r="Q2611" t="str">
        <f t="shared" si="241"/>
        <v>technology</v>
      </c>
      <c r="R2611" t="str">
        <f t="shared" si="242"/>
        <v>space exploration</v>
      </c>
      <c r="S2611" s="9">
        <f t="shared" si="243"/>
        <v>41075.237858796296</v>
      </c>
      <c r="T2611" s="9">
        <f t="shared" si="244"/>
        <v>41105.237858796296</v>
      </c>
    </row>
    <row r="2612" spans="1:20" ht="29" x14ac:dyDescent="0.35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3">
        <f t="shared" si="245"/>
        <v>142</v>
      </c>
      <c r="P2612" s="4">
        <f t="shared" si="240"/>
        <v>55.758509532062391</v>
      </c>
      <c r="Q2612" t="str">
        <f t="shared" si="241"/>
        <v>technology</v>
      </c>
      <c r="R2612" t="str">
        <f t="shared" si="242"/>
        <v>space exploration</v>
      </c>
      <c r="S2612" s="9">
        <f t="shared" si="243"/>
        <v>42564.881076388891</v>
      </c>
      <c r="T2612" s="9">
        <f t="shared" si="244"/>
        <v>42604.290972222225</v>
      </c>
    </row>
    <row r="2613" spans="1:20" ht="43.5" x14ac:dyDescent="0.35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3">
        <f t="shared" si="245"/>
        <v>2791</v>
      </c>
      <c r="P2613" s="4">
        <f t="shared" si="240"/>
        <v>83.802893802893806</v>
      </c>
      <c r="Q2613" t="str">
        <f t="shared" si="241"/>
        <v>technology</v>
      </c>
      <c r="R2613" t="str">
        <f t="shared" si="242"/>
        <v>space exploration</v>
      </c>
      <c r="S2613" s="9">
        <f t="shared" si="243"/>
        <v>42704.335810185185</v>
      </c>
      <c r="T2613" s="9">
        <f t="shared" si="244"/>
        <v>42737.957638888889</v>
      </c>
    </row>
    <row r="2614" spans="1:20" ht="43.5" x14ac:dyDescent="0.35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3">
        <f t="shared" si="245"/>
        <v>172</v>
      </c>
      <c r="P2614" s="4">
        <f t="shared" si="240"/>
        <v>58.422210884353746</v>
      </c>
      <c r="Q2614" t="str">
        <f t="shared" si="241"/>
        <v>technology</v>
      </c>
      <c r="R2614" t="str">
        <f t="shared" si="242"/>
        <v>space exploration</v>
      </c>
      <c r="S2614" s="9">
        <f t="shared" si="243"/>
        <v>41982.143171296295</v>
      </c>
      <c r="T2614" s="9">
        <f t="shared" si="244"/>
        <v>42013.143171296295</v>
      </c>
    </row>
    <row r="2615" spans="1:20" ht="43.5" x14ac:dyDescent="0.35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3">
        <f t="shared" si="245"/>
        <v>102</v>
      </c>
      <c r="P2615" s="4">
        <f t="shared" si="240"/>
        <v>270.57142857142856</v>
      </c>
      <c r="Q2615" t="str">
        <f t="shared" si="241"/>
        <v>technology</v>
      </c>
      <c r="R2615" t="str">
        <f t="shared" si="242"/>
        <v>space exploration</v>
      </c>
      <c r="S2615" s="9">
        <f t="shared" si="243"/>
        <v>41143.81821759259</v>
      </c>
      <c r="T2615" s="9">
        <f t="shared" si="244"/>
        <v>41173.81821759259</v>
      </c>
    </row>
    <row r="2616" spans="1:20" ht="43.5" x14ac:dyDescent="0.35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3">
        <f t="shared" si="245"/>
        <v>102</v>
      </c>
      <c r="P2616" s="4">
        <f t="shared" si="240"/>
        <v>107.1</v>
      </c>
      <c r="Q2616" t="str">
        <f t="shared" si="241"/>
        <v>technology</v>
      </c>
      <c r="R2616" t="str">
        <f t="shared" si="242"/>
        <v>space exploration</v>
      </c>
      <c r="S2616" s="9">
        <f t="shared" si="243"/>
        <v>41730.708472222221</v>
      </c>
      <c r="T2616" s="9">
        <f t="shared" si="244"/>
        <v>41759.208333333336</v>
      </c>
    </row>
    <row r="2617" spans="1:20" ht="43.5" x14ac:dyDescent="0.35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3">
        <f t="shared" si="245"/>
        <v>170</v>
      </c>
      <c r="P2617" s="4">
        <f t="shared" si="240"/>
        <v>47.180555555555557</v>
      </c>
      <c r="Q2617" t="str">
        <f t="shared" si="241"/>
        <v>technology</v>
      </c>
      <c r="R2617" t="str">
        <f t="shared" si="242"/>
        <v>space exploration</v>
      </c>
      <c r="S2617" s="9">
        <f t="shared" si="243"/>
        <v>42453.49726851852</v>
      </c>
      <c r="T2617" s="9">
        <f t="shared" si="244"/>
        <v>42490.5</v>
      </c>
    </row>
    <row r="2618" spans="1:20" ht="43.5" x14ac:dyDescent="0.35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3">
        <f t="shared" si="245"/>
        <v>115</v>
      </c>
      <c r="P2618" s="4">
        <f t="shared" si="240"/>
        <v>120.30882352941177</v>
      </c>
      <c r="Q2618" t="str">
        <f t="shared" si="241"/>
        <v>technology</v>
      </c>
      <c r="R2618" t="str">
        <f t="shared" si="242"/>
        <v>space exploration</v>
      </c>
      <c r="S2618" s="9">
        <f t="shared" si="243"/>
        <v>42211.99454861111</v>
      </c>
      <c r="T2618" s="9">
        <f t="shared" si="244"/>
        <v>42241.99454861111</v>
      </c>
    </row>
    <row r="2619" spans="1:20" ht="43.5" x14ac:dyDescent="0.35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3">
        <f t="shared" si="245"/>
        <v>878</v>
      </c>
      <c r="P2619" s="4">
        <f t="shared" si="240"/>
        <v>27.59748427672956</v>
      </c>
      <c r="Q2619" t="str">
        <f t="shared" si="241"/>
        <v>technology</v>
      </c>
      <c r="R2619" t="str">
        <f t="shared" si="242"/>
        <v>space exploration</v>
      </c>
      <c r="S2619" s="9">
        <f t="shared" si="243"/>
        <v>41902.874432870369</v>
      </c>
      <c r="T2619" s="9">
        <f t="shared" si="244"/>
        <v>41932.874432870369</v>
      </c>
    </row>
    <row r="2620" spans="1:20" ht="29" x14ac:dyDescent="0.35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3">
        <f t="shared" si="245"/>
        <v>106</v>
      </c>
      <c r="P2620" s="4">
        <f t="shared" si="240"/>
        <v>205.2987012987013</v>
      </c>
      <c r="Q2620" t="str">
        <f t="shared" si="241"/>
        <v>technology</v>
      </c>
      <c r="R2620" t="str">
        <f t="shared" si="242"/>
        <v>space exploration</v>
      </c>
      <c r="S2620" s="9">
        <f t="shared" si="243"/>
        <v>42279.792372685188</v>
      </c>
      <c r="T2620" s="9">
        <f t="shared" si="244"/>
        <v>42339.834039351852</v>
      </c>
    </row>
    <row r="2621" spans="1:20" ht="43.5" x14ac:dyDescent="0.35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3">
        <f t="shared" si="245"/>
        <v>189</v>
      </c>
      <c r="P2621" s="4">
        <f t="shared" si="240"/>
        <v>35.547169811320757</v>
      </c>
      <c r="Q2621" t="str">
        <f t="shared" si="241"/>
        <v>technology</v>
      </c>
      <c r="R2621" t="str">
        <f t="shared" si="242"/>
        <v>space exploration</v>
      </c>
      <c r="S2621" s="9">
        <f t="shared" si="243"/>
        <v>42273.884305555555</v>
      </c>
      <c r="T2621" s="9">
        <f t="shared" si="244"/>
        <v>42300.458333333328</v>
      </c>
    </row>
    <row r="2622" spans="1:20" ht="43.5" x14ac:dyDescent="0.35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3">
        <f t="shared" si="245"/>
        <v>144</v>
      </c>
      <c r="P2622" s="4">
        <f t="shared" si="240"/>
        <v>74.639488409272587</v>
      </c>
      <c r="Q2622" t="str">
        <f t="shared" si="241"/>
        <v>technology</v>
      </c>
      <c r="R2622" t="str">
        <f t="shared" si="242"/>
        <v>space exploration</v>
      </c>
      <c r="S2622" s="9">
        <f t="shared" si="243"/>
        <v>42251.16715277778</v>
      </c>
      <c r="T2622" s="9">
        <f t="shared" si="244"/>
        <v>42288.041666666672</v>
      </c>
    </row>
    <row r="2623" spans="1:20" ht="43.5" x14ac:dyDescent="0.35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3">
        <f t="shared" si="245"/>
        <v>146</v>
      </c>
      <c r="P2623" s="4">
        <f t="shared" si="240"/>
        <v>47.058064516129029</v>
      </c>
      <c r="Q2623" t="str">
        <f t="shared" si="241"/>
        <v>technology</v>
      </c>
      <c r="R2623" t="str">
        <f t="shared" si="242"/>
        <v>space exploration</v>
      </c>
      <c r="S2623" s="9">
        <f t="shared" si="243"/>
        <v>42115.74754629629</v>
      </c>
      <c r="T2623" s="9">
        <f t="shared" si="244"/>
        <v>42145.74754629629</v>
      </c>
    </row>
    <row r="2624" spans="1:20" ht="43.5" x14ac:dyDescent="0.35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3">
        <f t="shared" si="245"/>
        <v>132</v>
      </c>
      <c r="P2624" s="4">
        <f t="shared" si="240"/>
        <v>26.591351351351353</v>
      </c>
      <c r="Q2624" t="str">
        <f t="shared" si="241"/>
        <v>technology</v>
      </c>
      <c r="R2624" t="str">
        <f t="shared" si="242"/>
        <v>space exploration</v>
      </c>
      <c r="S2624" s="9">
        <f t="shared" si="243"/>
        <v>42689.74324074074</v>
      </c>
      <c r="T2624" s="9">
        <f t="shared" si="244"/>
        <v>42734.74324074074</v>
      </c>
    </row>
    <row r="2625" spans="1:20" ht="43.5" x14ac:dyDescent="0.35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3">
        <f t="shared" si="245"/>
        <v>114</v>
      </c>
      <c r="P2625" s="4">
        <f t="shared" si="240"/>
        <v>36.774193548387096</v>
      </c>
      <c r="Q2625" t="str">
        <f t="shared" si="241"/>
        <v>technology</v>
      </c>
      <c r="R2625" t="str">
        <f t="shared" si="242"/>
        <v>space exploration</v>
      </c>
      <c r="S2625" s="9">
        <f t="shared" si="243"/>
        <v>42692.256550925929</v>
      </c>
      <c r="T2625" s="9">
        <f t="shared" si="244"/>
        <v>42706.256550925929</v>
      </c>
    </row>
    <row r="2626" spans="1:20" ht="43.5" x14ac:dyDescent="0.35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3">
        <f t="shared" si="245"/>
        <v>1380</v>
      </c>
      <c r="P2626" s="4">
        <f t="shared" si="240"/>
        <v>31.820544982698959</v>
      </c>
      <c r="Q2626" t="str">
        <f t="shared" si="241"/>
        <v>technology</v>
      </c>
      <c r="R2626" t="str">
        <f t="shared" si="242"/>
        <v>space exploration</v>
      </c>
      <c r="S2626" s="9">
        <f t="shared" si="243"/>
        <v>41144.42155092593</v>
      </c>
      <c r="T2626" s="9">
        <f t="shared" si="244"/>
        <v>41165.42155092593</v>
      </c>
    </row>
    <row r="2627" spans="1:20" ht="43.5" x14ac:dyDescent="0.35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3">
        <f t="shared" si="245"/>
        <v>956</v>
      </c>
      <c r="P2627" s="4">
        <f t="shared" ref="P2627:P2690" si="246">IFERROR(E2627/L2627,0)</f>
        <v>27.576923076923077</v>
      </c>
      <c r="Q2627" t="str">
        <f t="shared" ref="Q2627:Q2690" si="247">LEFT(N2627,SEARCH("/",N2627)-1)</f>
        <v>technology</v>
      </c>
      <c r="R2627" t="str">
        <f t="shared" ref="R2627:R2690" si="248">RIGHT(N2627,LEN(N2627)-SEARCH("/",N2627,1))</f>
        <v>space exploration</v>
      </c>
      <c r="S2627" s="9">
        <f t="shared" ref="S2627:S2690" si="249">(((J2627/60)/60)/24)+DATE(1970,1,1)</f>
        <v>42658.810277777782</v>
      </c>
      <c r="T2627" s="9">
        <f t="shared" ref="T2627:T2690" si="250">(((I2627/60)/60)/24)+DATE(1970,1,1)</f>
        <v>42683.851944444439</v>
      </c>
    </row>
    <row r="2628" spans="1:20" ht="43.5" x14ac:dyDescent="0.35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3">
        <f t="shared" ref="O2628:O2691" si="251">ROUNDUP((E2628/D2628)*100,0)</f>
        <v>112</v>
      </c>
      <c r="P2628" s="4">
        <f t="shared" si="246"/>
        <v>56</v>
      </c>
      <c r="Q2628" t="str">
        <f t="shared" si="247"/>
        <v>technology</v>
      </c>
      <c r="R2628" t="str">
        <f t="shared" si="248"/>
        <v>space exploration</v>
      </c>
      <c r="S2628" s="9">
        <f t="shared" si="249"/>
        <v>42128.628113425926</v>
      </c>
      <c r="T2628" s="9">
        <f t="shared" si="250"/>
        <v>42158.628113425926</v>
      </c>
    </row>
    <row r="2629" spans="1:20" ht="43.5" x14ac:dyDescent="0.35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3">
        <f t="shared" si="251"/>
        <v>647</v>
      </c>
      <c r="P2629" s="4">
        <f t="shared" si="246"/>
        <v>21.555555555555557</v>
      </c>
      <c r="Q2629" t="str">
        <f t="shared" si="247"/>
        <v>technology</v>
      </c>
      <c r="R2629" t="str">
        <f t="shared" si="248"/>
        <v>space exploration</v>
      </c>
      <c r="S2629" s="9">
        <f t="shared" si="249"/>
        <v>42304.829409722224</v>
      </c>
      <c r="T2629" s="9">
        <f t="shared" si="250"/>
        <v>42334.871076388896</v>
      </c>
    </row>
    <row r="2630" spans="1:20" ht="29" x14ac:dyDescent="0.35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3">
        <f t="shared" si="251"/>
        <v>111</v>
      </c>
      <c r="P2630" s="4">
        <f t="shared" si="246"/>
        <v>44.095238095238095</v>
      </c>
      <c r="Q2630" t="str">
        <f t="shared" si="247"/>
        <v>technology</v>
      </c>
      <c r="R2630" t="str">
        <f t="shared" si="248"/>
        <v>space exploration</v>
      </c>
      <c r="S2630" s="9">
        <f t="shared" si="249"/>
        <v>41953.966053240743</v>
      </c>
      <c r="T2630" s="9">
        <f t="shared" si="250"/>
        <v>41973.966053240743</v>
      </c>
    </row>
    <row r="2631" spans="1:20" ht="29" x14ac:dyDescent="0.35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3">
        <f t="shared" si="251"/>
        <v>128</v>
      </c>
      <c r="P2631" s="4">
        <f t="shared" si="246"/>
        <v>63.87</v>
      </c>
      <c r="Q2631" t="str">
        <f t="shared" si="247"/>
        <v>technology</v>
      </c>
      <c r="R2631" t="str">
        <f t="shared" si="248"/>
        <v>space exploration</v>
      </c>
      <c r="S2631" s="9">
        <f t="shared" si="249"/>
        <v>42108.538449074069</v>
      </c>
      <c r="T2631" s="9">
        <f t="shared" si="250"/>
        <v>42138.538449074069</v>
      </c>
    </row>
    <row r="2632" spans="1:20" ht="43.5" x14ac:dyDescent="0.35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3">
        <f t="shared" si="251"/>
        <v>158</v>
      </c>
      <c r="P2632" s="4">
        <f t="shared" si="246"/>
        <v>38.987654320987652</v>
      </c>
      <c r="Q2632" t="str">
        <f t="shared" si="247"/>
        <v>technology</v>
      </c>
      <c r="R2632" t="str">
        <f t="shared" si="248"/>
        <v>space exploration</v>
      </c>
      <c r="S2632" s="9">
        <f t="shared" si="249"/>
        <v>42524.105462962965</v>
      </c>
      <c r="T2632" s="9">
        <f t="shared" si="250"/>
        <v>42551.416666666672</v>
      </c>
    </row>
    <row r="2633" spans="1:20" ht="29" x14ac:dyDescent="0.35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3">
        <f t="shared" si="251"/>
        <v>115</v>
      </c>
      <c r="P2633" s="4">
        <f t="shared" si="246"/>
        <v>80.185489510489504</v>
      </c>
      <c r="Q2633" t="str">
        <f t="shared" si="247"/>
        <v>technology</v>
      </c>
      <c r="R2633" t="str">
        <f t="shared" si="248"/>
        <v>space exploration</v>
      </c>
      <c r="S2633" s="9">
        <f t="shared" si="249"/>
        <v>42218.169293981482</v>
      </c>
      <c r="T2633" s="9">
        <f t="shared" si="250"/>
        <v>42246.169293981482</v>
      </c>
    </row>
    <row r="2634" spans="1:20" ht="29" x14ac:dyDescent="0.35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3">
        <f t="shared" si="251"/>
        <v>138</v>
      </c>
      <c r="P2634" s="4">
        <f t="shared" si="246"/>
        <v>34.904761904761905</v>
      </c>
      <c r="Q2634" t="str">
        <f t="shared" si="247"/>
        <v>technology</v>
      </c>
      <c r="R2634" t="str">
        <f t="shared" si="248"/>
        <v>space exploration</v>
      </c>
      <c r="S2634" s="9">
        <f t="shared" si="249"/>
        <v>42494.061793981484</v>
      </c>
      <c r="T2634" s="9">
        <f t="shared" si="250"/>
        <v>42519.061793981484</v>
      </c>
    </row>
    <row r="2635" spans="1:20" ht="43.5" x14ac:dyDescent="0.35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3">
        <f t="shared" si="251"/>
        <v>355</v>
      </c>
      <c r="P2635" s="4">
        <f t="shared" si="246"/>
        <v>89.100502512562812</v>
      </c>
      <c r="Q2635" t="str">
        <f t="shared" si="247"/>
        <v>technology</v>
      </c>
      <c r="R2635" t="str">
        <f t="shared" si="248"/>
        <v>space exploration</v>
      </c>
      <c r="S2635" s="9">
        <f t="shared" si="249"/>
        <v>41667.823287037041</v>
      </c>
      <c r="T2635" s="9">
        <f t="shared" si="250"/>
        <v>41697.958333333336</v>
      </c>
    </row>
    <row r="2636" spans="1:20" ht="43.5" x14ac:dyDescent="0.35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3">
        <f t="shared" si="251"/>
        <v>107</v>
      </c>
      <c r="P2636" s="4">
        <f t="shared" si="246"/>
        <v>39.44</v>
      </c>
      <c r="Q2636" t="str">
        <f t="shared" si="247"/>
        <v>technology</v>
      </c>
      <c r="R2636" t="str">
        <f t="shared" si="248"/>
        <v>space exploration</v>
      </c>
      <c r="S2636" s="9">
        <f t="shared" si="249"/>
        <v>42612.656493055561</v>
      </c>
      <c r="T2636" s="9">
        <f t="shared" si="250"/>
        <v>42642.656493055561</v>
      </c>
    </row>
    <row r="2637" spans="1:20" ht="43.5" x14ac:dyDescent="0.35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3">
        <f t="shared" si="251"/>
        <v>100</v>
      </c>
      <c r="P2637" s="4">
        <f t="shared" si="246"/>
        <v>136.9047619047619</v>
      </c>
      <c r="Q2637" t="str">
        <f t="shared" si="247"/>
        <v>technology</v>
      </c>
      <c r="R2637" t="str">
        <f t="shared" si="248"/>
        <v>space exploration</v>
      </c>
      <c r="S2637" s="9">
        <f t="shared" si="249"/>
        <v>42037.950937500005</v>
      </c>
      <c r="T2637" s="9">
        <f t="shared" si="250"/>
        <v>42072.909270833334</v>
      </c>
    </row>
    <row r="2638" spans="1:20" ht="43.5" x14ac:dyDescent="0.35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3">
        <f t="shared" si="251"/>
        <v>188</v>
      </c>
      <c r="P2638" s="4">
        <f t="shared" si="246"/>
        <v>37.46</v>
      </c>
      <c r="Q2638" t="str">
        <f t="shared" si="247"/>
        <v>technology</v>
      </c>
      <c r="R2638" t="str">
        <f t="shared" si="248"/>
        <v>space exploration</v>
      </c>
      <c r="S2638" s="9">
        <f t="shared" si="249"/>
        <v>42636.614745370374</v>
      </c>
      <c r="T2638" s="9">
        <f t="shared" si="250"/>
        <v>42659.041666666672</v>
      </c>
    </row>
    <row r="2639" spans="1:20" ht="29" x14ac:dyDescent="0.35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3">
        <f t="shared" si="251"/>
        <v>167</v>
      </c>
      <c r="P2639" s="4">
        <f t="shared" si="246"/>
        <v>31.96153846153846</v>
      </c>
      <c r="Q2639" t="str">
        <f t="shared" si="247"/>
        <v>technology</v>
      </c>
      <c r="R2639" t="str">
        <f t="shared" si="248"/>
        <v>space exploration</v>
      </c>
      <c r="S2639" s="9">
        <f t="shared" si="249"/>
        <v>42639.549479166672</v>
      </c>
      <c r="T2639" s="9">
        <f t="shared" si="250"/>
        <v>42655.549479166672</v>
      </c>
    </row>
    <row r="2640" spans="1:20" ht="43.5" x14ac:dyDescent="0.35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3">
        <f t="shared" si="251"/>
        <v>102</v>
      </c>
      <c r="P2640" s="4">
        <f t="shared" si="246"/>
        <v>25.214285714285715</v>
      </c>
      <c r="Q2640" t="str">
        <f t="shared" si="247"/>
        <v>technology</v>
      </c>
      <c r="R2640" t="str">
        <f t="shared" si="248"/>
        <v>space exploration</v>
      </c>
      <c r="S2640" s="9">
        <f t="shared" si="249"/>
        <v>41989.913136574076</v>
      </c>
      <c r="T2640" s="9">
        <f t="shared" si="250"/>
        <v>42019.913136574076</v>
      </c>
    </row>
    <row r="2641" spans="1:20" ht="43.5" x14ac:dyDescent="0.35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3">
        <f t="shared" si="251"/>
        <v>164</v>
      </c>
      <c r="P2641" s="4">
        <f t="shared" si="246"/>
        <v>10.040816326530612</v>
      </c>
      <c r="Q2641" t="str">
        <f t="shared" si="247"/>
        <v>technology</v>
      </c>
      <c r="R2641" t="str">
        <f t="shared" si="248"/>
        <v>space exploration</v>
      </c>
      <c r="S2641" s="9">
        <f t="shared" si="249"/>
        <v>42024.86513888889</v>
      </c>
      <c r="T2641" s="9">
        <f t="shared" si="250"/>
        <v>42054.86513888889</v>
      </c>
    </row>
    <row r="2642" spans="1:20" ht="58" x14ac:dyDescent="0.35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3">
        <f t="shared" si="251"/>
        <v>106</v>
      </c>
      <c r="P2642" s="4">
        <f t="shared" si="246"/>
        <v>45.94202898550725</v>
      </c>
      <c r="Q2642" t="str">
        <f t="shared" si="247"/>
        <v>technology</v>
      </c>
      <c r="R2642" t="str">
        <f t="shared" si="248"/>
        <v>space exploration</v>
      </c>
      <c r="S2642" s="9">
        <f t="shared" si="249"/>
        <v>42103.160578703704</v>
      </c>
      <c r="T2642" s="9">
        <f t="shared" si="250"/>
        <v>42163.160578703704</v>
      </c>
    </row>
    <row r="2643" spans="1:20" ht="29" x14ac:dyDescent="0.35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3">
        <f t="shared" si="251"/>
        <v>1</v>
      </c>
      <c r="P2643" s="4">
        <f t="shared" si="246"/>
        <v>15</v>
      </c>
      <c r="Q2643" t="str">
        <f t="shared" si="247"/>
        <v>technology</v>
      </c>
      <c r="R2643" t="str">
        <f t="shared" si="248"/>
        <v>space exploration</v>
      </c>
      <c r="S2643" s="9">
        <f t="shared" si="249"/>
        <v>41880.827118055553</v>
      </c>
      <c r="T2643" s="9">
        <f t="shared" si="250"/>
        <v>41897.839583333334</v>
      </c>
    </row>
    <row r="2644" spans="1:20" ht="58" x14ac:dyDescent="0.35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3">
        <f t="shared" si="251"/>
        <v>0</v>
      </c>
      <c r="P2644" s="4">
        <f t="shared" si="246"/>
        <v>0</v>
      </c>
      <c r="Q2644" t="str">
        <f t="shared" si="247"/>
        <v>technology</v>
      </c>
      <c r="R2644" t="str">
        <f t="shared" si="248"/>
        <v>space exploration</v>
      </c>
      <c r="S2644" s="9">
        <f t="shared" si="249"/>
        <v>42536.246620370366</v>
      </c>
      <c r="T2644" s="9">
        <f t="shared" si="250"/>
        <v>42566.289583333331</v>
      </c>
    </row>
    <row r="2645" spans="1:20" ht="43.5" x14ac:dyDescent="0.35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3">
        <f t="shared" si="251"/>
        <v>34</v>
      </c>
      <c r="P2645" s="4">
        <f t="shared" si="246"/>
        <v>223.58248500999335</v>
      </c>
      <c r="Q2645" t="str">
        <f t="shared" si="247"/>
        <v>technology</v>
      </c>
      <c r="R2645" t="str">
        <f t="shared" si="248"/>
        <v>space exploration</v>
      </c>
      <c r="S2645" s="9">
        <f t="shared" si="249"/>
        <v>42689.582349537035</v>
      </c>
      <c r="T2645" s="9">
        <f t="shared" si="250"/>
        <v>42725.332638888889</v>
      </c>
    </row>
    <row r="2646" spans="1:20" ht="43.5" x14ac:dyDescent="0.35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3">
        <f t="shared" si="251"/>
        <v>3</v>
      </c>
      <c r="P2646" s="4">
        <f t="shared" si="246"/>
        <v>39.480769230769234</v>
      </c>
      <c r="Q2646" t="str">
        <f t="shared" si="247"/>
        <v>technology</v>
      </c>
      <c r="R2646" t="str">
        <f t="shared" si="248"/>
        <v>space exploration</v>
      </c>
      <c r="S2646" s="9">
        <f t="shared" si="249"/>
        <v>42774.792071759264</v>
      </c>
      <c r="T2646" s="9">
        <f t="shared" si="250"/>
        <v>42804.792071759264</v>
      </c>
    </row>
    <row r="2647" spans="1:20" ht="43.5" x14ac:dyDescent="0.35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3">
        <f t="shared" si="251"/>
        <v>11</v>
      </c>
      <c r="P2647" s="4">
        <f t="shared" si="246"/>
        <v>91.304347826086953</v>
      </c>
      <c r="Q2647" t="str">
        <f t="shared" si="247"/>
        <v>technology</v>
      </c>
      <c r="R2647" t="str">
        <f t="shared" si="248"/>
        <v>space exploration</v>
      </c>
      <c r="S2647" s="9">
        <f t="shared" si="249"/>
        <v>41921.842627314814</v>
      </c>
      <c r="T2647" s="9">
        <f t="shared" si="250"/>
        <v>41951.884293981479</v>
      </c>
    </row>
    <row r="2648" spans="1:20" ht="43.5" x14ac:dyDescent="0.35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3">
        <f t="shared" si="251"/>
        <v>9</v>
      </c>
      <c r="P2648" s="4">
        <f t="shared" si="246"/>
        <v>78.666205607476627</v>
      </c>
      <c r="Q2648" t="str">
        <f t="shared" si="247"/>
        <v>technology</v>
      </c>
      <c r="R2648" t="str">
        <f t="shared" si="248"/>
        <v>space exploration</v>
      </c>
      <c r="S2648" s="9">
        <f t="shared" si="249"/>
        <v>42226.313298611116</v>
      </c>
      <c r="T2648" s="9">
        <f t="shared" si="250"/>
        <v>42256.313298611116</v>
      </c>
    </row>
    <row r="2649" spans="1:20" ht="43.5" x14ac:dyDescent="0.35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3">
        <f t="shared" si="251"/>
        <v>2</v>
      </c>
      <c r="P2649" s="4">
        <f t="shared" si="246"/>
        <v>12</v>
      </c>
      <c r="Q2649" t="str">
        <f t="shared" si="247"/>
        <v>technology</v>
      </c>
      <c r="R2649" t="str">
        <f t="shared" si="248"/>
        <v>space exploration</v>
      </c>
      <c r="S2649" s="9">
        <f t="shared" si="249"/>
        <v>42200.261793981481</v>
      </c>
      <c r="T2649" s="9">
        <f t="shared" si="250"/>
        <v>42230.261793981481</v>
      </c>
    </row>
    <row r="2650" spans="1:20" ht="43.5" x14ac:dyDescent="0.35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3">
        <f t="shared" si="251"/>
        <v>1</v>
      </c>
      <c r="P2650" s="4">
        <f t="shared" si="246"/>
        <v>17.666666666666668</v>
      </c>
      <c r="Q2650" t="str">
        <f t="shared" si="247"/>
        <v>technology</v>
      </c>
      <c r="R2650" t="str">
        <f t="shared" si="248"/>
        <v>space exploration</v>
      </c>
      <c r="S2650" s="9">
        <f t="shared" si="249"/>
        <v>42408.714814814812</v>
      </c>
      <c r="T2650" s="9">
        <f t="shared" si="250"/>
        <v>42438.714814814812</v>
      </c>
    </row>
    <row r="2651" spans="1:20" x14ac:dyDescent="0.35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3">
        <f t="shared" si="251"/>
        <v>1</v>
      </c>
      <c r="P2651" s="4">
        <f t="shared" si="246"/>
        <v>41.333333333333336</v>
      </c>
      <c r="Q2651" t="str">
        <f t="shared" si="247"/>
        <v>technology</v>
      </c>
      <c r="R2651" t="str">
        <f t="shared" si="248"/>
        <v>space exploration</v>
      </c>
      <c r="S2651" s="9">
        <f t="shared" si="249"/>
        <v>42341.99700231482</v>
      </c>
      <c r="T2651" s="9">
        <f t="shared" si="250"/>
        <v>42401.99700231482</v>
      </c>
    </row>
    <row r="2652" spans="1:20" ht="43.5" x14ac:dyDescent="0.35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3">
        <f t="shared" si="251"/>
        <v>1</v>
      </c>
      <c r="P2652" s="4">
        <f t="shared" si="246"/>
        <v>71.599999999999994</v>
      </c>
      <c r="Q2652" t="str">
        <f t="shared" si="247"/>
        <v>technology</v>
      </c>
      <c r="R2652" t="str">
        <f t="shared" si="248"/>
        <v>space exploration</v>
      </c>
      <c r="S2652" s="9">
        <f t="shared" si="249"/>
        <v>42695.624340277776</v>
      </c>
      <c r="T2652" s="9">
        <f t="shared" si="250"/>
        <v>42725.624340277776</v>
      </c>
    </row>
    <row r="2653" spans="1:20" ht="43.5" x14ac:dyDescent="0.35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3">
        <f t="shared" si="251"/>
        <v>2</v>
      </c>
      <c r="P2653" s="4">
        <f t="shared" si="246"/>
        <v>307.8235294117647</v>
      </c>
      <c r="Q2653" t="str">
        <f t="shared" si="247"/>
        <v>technology</v>
      </c>
      <c r="R2653" t="str">
        <f t="shared" si="248"/>
        <v>space exploration</v>
      </c>
      <c r="S2653" s="9">
        <f t="shared" si="249"/>
        <v>42327.805659722217</v>
      </c>
      <c r="T2653" s="9">
        <f t="shared" si="250"/>
        <v>42355.805659722217</v>
      </c>
    </row>
    <row r="2654" spans="1:20" ht="43.5" x14ac:dyDescent="0.35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3">
        <f t="shared" si="251"/>
        <v>1</v>
      </c>
      <c r="P2654" s="4">
        <f t="shared" si="246"/>
        <v>80.454545454545453</v>
      </c>
      <c r="Q2654" t="str">
        <f t="shared" si="247"/>
        <v>technology</v>
      </c>
      <c r="R2654" t="str">
        <f t="shared" si="248"/>
        <v>space exploration</v>
      </c>
      <c r="S2654" s="9">
        <f t="shared" si="249"/>
        <v>41953.158854166672</v>
      </c>
      <c r="T2654" s="9">
        <f t="shared" si="250"/>
        <v>41983.158854166672</v>
      </c>
    </row>
    <row r="2655" spans="1:20" ht="43.5" x14ac:dyDescent="0.35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3">
        <f t="shared" si="251"/>
        <v>12</v>
      </c>
      <c r="P2655" s="4">
        <f t="shared" si="246"/>
        <v>83.942857142857136</v>
      </c>
      <c r="Q2655" t="str">
        <f t="shared" si="247"/>
        <v>technology</v>
      </c>
      <c r="R2655" t="str">
        <f t="shared" si="248"/>
        <v>space exploration</v>
      </c>
      <c r="S2655" s="9">
        <f t="shared" si="249"/>
        <v>41771.651932870373</v>
      </c>
      <c r="T2655" s="9">
        <f t="shared" si="250"/>
        <v>41803.166666666664</v>
      </c>
    </row>
    <row r="2656" spans="1:20" ht="43.5" x14ac:dyDescent="0.35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3">
        <f t="shared" si="251"/>
        <v>1</v>
      </c>
      <c r="P2656" s="4">
        <f t="shared" si="246"/>
        <v>8.5</v>
      </c>
      <c r="Q2656" t="str">
        <f t="shared" si="247"/>
        <v>technology</v>
      </c>
      <c r="R2656" t="str">
        <f t="shared" si="248"/>
        <v>space exploration</v>
      </c>
      <c r="S2656" s="9">
        <f t="shared" si="249"/>
        <v>42055.600995370376</v>
      </c>
      <c r="T2656" s="9">
        <f t="shared" si="250"/>
        <v>42115.559328703705</v>
      </c>
    </row>
    <row r="2657" spans="1:20" x14ac:dyDescent="0.35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3">
        <f t="shared" si="251"/>
        <v>22</v>
      </c>
      <c r="P2657" s="4">
        <f t="shared" si="246"/>
        <v>73.372093023255815</v>
      </c>
      <c r="Q2657" t="str">
        <f t="shared" si="247"/>
        <v>technology</v>
      </c>
      <c r="R2657" t="str">
        <f t="shared" si="248"/>
        <v>space exploration</v>
      </c>
      <c r="S2657" s="9">
        <f t="shared" si="249"/>
        <v>42381.866284722222</v>
      </c>
      <c r="T2657" s="9">
        <f t="shared" si="250"/>
        <v>42409.833333333328</v>
      </c>
    </row>
    <row r="2658" spans="1:20" ht="29" x14ac:dyDescent="0.35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3">
        <f t="shared" si="251"/>
        <v>12</v>
      </c>
      <c r="P2658" s="4">
        <f t="shared" si="246"/>
        <v>112.86184210526316</v>
      </c>
      <c r="Q2658" t="str">
        <f t="shared" si="247"/>
        <v>technology</v>
      </c>
      <c r="R2658" t="str">
        <f t="shared" si="248"/>
        <v>space exploration</v>
      </c>
      <c r="S2658" s="9">
        <f t="shared" si="249"/>
        <v>42767.688518518517</v>
      </c>
      <c r="T2658" s="9">
        <f t="shared" si="250"/>
        <v>42806.791666666672</v>
      </c>
    </row>
    <row r="2659" spans="1:20" ht="43.5" x14ac:dyDescent="0.35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3">
        <f t="shared" si="251"/>
        <v>19</v>
      </c>
      <c r="P2659" s="4">
        <f t="shared" si="246"/>
        <v>95.277627118644077</v>
      </c>
      <c r="Q2659" t="str">
        <f t="shared" si="247"/>
        <v>technology</v>
      </c>
      <c r="R2659" t="str">
        <f t="shared" si="248"/>
        <v>space exploration</v>
      </c>
      <c r="S2659" s="9">
        <f t="shared" si="249"/>
        <v>42551.928854166668</v>
      </c>
      <c r="T2659" s="9">
        <f t="shared" si="250"/>
        <v>42585.0625</v>
      </c>
    </row>
    <row r="2660" spans="1:20" ht="43.5" x14ac:dyDescent="0.35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3">
        <f t="shared" si="251"/>
        <v>1</v>
      </c>
      <c r="P2660" s="4">
        <f t="shared" si="246"/>
        <v>22.75</v>
      </c>
      <c r="Q2660" t="str">
        <f t="shared" si="247"/>
        <v>technology</v>
      </c>
      <c r="R2660" t="str">
        <f t="shared" si="248"/>
        <v>space exploration</v>
      </c>
      <c r="S2660" s="9">
        <f t="shared" si="249"/>
        <v>42551.884189814817</v>
      </c>
      <c r="T2660" s="9">
        <f t="shared" si="250"/>
        <v>42581.884189814817</v>
      </c>
    </row>
    <row r="2661" spans="1:20" x14ac:dyDescent="0.35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3">
        <f t="shared" si="251"/>
        <v>3</v>
      </c>
      <c r="P2661" s="4">
        <f t="shared" si="246"/>
        <v>133.30000000000001</v>
      </c>
      <c r="Q2661" t="str">
        <f t="shared" si="247"/>
        <v>technology</v>
      </c>
      <c r="R2661" t="str">
        <f t="shared" si="248"/>
        <v>space exploration</v>
      </c>
      <c r="S2661" s="9">
        <f t="shared" si="249"/>
        <v>42082.069560185191</v>
      </c>
      <c r="T2661" s="9">
        <f t="shared" si="250"/>
        <v>42112.069560185191</v>
      </c>
    </row>
    <row r="2662" spans="1:20" ht="43.5" x14ac:dyDescent="0.35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3">
        <f t="shared" si="251"/>
        <v>1</v>
      </c>
      <c r="P2662" s="4">
        <f t="shared" si="246"/>
        <v>3.8</v>
      </c>
      <c r="Q2662" t="str">
        <f t="shared" si="247"/>
        <v>technology</v>
      </c>
      <c r="R2662" t="str">
        <f t="shared" si="248"/>
        <v>space exploration</v>
      </c>
      <c r="S2662" s="9">
        <f t="shared" si="249"/>
        <v>42272.713171296295</v>
      </c>
      <c r="T2662" s="9">
        <f t="shared" si="250"/>
        <v>42332.754837962959</v>
      </c>
    </row>
    <row r="2663" spans="1:20" ht="43.5" x14ac:dyDescent="0.35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3">
        <f t="shared" si="251"/>
        <v>103</v>
      </c>
      <c r="P2663" s="4">
        <f t="shared" si="246"/>
        <v>85.75</v>
      </c>
      <c r="Q2663" t="str">
        <f t="shared" si="247"/>
        <v>technology</v>
      </c>
      <c r="R2663" t="str">
        <f t="shared" si="248"/>
        <v>makerspaces</v>
      </c>
      <c r="S2663" s="9">
        <f t="shared" si="249"/>
        <v>41542.958449074074</v>
      </c>
      <c r="T2663" s="9">
        <f t="shared" si="250"/>
        <v>41572.958449074074</v>
      </c>
    </row>
    <row r="2664" spans="1:20" ht="43.5" x14ac:dyDescent="0.35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3">
        <f t="shared" si="251"/>
        <v>107</v>
      </c>
      <c r="P2664" s="4">
        <f t="shared" si="246"/>
        <v>267</v>
      </c>
      <c r="Q2664" t="str">
        <f t="shared" si="247"/>
        <v>technology</v>
      </c>
      <c r="R2664" t="str">
        <f t="shared" si="248"/>
        <v>makerspaces</v>
      </c>
      <c r="S2664" s="9">
        <f t="shared" si="249"/>
        <v>42207.746678240743</v>
      </c>
      <c r="T2664" s="9">
        <f t="shared" si="250"/>
        <v>42237.746678240743</v>
      </c>
    </row>
    <row r="2665" spans="1:20" ht="43.5" x14ac:dyDescent="0.35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3">
        <f t="shared" si="251"/>
        <v>105</v>
      </c>
      <c r="P2665" s="4">
        <f t="shared" si="246"/>
        <v>373.55803571428572</v>
      </c>
      <c r="Q2665" t="str">
        <f t="shared" si="247"/>
        <v>technology</v>
      </c>
      <c r="R2665" t="str">
        <f t="shared" si="248"/>
        <v>makerspaces</v>
      </c>
      <c r="S2665" s="9">
        <f t="shared" si="249"/>
        <v>42222.622766203705</v>
      </c>
      <c r="T2665" s="9">
        <f t="shared" si="250"/>
        <v>42251.625</v>
      </c>
    </row>
    <row r="2666" spans="1:20" ht="43.5" x14ac:dyDescent="0.35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3">
        <f t="shared" si="251"/>
        <v>104</v>
      </c>
      <c r="P2666" s="4">
        <f t="shared" si="246"/>
        <v>174.03846153846155</v>
      </c>
      <c r="Q2666" t="str">
        <f t="shared" si="247"/>
        <v>technology</v>
      </c>
      <c r="R2666" t="str">
        <f t="shared" si="248"/>
        <v>makerspaces</v>
      </c>
      <c r="S2666" s="9">
        <f t="shared" si="249"/>
        <v>42313.02542824074</v>
      </c>
      <c r="T2666" s="9">
        <f t="shared" si="250"/>
        <v>42347.290972222225</v>
      </c>
    </row>
    <row r="2667" spans="1:20" ht="43.5" x14ac:dyDescent="0.35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3">
        <f t="shared" si="251"/>
        <v>124</v>
      </c>
      <c r="P2667" s="4">
        <f t="shared" si="246"/>
        <v>93.695652173913047</v>
      </c>
      <c r="Q2667" t="str">
        <f t="shared" si="247"/>
        <v>technology</v>
      </c>
      <c r="R2667" t="str">
        <f t="shared" si="248"/>
        <v>makerspaces</v>
      </c>
      <c r="S2667" s="9">
        <f t="shared" si="249"/>
        <v>42083.895532407405</v>
      </c>
      <c r="T2667" s="9">
        <f t="shared" si="250"/>
        <v>42128.895532407405</v>
      </c>
    </row>
    <row r="2668" spans="1:20" ht="43.5" x14ac:dyDescent="0.35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3">
        <f t="shared" si="251"/>
        <v>160</v>
      </c>
      <c r="P2668" s="4">
        <f t="shared" si="246"/>
        <v>77.327718446601949</v>
      </c>
      <c r="Q2668" t="str">
        <f t="shared" si="247"/>
        <v>technology</v>
      </c>
      <c r="R2668" t="str">
        <f t="shared" si="248"/>
        <v>makerspaces</v>
      </c>
      <c r="S2668" s="9">
        <f t="shared" si="249"/>
        <v>42235.764340277776</v>
      </c>
      <c r="T2668" s="9">
        <f t="shared" si="250"/>
        <v>42272.875</v>
      </c>
    </row>
    <row r="2669" spans="1:20" ht="43.5" x14ac:dyDescent="0.35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3">
        <f t="shared" si="251"/>
        <v>111</v>
      </c>
      <c r="P2669" s="4">
        <f t="shared" si="246"/>
        <v>92.222222222222229</v>
      </c>
      <c r="Q2669" t="str">
        <f t="shared" si="247"/>
        <v>technology</v>
      </c>
      <c r="R2669" t="str">
        <f t="shared" si="248"/>
        <v>makerspaces</v>
      </c>
      <c r="S2669" s="9">
        <f t="shared" si="249"/>
        <v>42380.926111111112</v>
      </c>
      <c r="T2669" s="9">
        <f t="shared" si="250"/>
        <v>42410.926111111112</v>
      </c>
    </row>
    <row r="2670" spans="1:20" ht="29" x14ac:dyDescent="0.35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3">
        <f t="shared" si="251"/>
        <v>171</v>
      </c>
      <c r="P2670" s="4">
        <f t="shared" si="246"/>
        <v>60.964285714285715</v>
      </c>
      <c r="Q2670" t="str">
        <f t="shared" si="247"/>
        <v>technology</v>
      </c>
      <c r="R2670" t="str">
        <f t="shared" si="248"/>
        <v>makerspaces</v>
      </c>
      <c r="S2670" s="9">
        <f t="shared" si="249"/>
        <v>42275.588715277772</v>
      </c>
      <c r="T2670" s="9">
        <f t="shared" si="250"/>
        <v>42317.60555555555</v>
      </c>
    </row>
    <row r="2671" spans="1:20" ht="43.5" x14ac:dyDescent="0.35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3">
        <f t="shared" si="251"/>
        <v>126</v>
      </c>
      <c r="P2671" s="4">
        <f t="shared" si="246"/>
        <v>91</v>
      </c>
      <c r="Q2671" t="str">
        <f t="shared" si="247"/>
        <v>technology</v>
      </c>
      <c r="R2671" t="str">
        <f t="shared" si="248"/>
        <v>makerspaces</v>
      </c>
      <c r="S2671" s="9">
        <f t="shared" si="249"/>
        <v>42319.035833333335</v>
      </c>
      <c r="T2671" s="9">
        <f t="shared" si="250"/>
        <v>42379.035833333335</v>
      </c>
    </row>
    <row r="2672" spans="1:20" ht="43.5" x14ac:dyDescent="0.35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3">
        <f t="shared" si="251"/>
        <v>7</v>
      </c>
      <c r="P2672" s="4">
        <f t="shared" si="246"/>
        <v>41.583333333333336</v>
      </c>
      <c r="Q2672" t="str">
        <f t="shared" si="247"/>
        <v>technology</v>
      </c>
      <c r="R2672" t="str">
        <f t="shared" si="248"/>
        <v>makerspaces</v>
      </c>
      <c r="S2672" s="9">
        <f t="shared" si="249"/>
        <v>41821.020601851851</v>
      </c>
      <c r="T2672" s="9">
        <f t="shared" si="250"/>
        <v>41849.020601851851</v>
      </c>
    </row>
    <row r="2673" spans="1:20" ht="43.5" x14ac:dyDescent="0.35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3">
        <f t="shared" si="251"/>
        <v>12</v>
      </c>
      <c r="P2673" s="4">
        <f t="shared" si="246"/>
        <v>33.761904761904759</v>
      </c>
      <c r="Q2673" t="str">
        <f t="shared" si="247"/>
        <v>technology</v>
      </c>
      <c r="R2673" t="str">
        <f t="shared" si="248"/>
        <v>makerspaces</v>
      </c>
      <c r="S2673" s="9">
        <f t="shared" si="249"/>
        <v>41962.749027777783</v>
      </c>
      <c r="T2673" s="9">
        <f t="shared" si="250"/>
        <v>41992.818055555559</v>
      </c>
    </row>
    <row r="2674" spans="1:20" ht="43.5" x14ac:dyDescent="0.35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3">
        <f t="shared" si="251"/>
        <v>34</v>
      </c>
      <c r="P2674" s="4">
        <f t="shared" si="246"/>
        <v>70.61702127659575</v>
      </c>
      <c r="Q2674" t="str">
        <f t="shared" si="247"/>
        <v>technology</v>
      </c>
      <c r="R2674" t="str">
        <f t="shared" si="248"/>
        <v>makerspaces</v>
      </c>
      <c r="S2674" s="9">
        <f t="shared" si="249"/>
        <v>42344.884143518517</v>
      </c>
      <c r="T2674" s="9">
        <f t="shared" si="250"/>
        <v>42366.25</v>
      </c>
    </row>
    <row r="2675" spans="1:20" ht="43.5" x14ac:dyDescent="0.35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3">
        <f t="shared" si="251"/>
        <v>28</v>
      </c>
      <c r="P2675" s="4">
        <f t="shared" si="246"/>
        <v>167.15151515151516</v>
      </c>
      <c r="Q2675" t="str">
        <f t="shared" si="247"/>
        <v>technology</v>
      </c>
      <c r="R2675" t="str">
        <f t="shared" si="248"/>
        <v>makerspaces</v>
      </c>
      <c r="S2675" s="9">
        <f t="shared" si="249"/>
        <v>41912.541655092595</v>
      </c>
      <c r="T2675" s="9">
        <f t="shared" si="250"/>
        <v>41941.947916666664</v>
      </c>
    </row>
    <row r="2676" spans="1:20" ht="58" x14ac:dyDescent="0.35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3">
        <f t="shared" si="251"/>
        <v>63</v>
      </c>
      <c r="P2676" s="4">
        <f t="shared" si="246"/>
        <v>128.61988304093566</v>
      </c>
      <c r="Q2676" t="str">
        <f t="shared" si="247"/>
        <v>technology</v>
      </c>
      <c r="R2676" t="str">
        <f t="shared" si="248"/>
        <v>makerspaces</v>
      </c>
      <c r="S2676" s="9">
        <f t="shared" si="249"/>
        <v>42529.632754629631</v>
      </c>
      <c r="T2676" s="9">
        <f t="shared" si="250"/>
        <v>42556.207638888889</v>
      </c>
    </row>
    <row r="2677" spans="1:20" ht="43.5" x14ac:dyDescent="0.35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3">
        <f t="shared" si="251"/>
        <v>8</v>
      </c>
      <c r="P2677" s="4">
        <f t="shared" si="246"/>
        <v>65.41379310344827</v>
      </c>
      <c r="Q2677" t="str">
        <f t="shared" si="247"/>
        <v>technology</v>
      </c>
      <c r="R2677" t="str">
        <f t="shared" si="248"/>
        <v>makerspaces</v>
      </c>
      <c r="S2677" s="9">
        <f t="shared" si="249"/>
        <v>41923.857511574075</v>
      </c>
      <c r="T2677" s="9">
        <f t="shared" si="250"/>
        <v>41953.899178240739</v>
      </c>
    </row>
    <row r="2678" spans="1:20" ht="43.5" x14ac:dyDescent="0.35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3">
        <f t="shared" si="251"/>
        <v>51</v>
      </c>
      <c r="P2678" s="4">
        <f t="shared" si="246"/>
        <v>117.55555555555556</v>
      </c>
      <c r="Q2678" t="str">
        <f t="shared" si="247"/>
        <v>technology</v>
      </c>
      <c r="R2678" t="str">
        <f t="shared" si="248"/>
        <v>makerspaces</v>
      </c>
      <c r="S2678" s="9">
        <f t="shared" si="249"/>
        <v>42482.624699074076</v>
      </c>
      <c r="T2678" s="9">
        <f t="shared" si="250"/>
        <v>42512.624699074076</v>
      </c>
    </row>
    <row r="2679" spans="1:20" ht="43.5" x14ac:dyDescent="0.35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3">
        <f t="shared" si="251"/>
        <v>18</v>
      </c>
      <c r="P2679" s="4">
        <f t="shared" si="246"/>
        <v>126.48148148148148</v>
      </c>
      <c r="Q2679" t="str">
        <f t="shared" si="247"/>
        <v>technology</v>
      </c>
      <c r="R2679" t="str">
        <f t="shared" si="248"/>
        <v>makerspaces</v>
      </c>
      <c r="S2679" s="9">
        <f t="shared" si="249"/>
        <v>41793.029432870368</v>
      </c>
      <c r="T2679" s="9">
        <f t="shared" si="250"/>
        <v>41823.029432870368</v>
      </c>
    </row>
    <row r="2680" spans="1:20" ht="43.5" x14ac:dyDescent="0.35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3">
        <f t="shared" si="251"/>
        <v>1</v>
      </c>
      <c r="P2680" s="4">
        <f t="shared" si="246"/>
        <v>550</v>
      </c>
      <c r="Q2680" t="str">
        <f t="shared" si="247"/>
        <v>technology</v>
      </c>
      <c r="R2680" t="str">
        <f t="shared" si="248"/>
        <v>makerspaces</v>
      </c>
      <c r="S2680" s="9">
        <f t="shared" si="249"/>
        <v>42241.798206018517</v>
      </c>
      <c r="T2680" s="9">
        <f t="shared" si="250"/>
        <v>42271.798206018517</v>
      </c>
    </row>
    <row r="2681" spans="1:20" ht="43.5" x14ac:dyDescent="0.35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3">
        <f t="shared" si="251"/>
        <v>1</v>
      </c>
      <c r="P2681" s="4">
        <f t="shared" si="246"/>
        <v>44</v>
      </c>
      <c r="Q2681" t="str">
        <f t="shared" si="247"/>
        <v>technology</v>
      </c>
      <c r="R2681" t="str">
        <f t="shared" si="248"/>
        <v>makerspaces</v>
      </c>
      <c r="S2681" s="9">
        <f t="shared" si="249"/>
        <v>42033.001087962963</v>
      </c>
      <c r="T2681" s="9">
        <f t="shared" si="250"/>
        <v>42063.001087962963</v>
      </c>
    </row>
    <row r="2682" spans="1:20" x14ac:dyDescent="0.35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3">
        <f t="shared" si="251"/>
        <v>1</v>
      </c>
      <c r="P2682" s="4">
        <f t="shared" si="246"/>
        <v>69</v>
      </c>
      <c r="Q2682" t="str">
        <f t="shared" si="247"/>
        <v>technology</v>
      </c>
      <c r="R2682" t="str">
        <f t="shared" si="248"/>
        <v>makerspaces</v>
      </c>
      <c r="S2682" s="9">
        <f t="shared" si="249"/>
        <v>42436.211701388893</v>
      </c>
      <c r="T2682" s="9">
        <f t="shared" si="250"/>
        <v>42466.170034722221</v>
      </c>
    </row>
    <row r="2683" spans="1:20" ht="43.5" x14ac:dyDescent="0.35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3">
        <f t="shared" si="251"/>
        <v>1</v>
      </c>
      <c r="P2683" s="4">
        <f t="shared" si="246"/>
        <v>27.5</v>
      </c>
      <c r="Q2683" t="str">
        <f t="shared" si="247"/>
        <v>food</v>
      </c>
      <c r="R2683" t="str">
        <f t="shared" si="248"/>
        <v>food trucks</v>
      </c>
      <c r="S2683" s="9">
        <f t="shared" si="249"/>
        <v>41805.895254629628</v>
      </c>
      <c r="T2683" s="9">
        <f t="shared" si="250"/>
        <v>41830.895254629628</v>
      </c>
    </row>
    <row r="2684" spans="1:20" ht="43.5" x14ac:dyDescent="0.35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3">
        <f t="shared" si="251"/>
        <v>29</v>
      </c>
      <c r="P2684" s="4">
        <f t="shared" si="246"/>
        <v>84.9</v>
      </c>
      <c r="Q2684" t="str">
        <f t="shared" si="247"/>
        <v>food</v>
      </c>
      <c r="R2684" t="str">
        <f t="shared" si="248"/>
        <v>food trucks</v>
      </c>
      <c r="S2684" s="9">
        <f t="shared" si="249"/>
        <v>41932.871990740743</v>
      </c>
      <c r="T2684" s="9">
        <f t="shared" si="250"/>
        <v>41965.249305555553</v>
      </c>
    </row>
    <row r="2685" spans="1:20" ht="43.5" x14ac:dyDescent="0.35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3">
        <f t="shared" si="251"/>
        <v>1</v>
      </c>
      <c r="P2685" s="4">
        <f t="shared" si="246"/>
        <v>12</v>
      </c>
      <c r="Q2685" t="str">
        <f t="shared" si="247"/>
        <v>food</v>
      </c>
      <c r="R2685" t="str">
        <f t="shared" si="248"/>
        <v>food trucks</v>
      </c>
      <c r="S2685" s="9">
        <f t="shared" si="249"/>
        <v>42034.75509259259</v>
      </c>
      <c r="T2685" s="9">
        <f t="shared" si="250"/>
        <v>42064.75509259259</v>
      </c>
    </row>
    <row r="2686" spans="1:20" ht="43.5" x14ac:dyDescent="0.35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3">
        <f t="shared" si="251"/>
        <v>2</v>
      </c>
      <c r="P2686" s="4">
        <f t="shared" si="246"/>
        <v>200</v>
      </c>
      <c r="Q2686" t="str">
        <f t="shared" si="247"/>
        <v>food</v>
      </c>
      <c r="R2686" t="str">
        <f t="shared" si="248"/>
        <v>food trucks</v>
      </c>
      <c r="S2686" s="9">
        <f t="shared" si="249"/>
        <v>41820.914641203701</v>
      </c>
      <c r="T2686" s="9">
        <f t="shared" si="250"/>
        <v>41860.914641203701</v>
      </c>
    </row>
    <row r="2687" spans="1:20" ht="43.5" x14ac:dyDescent="0.35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3">
        <f t="shared" si="251"/>
        <v>1</v>
      </c>
      <c r="P2687" s="4">
        <f t="shared" si="246"/>
        <v>10</v>
      </c>
      <c r="Q2687" t="str">
        <f t="shared" si="247"/>
        <v>food</v>
      </c>
      <c r="R2687" t="str">
        <f t="shared" si="248"/>
        <v>food trucks</v>
      </c>
      <c r="S2687" s="9">
        <f t="shared" si="249"/>
        <v>42061.69594907407</v>
      </c>
      <c r="T2687" s="9">
        <f t="shared" si="250"/>
        <v>42121.654282407413</v>
      </c>
    </row>
    <row r="2688" spans="1:20" ht="43.5" x14ac:dyDescent="0.35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3">
        <f t="shared" si="251"/>
        <v>0</v>
      </c>
      <c r="P2688" s="4">
        <f t="shared" si="246"/>
        <v>0</v>
      </c>
      <c r="Q2688" t="str">
        <f t="shared" si="247"/>
        <v>food</v>
      </c>
      <c r="R2688" t="str">
        <f t="shared" si="248"/>
        <v>food trucks</v>
      </c>
      <c r="S2688" s="9">
        <f t="shared" si="249"/>
        <v>41892.974803240737</v>
      </c>
      <c r="T2688" s="9">
        <f t="shared" si="250"/>
        <v>41912.974803240737</v>
      </c>
    </row>
    <row r="2689" spans="1:20" ht="29" x14ac:dyDescent="0.35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3">
        <f t="shared" si="251"/>
        <v>0</v>
      </c>
      <c r="P2689" s="4">
        <f t="shared" si="246"/>
        <v>0</v>
      </c>
      <c r="Q2689" t="str">
        <f t="shared" si="247"/>
        <v>food</v>
      </c>
      <c r="R2689" t="str">
        <f t="shared" si="248"/>
        <v>food trucks</v>
      </c>
      <c r="S2689" s="9">
        <f t="shared" si="249"/>
        <v>42154.64025462963</v>
      </c>
      <c r="T2689" s="9">
        <f t="shared" si="250"/>
        <v>42184.64025462963</v>
      </c>
    </row>
    <row r="2690" spans="1:20" ht="29" x14ac:dyDescent="0.35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3">
        <f t="shared" si="251"/>
        <v>1</v>
      </c>
      <c r="P2690" s="4">
        <f t="shared" si="246"/>
        <v>5.2857142857142856</v>
      </c>
      <c r="Q2690" t="str">
        <f t="shared" si="247"/>
        <v>food</v>
      </c>
      <c r="R2690" t="str">
        <f t="shared" si="248"/>
        <v>food trucks</v>
      </c>
      <c r="S2690" s="9">
        <f t="shared" si="249"/>
        <v>42028.118865740747</v>
      </c>
      <c r="T2690" s="9">
        <f t="shared" si="250"/>
        <v>42059.125</v>
      </c>
    </row>
    <row r="2691" spans="1:20" ht="43.5" x14ac:dyDescent="0.35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3">
        <f t="shared" si="251"/>
        <v>1</v>
      </c>
      <c r="P2691" s="4">
        <f t="shared" ref="P2691:P2754" si="252">IFERROR(E2691/L2691,0)</f>
        <v>1</v>
      </c>
      <c r="Q2691" t="str">
        <f t="shared" ref="Q2691:Q2754" si="253">LEFT(N2691,SEARCH("/",N2691)-1)</f>
        <v>food</v>
      </c>
      <c r="R2691" t="str">
        <f t="shared" ref="R2691:R2754" si="254">RIGHT(N2691,LEN(N2691)-SEARCH("/",N2691,1))</f>
        <v>food trucks</v>
      </c>
      <c r="S2691" s="9">
        <f t="shared" ref="S2691:S2754" si="255">(((J2691/60)/60)/24)+DATE(1970,1,1)</f>
        <v>42551.961689814809</v>
      </c>
      <c r="T2691" s="9">
        <f t="shared" ref="T2691:T2754" si="256">(((I2691/60)/60)/24)+DATE(1970,1,1)</f>
        <v>42581.961689814809</v>
      </c>
    </row>
    <row r="2692" spans="1:20" ht="43.5" x14ac:dyDescent="0.35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3">
        <f t="shared" ref="O2692:O2755" si="257">ROUNDUP((E2692/D2692)*100,0)</f>
        <v>11</v>
      </c>
      <c r="P2692" s="4">
        <f t="shared" si="252"/>
        <v>72.762711864406782</v>
      </c>
      <c r="Q2692" t="str">
        <f t="shared" si="253"/>
        <v>food</v>
      </c>
      <c r="R2692" t="str">
        <f t="shared" si="254"/>
        <v>food trucks</v>
      </c>
      <c r="S2692" s="9">
        <f t="shared" si="255"/>
        <v>42113.105046296296</v>
      </c>
      <c r="T2692" s="9">
        <f t="shared" si="256"/>
        <v>42158.105046296296</v>
      </c>
    </row>
    <row r="2693" spans="1:20" ht="29" x14ac:dyDescent="0.35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3">
        <f t="shared" si="257"/>
        <v>1</v>
      </c>
      <c r="P2693" s="4">
        <f t="shared" si="252"/>
        <v>17.5</v>
      </c>
      <c r="Q2693" t="str">
        <f t="shared" si="253"/>
        <v>food</v>
      </c>
      <c r="R2693" t="str">
        <f t="shared" si="254"/>
        <v>food trucks</v>
      </c>
      <c r="S2693" s="9">
        <f t="shared" si="255"/>
        <v>42089.724039351851</v>
      </c>
      <c r="T2693" s="9">
        <f t="shared" si="256"/>
        <v>42134.724039351851</v>
      </c>
    </row>
    <row r="2694" spans="1:20" ht="43.5" x14ac:dyDescent="0.35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3">
        <f t="shared" si="257"/>
        <v>1</v>
      </c>
      <c r="P2694" s="4">
        <f t="shared" si="252"/>
        <v>25</v>
      </c>
      <c r="Q2694" t="str">
        <f t="shared" si="253"/>
        <v>food</v>
      </c>
      <c r="R2694" t="str">
        <f t="shared" si="254"/>
        <v>food trucks</v>
      </c>
      <c r="S2694" s="9">
        <f t="shared" si="255"/>
        <v>42058.334027777775</v>
      </c>
      <c r="T2694" s="9">
        <f t="shared" si="256"/>
        <v>42088.292361111111</v>
      </c>
    </row>
    <row r="2695" spans="1:20" ht="43.5" x14ac:dyDescent="0.35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3">
        <f t="shared" si="257"/>
        <v>1</v>
      </c>
      <c r="P2695" s="4">
        <f t="shared" si="252"/>
        <v>13.333333333333334</v>
      </c>
      <c r="Q2695" t="str">
        <f t="shared" si="253"/>
        <v>food</v>
      </c>
      <c r="R2695" t="str">
        <f t="shared" si="254"/>
        <v>food trucks</v>
      </c>
      <c r="S2695" s="9">
        <f t="shared" si="255"/>
        <v>41834.138495370367</v>
      </c>
      <c r="T2695" s="9">
        <f t="shared" si="256"/>
        <v>41864.138495370367</v>
      </c>
    </row>
    <row r="2696" spans="1:20" ht="43.5" x14ac:dyDescent="0.35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3">
        <f t="shared" si="257"/>
        <v>1</v>
      </c>
      <c r="P2696" s="4">
        <f t="shared" si="252"/>
        <v>1</v>
      </c>
      <c r="Q2696" t="str">
        <f t="shared" si="253"/>
        <v>food</v>
      </c>
      <c r="R2696" t="str">
        <f t="shared" si="254"/>
        <v>food trucks</v>
      </c>
      <c r="S2696" s="9">
        <f t="shared" si="255"/>
        <v>41878.140497685185</v>
      </c>
      <c r="T2696" s="9">
        <f t="shared" si="256"/>
        <v>41908.140497685185</v>
      </c>
    </row>
    <row r="2697" spans="1:20" ht="29" x14ac:dyDescent="0.35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3">
        <f t="shared" si="257"/>
        <v>1</v>
      </c>
      <c r="P2697" s="4">
        <f t="shared" si="252"/>
        <v>23.666666666666668</v>
      </c>
      <c r="Q2697" t="str">
        <f t="shared" si="253"/>
        <v>food</v>
      </c>
      <c r="R2697" t="str">
        <f t="shared" si="254"/>
        <v>food trucks</v>
      </c>
      <c r="S2697" s="9">
        <f t="shared" si="255"/>
        <v>42048.181921296295</v>
      </c>
      <c r="T2697" s="9">
        <f t="shared" si="256"/>
        <v>42108.14025462963</v>
      </c>
    </row>
    <row r="2698" spans="1:20" ht="43.5" x14ac:dyDescent="0.35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3">
        <f t="shared" si="257"/>
        <v>6</v>
      </c>
      <c r="P2698" s="4">
        <f t="shared" si="252"/>
        <v>89.21052631578948</v>
      </c>
      <c r="Q2698" t="str">
        <f t="shared" si="253"/>
        <v>food</v>
      </c>
      <c r="R2698" t="str">
        <f t="shared" si="254"/>
        <v>food trucks</v>
      </c>
      <c r="S2698" s="9">
        <f t="shared" si="255"/>
        <v>41964.844444444447</v>
      </c>
      <c r="T2698" s="9">
        <f t="shared" si="256"/>
        <v>41998.844444444447</v>
      </c>
    </row>
    <row r="2699" spans="1:20" ht="29" x14ac:dyDescent="0.35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3">
        <f t="shared" si="257"/>
        <v>27</v>
      </c>
      <c r="P2699" s="4">
        <f t="shared" si="252"/>
        <v>116.55769230769231</v>
      </c>
      <c r="Q2699" t="str">
        <f t="shared" si="253"/>
        <v>food</v>
      </c>
      <c r="R2699" t="str">
        <f t="shared" si="254"/>
        <v>food trucks</v>
      </c>
      <c r="S2699" s="9">
        <f t="shared" si="255"/>
        <v>42187.940081018518</v>
      </c>
      <c r="T2699" s="9">
        <f t="shared" si="256"/>
        <v>42218.916666666672</v>
      </c>
    </row>
    <row r="2700" spans="1:20" ht="43.5" x14ac:dyDescent="0.35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3">
        <f t="shared" si="257"/>
        <v>1</v>
      </c>
      <c r="P2700" s="4">
        <f t="shared" si="252"/>
        <v>13.005000000000001</v>
      </c>
      <c r="Q2700" t="str">
        <f t="shared" si="253"/>
        <v>food</v>
      </c>
      <c r="R2700" t="str">
        <f t="shared" si="254"/>
        <v>food trucks</v>
      </c>
      <c r="S2700" s="9">
        <f t="shared" si="255"/>
        <v>41787.898240740738</v>
      </c>
      <c r="T2700" s="9">
        <f t="shared" si="256"/>
        <v>41817.898240740738</v>
      </c>
    </row>
    <row r="2701" spans="1:20" ht="43.5" x14ac:dyDescent="0.35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3">
        <f t="shared" si="257"/>
        <v>0</v>
      </c>
      <c r="P2701" s="4">
        <f t="shared" si="252"/>
        <v>0</v>
      </c>
      <c r="Q2701" t="str">
        <f t="shared" si="253"/>
        <v>food</v>
      </c>
      <c r="R2701" t="str">
        <f t="shared" si="254"/>
        <v>food trucks</v>
      </c>
      <c r="S2701" s="9">
        <f t="shared" si="255"/>
        <v>41829.896562499998</v>
      </c>
      <c r="T2701" s="9">
        <f t="shared" si="256"/>
        <v>41859.896562499998</v>
      </c>
    </row>
    <row r="2702" spans="1:20" ht="43.5" x14ac:dyDescent="0.35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3">
        <f t="shared" si="257"/>
        <v>1</v>
      </c>
      <c r="P2702" s="4">
        <f t="shared" si="252"/>
        <v>17.5</v>
      </c>
      <c r="Q2702" t="str">
        <f t="shared" si="253"/>
        <v>food</v>
      </c>
      <c r="R2702" t="str">
        <f t="shared" si="254"/>
        <v>food trucks</v>
      </c>
      <c r="S2702" s="9">
        <f t="shared" si="255"/>
        <v>41870.87467592593</v>
      </c>
      <c r="T2702" s="9">
        <f t="shared" si="256"/>
        <v>41900.87467592593</v>
      </c>
    </row>
    <row r="2703" spans="1:20" ht="43.5" x14ac:dyDescent="0.35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3">
        <f t="shared" si="257"/>
        <v>47</v>
      </c>
      <c r="P2703" s="4">
        <f t="shared" si="252"/>
        <v>34.130434782608695</v>
      </c>
      <c r="Q2703" t="str">
        <f t="shared" si="253"/>
        <v>theater</v>
      </c>
      <c r="R2703" t="str">
        <f t="shared" si="254"/>
        <v>spaces</v>
      </c>
      <c r="S2703" s="9">
        <f t="shared" si="255"/>
        <v>42801.774699074071</v>
      </c>
      <c r="T2703" s="9">
        <f t="shared" si="256"/>
        <v>42832.733032407406</v>
      </c>
    </row>
    <row r="2704" spans="1:20" ht="43.5" x14ac:dyDescent="0.35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3">
        <f t="shared" si="257"/>
        <v>35</v>
      </c>
      <c r="P2704" s="4">
        <f t="shared" si="252"/>
        <v>132.34615384615384</v>
      </c>
      <c r="Q2704" t="str">
        <f t="shared" si="253"/>
        <v>theater</v>
      </c>
      <c r="R2704" t="str">
        <f t="shared" si="254"/>
        <v>spaces</v>
      </c>
      <c r="S2704" s="9">
        <f t="shared" si="255"/>
        <v>42800.801817129628</v>
      </c>
      <c r="T2704" s="9">
        <f t="shared" si="256"/>
        <v>42830.760150462964</v>
      </c>
    </row>
    <row r="2705" spans="1:20" ht="29" x14ac:dyDescent="0.35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3">
        <f t="shared" si="257"/>
        <v>104</v>
      </c>
      <c r="P2705" s="4">
        <f t="shared" si="252"/>
        <v>922.22222222222217</v>
      </c>
      <c r="Q2705" t="str">
        <f t="shared" si="253"/>
        <v>theater</v>
      </c>
      <c r="R2705" t="str">
        <f t="shared" si="254"/>
        <v>spaces</v>
      </c>
      <c r="S2705" s="9">
        <f t="shared" si="255"/>
        <v>42756.690162037034</v>
      </c>
      <c r="T2705" s="9">
        <f t="shared" si="256"/>
        <v>42816.648495370369</v>
      </c>
    </row>
    <row r="2706" spans="1:20" ht="43.5" x14ac:dyDescent="0.35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3">
        <f t="shared" si="257"/>
        <v>7</v>
      </c>
      <c r="P2706" s="4">
        <f t="shared" si="252"/>
        <v>163.57142857142858</v>
      </c>
      <c r="Q2706" t="str">
        <f t="shared" si="253"/>
        <v>theater</v>
      </c>
      <c r="R2706" t="str">
        <f t="shared" si="254"/>
        <v>spaces</v>
      </c>
      <c r="S2706" s="9">
        <f t="shared" si="255"/>
        <v>42787.862430555557</v>
      </c>
      <c r="T2706" s="9">
        <f t="shared" si="256"/>
        <v>42830.820763888885</v>
      </c>
    </row>
    <row r="2707" spans="1:20" ht="29" x14ac:dyDescent="0.35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3">
        <f t="shared" si="257"/>
        <v>11</v>
      </c>
      <c r="P2707" s="4">
        <f t="shared" si="252"/>
        <v>217.375</v>
      </c>
      <c r="Q2707" t="str">
        <f t="shared" si="253"/>
        <v>theater</v>
      </c>
      <c r="R2707" t="str">
        <f t="shared" si="254"/>
        <v>spaces</v>
      </c>
      <c r="S2707" s="9">
        <f t="shared" si="255"/>
        <v>42773.916180555556</v>
      </c>
      <c r="T2707" s="9">
        <f t="shared" si="256"/>
        <v>42818.874513888892</v>
      </c>
    </row>
    <row r="2708" spans="1:20" ht="43.5" x14ac:dyDescent="0.35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3">
        <f t="shared" si="257"/>
        <v>113</v>
      </c>
      <c r="P2708" s="4">
        <f t="shared" si="252"/>
        <v>149.44486692015209</v>
      </c>
      <c r="Q2708" t="str">
        <f t="shared" si="253"/>
        <v>theater</v>
      </c>
      <c r="R2708" t="str">
        <f t="shared" si="254"/>
        <v>spaces</v>
      </c>
      <c r="S2708" s="9">
        <f t="shared" si="255"/>
        <v>41899.294942129629</v>
      </c>
      <c r="T2708" s="9">
        <f t="shared" si="256"/>
        <v>41928.290972222225</v>
      </c>
    </row>
    <row r="2709" spans="1:20" ht="43.5" x14ac:dyDescent="0.35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3">
        <f t="shared" si="257"/>
        <v>351</v>
      </c>
      <c r="P2709" s="4">
        <f t="shared" si="252"/>
        <v>71.237487309644663</v>
      </c>
      <c r="Q2709" t="str">
        <f t="shared" si="253"/>
        <v>theater</v>
      </c>
      <c r="R2709" t="str">
        <f t="shared" si="254"/>
        <v>spaces</v>
      </c>
      <c r="S2709" s="9">
        <f t="shared" si="255"/>
        <v>41391.782905092594</v>
      </c>
      <c r="T2709" s="9">
        <f t="shared" si="256"/>
        <v>41421.290972222225</v>
      </c>
    </row>
    <row r="2710" spans="1:20" ht="43.5" x14ac:dyDescent="0.35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3">
        <f t="shared" si="257"/>
        <v>234</v>
      </c>
      <c r="P2710" s="4">
        <f t="shared" si="252"/>
        <v>44.464318398474738</v>
      </c>
      <c r="Q2710" t="str">
        <f t="shared" si="253"/>
        <v>theater</v>
      </c>
      <c r="R2710" t="str">
        <f t="shared" si="254"/>
        <v>spaces</v>
      </c>
      <c r="S2710" s="9">
        <f t="shared" si="255"/>
        <v>42512.698217592595</v>
      </c>
      <c r="T2710" s="9">
        <f t="shared" si="256"/>
        <v>42572.698217592595</v>
      </c>
    </row>
    <row r="2711" spans="1:20" ht="43.5" x14ac:dyDescent="0.35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3">
        <f t="shared" si="257"/>
        <v>102</v>
      </c>
      <c r="P2711" s="4">
        <f t="shared" si="252"/>
        <v>164.94480519480518</v>
      </c>
      <c r="Q2711" t="str">
        <f t="shared" si="253"/>
        <v>theater</v>
      </c>
      <c r="R2711" t="str">
        <f t="shared" si="254"/>
        <v>spaces</v>
      </c>
      <c r="S2711" s="9">
        <f t="shared" si="255"/>
        <v>42612.149780092594</v>
      </c>
      <c r="T2711" s="9">
        <f t="shared" si="256"/>
        <v>42647.165972222225</v>
      </c>
    </row>
    <row r="2712" spans="1:20" ht="29" x14ac:dyDescent="0.35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3">
        <f t="shared" si="257"/>
        <v>154</v>
      </c>
      <c r="P2712" s="4">
        <f t="shared" si="252"/>
        <v>84.871516544117654</v>
      </c>
      <c r="Q2712" t="str">
        <f t="shared" si="253"/>
        <v>theater</v>
      </c>
      <c r="R2712" t="str">
        <f t="shared" si="254"/>
        <v>spaces</v>
      </c>
      <c r="S2712" s="9">
        <f t="shared" si="255"/>
        <v>41828.229490740741</v>
      </c>
      <c r="T2712" s="9">
        <f t="shared" si="256"/>
        <v>41860.083333333336</v>
      </c>
    </row>
    <row r="2713" spans="1:20" ht="43.5" x14ac:dyDescent="0.35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3">
        <f t="shared" si="257"/>
        <v>101</v>
      </c>
      <c r="P2713" s="4">
        <f t="shared" si="252"/>
        <v>53.945205479452056</v>
      </c>
      <c r="Q2713" t="str">
        <f t="shared" si="253"/>
        <v>theater</v>
      </c>
      <c r="R2713" t="str">
        <f t="shared" si="254"/>
        <v>spaces</v>
      </c>
      <c r="S2713" s="9">
        <f t="shared" si="255"/>
        <v>41780.745254629634</v>
      </c>
      <c r="T2713" s="9">
        <f t="shared" si="256"/>
        <v>41810.917361111111</v>
      </c>
    </row>
    <row r="2714" spans="1:20" ht="43.5" x14ac:dyDescent="0.35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3">
        <f t="shared" si="257"/>
        <v>132</v>
      </c>
      <c r="P2714" s="4">
        <f t="shared" si="252"/>
        <v>50.531468531468533</v>
      </c>
      <c r="Q2714" t="str">
        <f t="shared" si="253"/>
        <v>theater</v>
      </c>
      <c r="R2714" t="str">
        <f t="shared" si="254"/>
        <v>spaces</v>
      </c>
      <c r="S2714" s="9">
        <f t="shared" si="255"/>
        <v>41432.062037037038</v>
      </c>
      <c r="T2714" s="9">
        <f t="shared" si="256"/>
        <v>41468.75</v>
      </c>
    </row>
    <row r="2715" spans="1:20" ht="43.5" x14ac:dyDescent="0.35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3">
        <f t="shared" si="257"/>
        <v>103</v>
      </c>
      <c r="P2715" s="4">
        <f t="shared" si="252"/>
        <v>108.00140845070422</v>
      </c>
      <c r="Q2715" t="str">
        <f t="shared" si="253"/>
        <v>theater</v>
      </c>
      <c r="R2715" t="str">
        <f t="shared" si="254"/>
        <v>spaces</v>
      </c>
      <c r="S2715" s="9">
        <f t="shared" si="255"/>
        <v>42322.653749999998</v>
      </c>
      <c r="T2715" s="9">
        <f t="shared" si="256"/>
        <v>42362.653749999998</v>
      </c>
    </row>
    <row r="2716" spans="1:20" ht="29" x14ac:dyDescent="0.35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3">
        <f t="shared" si="257"/>
        <v>117</v>
      </c>
      <c r="P2716" s="4">
        <f t="shared" si="252"/>
        <v>95.373770491803285</v>
      </c>
      <c r="Q2716" t="str">
        <f t="shared" si="253"/>
        <v>theater</v>
      </c>
      <c r="R2716" t="str">
        <f t="shared" si="254"/>
        <v>spaces</v>
      </c>
      <c r="S2716" s="9">
        <f t="shared" si="255"/>
        <v>42629.655046296291</v>
      </c>
      <c r="T2716" s="9">
        <f t="shared" si="256"/>
        <v>42657.958333333328</v>
      </c>
    </row>
    <row r="2717" spans="1:20" ht="43.5" x14ac:dyDescent="0.35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3">
        <f t="shared" si="257"/>
        <v>265</v>
      </c>
      <c r="P2717" s="4">
        <f t="shared" si="252"/>
        <v>57.631016333938291</v>
      </c>
      <c r="Q2717" t="str">
        <f t="shared" si="253"/>
        <v>theater</v>
      </c>
      <c r="R2717" t="str">
        <f t="shared" si="254"/>
        <v>spaces</v>
      </c>
      <c r="S2717" s="9">
        <f t="shared" si="255"/>
        <v>42387.398472222223</v>
      </c>
      <c r="T2717" s="9">
        <f t="shared" si="256"/>
        <v>42421.398472222223</v>
      </c>
    </row>
    <row r="2718" spans="1:20" ht="58" x14ac:dyDescent="0.35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3">
        <f t="shared" si="257"/>
        <v>120</v>
      </c>
      <c r="P2718" s="4">
        <f t="shared" si="252"/>
        <v>64.160481283422456</v>
      </c>
      <c r="Q2718" t="str">
        <f t="shared" si="253"/>
        <v>theater</v>
      </c>
      <c r="R2718" t="str">
        <f t="shared" si="254"/>
        <v>spaces</v>
      </c>
      <c r="S2718" s="9">
        <f t="shared" si="255"/>
        <v>42255.333252314813</v>
      </c>
      <c r="T2718" s="9">
        <f t="shared" si="256"/>
        <v>42285.333252314813</v>
      </c>
    </row>
    <row r="2719" spans="1:20" ht="43.5" x14ac:dyDescent="0.35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3">
        <f t="shared" si="257"/>
        <v>121</v>
      </c>
      <c r="P2719" s="4">
        <f t="shared" si="252"/>
        <v>92.387692307692305</v>
      </c>
      <c r="Q2719" t="str">
        <f t="shared" si="253"/>
        <v>theater</v>
      </c>
      <c r="R2719" t="str">
        <f t="shared" si="254"/>
        <v>spaces</v>
      </c>
      <c r="S2719" s="9">
        <f t="shared" si="255"/>
        <v>41934.914918981485</v>
      </c>
      <c r="T2719" s="9">
        <f t="shared" si="256"/>
        <v>41979.956585648149</v>
      </c>
    </row>
    <row r="2720" spans="1:20" ht="43.5" x14ac:dyDescent="0.35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3">
        <f t="shared" si="257"/>
        <v>104</v>
      </c>
      <c r="P2720" s="4">
        <f t="shared" si="252"/>
        <v>125.97972972972973</v>
      </c>
      <c r="Q2720" t="str">
        <f t="shared" si="253"/>
        <v>theater</v>
      </c>
      <c r="R2720" t="str">
        <f t="shared" si="254"/>
        <v>spaces</v>
      </c>
      <c r="S2720" s="9">
        <f t="shared" si="255"/>
        <v>42465.596585648149</v>
      </c>
      <c r="T2720" s="9">
        <f t="shared" si="256"/>
        <v>42493.958333333328</v>
      </c>
    </row>
    <row r="2721" spans="1:20" ht="43.5" x14ac:dyDescent="0.35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3">
        <f t="shared" si="257"/>
        <v>109</v>
      </c>
      <c r="P2721" s="4">
        <f t="shared" si="252"/>
        <v>94.637681159420296</v>
      </c>
      <c r="Q2721" t="str">
        <f t="shared" si="253"/>
        <v>theater</v>
      </c>
      <c r="R2721" t="str">
        <f t="shared" si="254"/>
        <v>spaces</v>
      </c>
      <c r="S2721" s="9">
        <f t="shared" si="255"/>
        <v>42418.031180555554</v>
      </c>
      <c r="T2721" s="9">
        <f t="shared" si="256"/>
        <v>42477.989513888882</v>
      </c>
    </row>
    <row r="2722" spans="1:20" ht="29" x14ac:dyDescent="0.35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3">
        <f t="shared" si="257"/>
        <v>119</v>
      </c>
      <c r="P2722" s="4">
        <f t="shared" si="252"/>
        <v>170.69942196531792</v>
      </c>
      <c r="Q2722" t="str">
        <f t="shared" si="253"/>
        <v>theater</v>
      </c>
      <c r="R2722" t="str">
        <f t="shared" si="254"/>
        <v>spaces</v>
      </c>
      <c r="S2722" s="9">
        <f t="shared" si="255"/>
        <v>42655.465891203698</v>
      </c>
      <c r="T2722" s="9">
        <f t="shared" si="256"/>
        <v>42685.507557870369</v>
      </c>
    </row>
    <row r="2723" spans="1:20" ht="43.5" x14ac:dyDescent="0.35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3">
        <f t="shared" si="257"/>
        <v>1462</v>
      </c>
      <c r="P2723" s="4">
        <f t="shared" si="252"/>
        <v>40.762081784386616</v>
      </c>
      <c r="Q2723" t="str">
        <f t="shared" si="253"/>
        <v>technology</v>
      </c>
      <c r="R2723" t="str">
        <f t="shared" si="254"/>
        <v>hardware</v>
      </c>
      <c r="S2723" s="9">
        <f t="shared" si="255"/>
        <v>41493.543958333335</v>
      </c>
      <c r="T2723" s="9">
        <f t="shared" si="256"/>
        <v>41523.791666666664</v>
      </c>
    </row>
    <row r="2724" spans="1:20" ht="43.5" x14ac:dyDescent="0.35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3">
        <f t="shared" si="257"/>
        <v>253</v>
      </c>
      <c r="P2724" s="4">
        <f t="shared" si="252"/>
        <v>68.254054054054052</v>
      </c>
      <c r="Q2724" t="str">
        <f t="shared" si="253"/>
        <v>technology</v>
      </c>
      <c r="R2724" t="str">
        <f t="shared" si="254"/>
        <v>hardware</v>
      </c>
      <c r="S2724" s="9">
        <f t="shared" si="255"/>
        <v>42704.857094907406</v>
      </c>
      <c r="T2724" s="9">
        <f t="shared" si="256"/>
        <v>42764.857094907406</v>
      </c>
    </row>
    <row r="2725" spans="1:20" ht="43.5" x14ac:dyDescent="0.35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3">
        <f t="shared" si="257"/>
        <v>141</v>
      </c>
      <c r="P2725" s="4">
        <f t="shared" si="252"/>
        <v>95.48863636363636</v>
      </c>
      <c r="Q2725" t="str">
        <f t="shared" si="253"/>
        <v>technology</v>
      </c>
      <c r="R2725" t="str">
        <f t="shared" si="254"/>
        <v>hardware</v>
      </c>
      <c r="S2725" s="9">
        <f t="shared" si="255"/>
        <v>41944.83898148148</v>
      </c>
      <c r="T2725" s="9">
        <f t="shared" si="256"/>
        <v>42004.880648148144</v>
      </c>
    </row>
    <row r="2726" spans="1:20" ht="43.5" x14ac:dyDescent="0.35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3">
        <f t="shared" si="257"/>
        <v>297</v>
      </c>
      <c r="P2726" s="4">
        <f t="shared" si="252"/>
        <v>7.1902649656526005</v>
      </c>
      <c r="Q2726" t="str">
        <f t="shared" si="253"/>
        <v>technology</v>
      </c>
      <c r="R2726" t="str">
        <f t="shared" si="254"/>
        <v>hardware</v>
      </c>
      <c r="S2726" s="9">
        <f t="shared" si="255"/>
        <v>42199.32707175926</v>
      </c>
      <c r="T2726" s="9">
        <f t="shared" si="256"/>
        <v>42231.32707175926</v>
      </c>
    </row>
    <row r="2727" spans="1:20" ht="29" x14ac:dyDescent="0.35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3">
        <f t="shared" si="257"/>
        <v>145</v>
      </c>
      <c r="P2727" s="4">
        <f t="shared" si="252"/>
        <v>511.65486725663715</v>
      </c>
      <c r="Q2727" t="str">
        <f t="shared" si="253"/>
        <v>technology</v>
      </c>
      <c r="R2727" t="str">
        <f t="shared" si="254"/>
        <v>hardware</v>
      </c>
      <c r="S2727" s="9">
        <f t="shared" si="255"/>
        <v>42745.744618055556</v>
      </c>
      <c r="T2727" s="9">
        <f t="shared" si="256"/>
        <v>42795.744618055556</v>
      </c>
    </row>
    <row r="2728" spans="1:20" x14ac:dyDescent="0.35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3">
        <f t="shared" si="257"/>
        <v>106</v>
      </c>
      <c r="P2728" s="4">
        <f t="shared" si="252"/>
        <v>261.74504950495049</v>
      </c>
      <c r="Q2728" t="str">
        <f t="shared" si="253"/>
        <v>technology</v>
      </c>
      <c r="R2728" t="str">
        <f t="shared" si="254"/>
        <v>hardware</v>
      </c>
      <c r="S2728" s="9">
        <f t="shared" si="255"/>
        <v>42452.579988425925</v>
      </c>
      <c r="T2728" s="9">
        <f t="shared" si="256"/>
        <v>42482.579988425925</v>
      </c>
    </row>
    <row r="2729" spans="1:20" ht="43.5" x14ac:dyDescent="0.35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3">
        <f t="shared" si="257"/>
        <v>494</v>
      </c>
      <c r="P2729" s="4">
        <f t="shared" si="252"/>
        <v>69.760961810466767</v>
      </c>
      <c r="Q2729" t="str">
        <f t="shared" si="253"/>
        <v>technology</v>
      </c>
      <c r="R2729" t="str">
        <f t="shared" si="254"/>
        <v>hardware</v>
      </c>
      <c r="S2729" s="9">
        <f t="shared" si="255"/>
        <v>42198.676655092597</v>
      </c>
      <c r="T2729" s="9">
        <f t="shared" si="256"/>
        <v>42223.676655092597</v>
      </c>
    </row>
    <row r="2730" spans="1:20" ht="29" x14ac:dyDescent="0.35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3">
        <f t="shared" si="257"/>
        <v>202</v>
      </c>
      <c r="P2730" s="4">
        <f t="shared" si="252"/>
        <v>77.229591836734699</v>
      </c>
      <c r="Q2730" t="str">
        <f t="shared" si="253"/>
        <v>technology</v>
      </c>
      <c r="R2730" t="str">
        <f t="shared" si="254"/>
        <v>hardware</v>
      </c>
      <c r="S2730" s="9">
        <f t="shared" si="255"/>
        <v>42333.59993055556</v>
      </c>
      <c r="T2730" s="9">
        <f t="shared" si="256"/>
        <v>42368.59993055556</v>
      </c>
    </row>
    <row r="2731" spans="1:20" ht="29" x14ac:dyDescent="0.35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3">
        <f t="shared" si="257"/>
        <v>105</v>
      </c>
      <c r="P2731" s="4">
        <f t="shared" si="252"/>
        <v>340.56521739130437</v>
      </c>
      <c r="Q2731" t="str">
        <f t="shared" si="253"/>
        <v>technology</v>
      </c>
      <c r="R2731" t="str">
        <f t="shared" si="254"/>
        <v>hardware</v>
      </c>
      <c r="S2731" s="9">
        <f t="shared" si="255"/>
        <v>42095.240706018521</v>
      </c>
      <c r="T2731" s="9">
        <f t="shared" si="256"/>
        <v>42125.240706018521</v>
      </c>
    </row>
    <row r="2732" spans="1:20" ht="29" x14ac:dyDescent="0.35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3">
        <f t="shared" si="257"/>
        <v>171</v>
      </c>
      <c r="P2732" s="4">
        <f t="shared" si="252"/>
        <v>67.417903225806455</v>
      </c>
      <c r="Q2732" t="str">
        <f t="shared" si="253"/>
        <v>technology</v>
      </c>
      <c r="R2732" t="str">
        <f t="shared" si="254"/>
        <v>hardware</v>
      </c>
      <c r="S2732" s="9">
        <f t="shared" si="255"/>
        <v>41351.541377314818</v>
      </c>
      <c r="T2732" s="9">
        <f t="shared" si="256"/>
        <v>41386.541377314818</v>
      </c>
    </row>
    <row r="2733" spans="1:20" ht="43.5" x14ac:dyDescent="0.35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3">
        <f t="shared" si="257"/>
        <v>105</v>
      </c>
      <c r="P2733" s="4">
        <f t="shared" si="252"/>
        <v>845.70270270270271</v>
      </c>
      <c r="Q2733" t="str">
        <f t="shared" si="253"/>
        <v>technology</v>
      </c>
      <c r="R2733" t="str">
        <f t="shared" si="254"/>
        <v>hardware</v>
      </c>
      <c r="S2733" s="9">
        <f t="shared" si="255"/>
        <v>41872.525717592594</v>
      </c>
      <c r="T2733" s="9">
        <f t="shared" si="256"/>
        <v>41930.166666666664</v>
      </c>
    </row>
    <row r="2734" spans="1:20" ht="43.5" x14ac:dyDescent="0.35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3">
        <f t="shared" si="257"/>
        <v>119</v>
      </c>
      <c r="P2734" s="4">
        <f t="shared" si="252"/>
        <v>97.191780821917803</v>
      </c>
      <c r="Q2734" t="str">
        <f t="shared" si="253"/>
        <v>technology</v>
      </c>
      <c r="R2734" t="str">
        <f t="shared" si="254"/>
        <v>hardware</v>
      </c>
      <c r="S2734" s="9">
        <f t="shared" si="255"/>
        <v>41389.808194444442</v>
      </c>
      <c r="T2734" s="9">
        <f t="shared" si="256"/>
        <v>41422</v>
      </c>
    </row>
    <row r="2735" spans="1:20" ht="43.5" x14ac:dyDescent="0.35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3">
        <f t="shared" si="257"/>
        <v>108</v>
      </c>
      <c r="P2735" s="4">
        <f t="shared" si="252"/>
        <v>451.84033613445376</v>
      </c>
      <c r="Q2735" t="str">
        <f t="shared" si="253"/>
        <v>technology</v>
      </c>
      <c r="R2735" t="str">
        <f t="shared" si="254"/>
        <v>hardware</v>
      </c>
      <c r="S2735" s="9">
        <f t="shared" si="255"/>
        <v>42044.272847222222</v>
      </c>
      <c r="T2735" s="9">
        <f t="shared" si="256"/>
        <v>42104.231180555551</v>
      </c>
    </row>
    <row r="2736" spans="1:20" ht="43.5" x14ac:dyDescent="0.35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3">
        <f t="shared" si="257"/>
        <v>2260300</v>
      </c>
      <c r="P2736" s="4">
        <f t="shared" si="252"/>
        <v>138.66871165644173</v>
      </c>
      <c r="Q2736" t="str">
        <f t="shared" si="253"/>
        <v>technology</v>
      </c>
      <c r="R2736" t="str">
        <f t="shared" si="254"/>
        <v>hardware</v>
      </c>
      <c r="S2736" s="9">
        <f t="shared" si="255"/>
        <v>42626.668888888889</v>
      </c>
      <c r="T2736" s="9">
        <f t="shared" si="256"/>
        <v>42656.915972222225</v>
      </c>
    </row>
    <row r="2737" spans="1:20" ht="43.5" x14ac:dyDescent="0.35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3">
        <f t="shared" si="257"/>
        <v>979</v>
      </c>
      <c r="P2737" s="4">
        <f t="shared" si="252"/>
        <v>21.640147492625371</v>
      </c>
      <c r="Q2737" t="str">
        <f t="shared" si="253"/>
        <v>technology</v>
      </c>
      <c r="R2737" t="str">
        <f t="shared" si="254"/>
        <v>hardware</v>
      </c>
      <c r="S2737" s="9">
        <f t="shared" si="255"/>
        <v>41316.120949074073</v>
      </c>
      <c r="T2737" s="9">
        <f t="shared" si="256"/>
        <v>41346.833333333336</v>
      </c>
    </row>
    <row r="2738" spans="1:20" ht="58" x14ac:dyDescent="0.35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3">
        <f t="shared" si="257"/>
        <v>123</v>
      </c>
      <c r="P2738" s="4">
        <f t="shared" si="252"/>
        <v>169.51724137931035</v>
      </c>
      <c r="Q2738" t="str">
        <f t="shared" si="253"/>
        <v>technology</v>
      </c>
      <c r="R2738" t="str">
        <f t="shared" si="254"/>
        <v>hardware</v>
      </c>
      <c r="S2738" s="9">
        <f t="shared" si="255"/>
        <v>41722.666354166664</v>
      </c>
      <c r="T2738" s="9">
        <f t="shared" si="256"/>
        <v>41752.666354166664</v>
      </c>
    </row>
    <row r="2739" spans="1:20" ht="43.5" x14ac:dyDescent="0.35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3">
        <f t="shared" si="257"/>
        <v>247</v>
      </c>
      <c r="P2739" s="4">
        <f t="shared" si="252"/>
        <v>161.88210526315791</v>
      </c>
      <c r="Q2739" t="str">
        <f t="shared" si="253"/>
        <v>technology</v>
      </c>
      <c r="R2739" t="str">
        <f t="shared" si="254"/>
        <v>hardware</v>
      </c>
      <c r="S2739" s="9">
        <f t="shared" si="255"/>
        <v>41611.917673611111</v>
      </c>
      <c r="T2739" s="9">
        <f t="shared" si="256"/>
        <v>41654.791666666664</v>
      </c>
    </row>
    <row r="2740" spans="1:20" ht="43.5" x14ac:dyDescent="0.35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3">
        <f t="shared" si="257"/>
        <v>148</v>
      </c>
      <c r="P2740" s="4">
        <f t="shared" si="252"/>
        <v>493.13333333333333</v>
      </c>
      <c r="Q2740" t="str">
        <f t="shared" si="253"/>
        <v>technology</v>
      </c>
      <c r="R2740" t="str">
        <f t="shared" si="254"/>
        <v>hardware</v>
      </c>
      <c r="S2740" s="9">
        <f t="shared" si="255"/>
        <v>42620.143564814818</v>
      </c>
      <c r="T2740" s="9">
        <f t="shared" si="256"/>
        <v>42680.143564814818</v>
      </c>
    </row>
    <row r="2741" spans="1:20" ht="43.5" x14ac:dyDescent="0.35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3">
        <f t="shared" si="257"/>
        <v>385</v>
      </c>
      <c r="P2741" s="4">
        <f t="shared" si="252"/>
        <v>22.120418848167539</v>
      </c>
      <c r="Q2741" t="str">
        <f t="shared" si="253"/>
        <v>technology</v>
      </c>
      <c r="R2741" t="str">
        <f t="shared" si="254"/>
        <v>hardware</v>
      </c>
      <c r="S2741" s="9">
        <f t="shared" si="255"/>
        <v>41719.887928240743</v>
      </c>
      <c r="T2741" s="9">
        <f t="shared" si="256"/>
        <v>41764.887928240743</v>
      </c>
    </row>
    <row r="2742" spans="1:20" ht="29" x14ac:dyDescent="0.35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3">
        <f t="shared" si="257"/>
        <v>104</v>
      </c>
      <c r="P2742" s="4">
        <f t="shared" si="252"/>
        <v>18.235294117647058</v>
      </c>
      <c r="Q2742" t="str">
        <f t="shared" si="253"/>
        <v>technology</v>
      </c>
      <c r="R2742" t="str">
        <f t="shared" si="254"/>
        <v>hardware</v>
      </c>
      <c r="S2742" s="9">
        <f t="shared" si="255"/>
        <v>42045.031851851847</v>
      </c>
      <c r="T2742" s="9">
        <f t="shared" si="256"/>
        <v>42074.99018518519</v>
      </c>
    </row>
    <row r="2743" spans="1:20" ht="29" x14ac:dyDescent="0.35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3">
        <f t="shared" si="257"/>
        <v>1</v>
      </c>
      <c r="P2743" s="4">
        <f t="shared" si="252"/>
        <v>8.75</v>
      </c>
      <c r="Q2743" t="str">
        <f t="shared" si="253"/>
        <v>publishing</v>
      </c>
      <c r="R2743" t="str">
        <f t="shared" si="254"/>
        <v>children's books</v>
      </c>
      <c r="S2743" s="9">
        <f t="shared" si="255"/>
        <v>41911.657430555555</v>
      </c>
      <c r="T2743" s="9">
        <f t="shared" si="256"/>
        <v>41932.088194444441</v>
      </c>
    </row>
    <row r="2744" spans="1:20" ht="43.5" x14ac:dyDescent="0.35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3">
        <f t="shared" si="257"/>
        <v>30</v>
      </c>
      <c r="P2744" s="4">
        <f t="shared" si="252"/>
        <v>40.611111111111114</v>
      </c>
      <c r="Q2744" t="str">
        <f t="shared" si="253"/>
        <v>publishing</v>
      </c>
      <c r="R2744" t="str">
        <f t="shared" si="254"/>
        <v>children's books</v>
      </c>
      <c r="S2744" s="9">
        <f t="shared" si="255"/>
        <v>41030.719756944447</v>
      </c>
      <c r="T2744" s="9">
        <f t="shared" si="256"/>
        <v>41044.719756944447</v>
      </c>
    </row>
    <row r="2745" spans="1:20" ht="58" x14ac:dyDescent="0.35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3">
        <f t="shared" si="257"/>
        <v>0</v>
      </c>
      <c r="P2745" s="4">
        <f t="shared" si="252"/>
        <v>0</v>
      </c>
      <c r="Q2745" t="str">
        <f t="shared" si="253"/>
        <v>publishing</v>
      </c>
      <c r="R2745" t="str">
        <f t="shared" si="254"/>
        <v>children's books</v>
      </c>
      <c r="S2745" s="9">
        <f t="shared" si="255"/>
        <v>42632.328784722224</v>
      </c>
      <c r="T2745" s="9">
        <f t="shared" si="256"/>
        <v>42662.328784722224</v>
      </c>
    </row>
    <row r="2746" spans="1:20" ht="43.5" x14ac:dyDescent="0.35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3">
        <f t="shared" si="257"/>
        <v>6</v>
      </c>
      <c r="P2746" s="4">
        <f t="shared" si="252"/>
        <v>37.954545454545453</v>
      </c>
      <c r="Q2746" t="str">
        <f t="shared" si="253"/>
        <v>publishing</v>
      </c>
      <c r="R2746" t="str">
        <f t="shared" si="254"/>
        <v>children's books</v>
      </c>
      <c r="S2746" s="9">
        <f t="shared" si="255"/>
        <v>40938.062476851854</v>
      </c>
      <c r="T2746" s="9">
        <f t="shared" si="256"/>
        <v>40968.062476851854</v>
      </c>
    </row>
    <row r="2747" spans="1:20" ht="43.5" x14ac:dyDescent="0.35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3">
        <f t="shared" si="257"/>
        <v>22</v>
      </c>
      <c r="P2747" s="4">
        <f t="shared" si="252"/>
        <v>35.734693877551024</v>
      </c>
      <c r="Q2747" t="str">
        <f t="shared" si="253"/>
        <v>publishing</v>
      </c>
      <c r="R2747" t="str">
        <f t="shared" si="254"/>
        <v>children's books</v>
      </c>
      <c r="S2747" s="9">
        <f t="shared" si="255"/>
        <v>41044.988055555557</v>
      </c>
      <c r="T2747" s="9">
        <f t="shared" si="256"/>
        <v>41104.988055555557</v>
      </c>
    </row>
    <row r="2748" spans="1:20" ht="43.5" x14ac:dyDescent="0.35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3">
        <f t="shared" si="257"/>
        <v>27</v>
      </c>
      <c r="P2748" s="4">
        <f t="shared" si="252"/>
        <v>42.157894736842103</v>
      </c>
      <c r="Q2748" t="str">
        <f t="shared" si="253"/>
        <v>publishing</v>
      </c>
      <c r="R2748" t="str">
        <f t="shared" si="254"/>
        <v>children's books</v>
      </c>
      <c r="S2748" s="9">
        <f t="shared" si="255"/>
        <v>41850.781377314815</v>
      </c>
      <c r="T2748" s="9">
        <f t="shared" si="256"/>
        <v>41880.781377314815</v>
      </c>
    </row>
    <row r="2749" spans="1:20" ht="43.5" x14ac:dyDescent="0.35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3">
        <f t="shared" si="257"/>
        <v>28</v>
      </c>
      <c r="P2749" s="4">
        <f t="shared" si="252"/>
        <v>35</v>
      </c>
      <c r="Q2749" t="str">
        <f t="shared" si="253"/>
        <v>publishing</v>
      </c>
      <c r="R2749" t="str">
        <f t="shared" si="254"/>
        <v>children's books</v>
      </c>
      <c r="S2749" s="9">
        <f t="shared" si="255"/>
        <v>41044.64811342593</v>
      </c>
      <c r="T2749" s="9">
        <f t="shared" si="256"/>
        <v>41076.131944444445</v>
      </c>
    </row>
    <row r="2750" spans="1:20" ht="29" x14ac:dyDescent="0.35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3">
        <f t="shared" si="257"/>
        <v>2</v>
      </c>
      <c r="P2750" s="4">
        <f t="shared" si="252"/>
        <v>13.25</v>
      </c>
      <c r="Q2750" t="str">
        <f t="shared" si="253"/>
        <v>publishing</v>
      </c>
      <c r="R2750" t="str">
        <f t="shared" si="254"/>
        <v>children's books</v>
      </c>
      <c r="S2750" s="9">
        <f t="shared" si="255"/>
        <v>42585.7106712963</v>
      </c>
      <c r="T2750" s="9">
        <f t="shared" si="256"/>
        <v>42615.7106712963</v>
      </c>
    </row>
    <row r="2751" spans="1:20" ht="29" x14ac:dyDescent="0.35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3">
        <f t="shared" si="257"/>
        <v>2</v>
      </c>
      <c r="P2751" s="4">
        <f t="shared" si="252"/>
        <v>55</v>
      </c>
      <c r="Q2751" t="str">
        <f t="shared" si="253"/>
        <v>publishing</v>
      </c>
      <c r="R2751" t="str">
        <f t="shared" si="254"/>
        <v>children's books</v>
      </c>
      <c r="S2751" s="9">
        <f t="shared" si="255"/>
        <v>42068.799039351856</v>
      </c>
      <c r="T2751" s="9">
        <f t="shared" si="256"/>
        <v>42098.757372685184</v>
      </c>
    </row>
    <row r="2752" spans="1:20" ht="29" x14ac:dyDescent="0.35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3">
        <f t="shared" si="257"/>
        <v>0</v>
      </c>
      <c r="P2752" s="4">
        <f t="shared" si="252"/>
        <v>0</v>
      </c>
      <c r="Q2752" t="str">
        <f t="shared" si="253"/>
        <v>publishing</v>
      </c>
      <c r="R2752" t="str">
        <f t="shared" si="254"/>
        <v>children's books</v>
      </c>
      <c r="S2752" s="9">
        <f t="shared" si="255"/>
        <v>41078.899826388886</v>
      </c>
      <c r="T2752" s="9">
        <f t="shared" si="256"/>
        <v>41090.833333333336</v>
      </c>
    </row>
    <row r="2753" spans="1:20" ht="43.5" x14ac:dyDescent="0.35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3">
        <f t="shared" si="257"/>
        <v>0</v>
      </c>
      <c r="P2753" s="4">
        <f t="shared" si="252"/>
        <v>0</v>
      </c>
      <c r="Q2753" t="str">
        <f t="shared" si="253"/>
        <v>publishing</v>
      </c>
      <c r="R2753" t="str">
        <f t="shared" si="254"/>
        <v>children's books</v>
      </c>
      <c r="S2753" s="9">
        <f t="shared" si="255"/>
        <v>41747.887060185189</v>
      </c>
      <c r="T2753" s="9">
        <f t="shared" si="256"/>
        <v>41807.887060185189</v>
      </c>
    </row>
    <row r="2754" spans="1:20" ht="43.5" x14ac:dyDescent="0.35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3">
        <f t="shared" si="257"/>
        <v>12</v>
      </c>
      <c r="P2754" s="4">
        <f t="shared" si="252"/>
        <v>39.285714285714285</v>
      </c>
      <c r="Q2754" t="str">
        <f t="shared" si="253"/>
        <v>publishing</v>
      </c>
      <c r="R2754" t="str">
        <f t="shared" si="254"/>
        <v>children's books</v>
      </c>
      <c r="S2754" s="9">
        <f t="shared" si="255"/>
        <v>40855.765092592592</v>
      </c>
      <c r="T2754" s="9">
        <f t="shared" si="256"/>
        <v>40895.765092592592</v>
      </c>
    </row>
    <row r="2755" spans="1:20" ht="43.5" x14ac:dyDescent="0.35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3">
        <f t="shared" si="257"/>
        <v>19</v>
      </c>
      <c r="P2755" s="4">
        <f t="shared" ref="P2755:P2818" si="258">IFERROR(E2755/L2755,0)</f>
        <v>47.5</v>
      </c>
      <c r="Q2755" t="str">
        <f t="shared" ref="Q2755:Q2818" si="259">LEFT(N2755,SEARCH("/",N2755)-1)</f>
        <v>publishing</v>
      </c>
      <c r="R2755" t="str">
        <f t="shared" ref="R2755:R2818" si="260">RIGHT(N2755,LEN(N2755)-SEARCH("/",N2755,1))</f>
        <v>children's books</v>
      </c>
      <c r="S2755" s="9">
        <f t="shared" ref="S2755:S2818" si="261">(((J2755/60)/60)/24)+DATE(1970,1,1)</f>
        <v>41117.900729166664</v>
      </c>
      <c r="T2755" s="9">
        <f t="shared" ref="T2755:T2818" si="262">(((I2755/60)/60)/24)+DATE(1970,1,1)</f>
        <v>41147.900729166664</v>
      </c>
    </row>
    <row r="2756" spans="1:20" ht="43.5" x14ac:dyDescent="0.35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3">
        <f t="shared" ref="O2756:O2819" si="263">ROUNDUP((E2756/D2756)*100,0)</f>
        <v>0</v>
      </c>
      <c r="P2756" s="4">
        <f t="shared" si="258"/>
        <v>0</v>
      </c>
      <c r="Q2756" t="str">
        <f t="shared" si="259"/>
        <v>publishing</v>
      </c>
      <c r="R2756" t="str">
        <f t="shared" si="260"/>
        <v>children's books</v>
      </c>
      <c r="S2756" s="9">
        <f t="shared" si="261"/>
        <v>41863.636006944449</v>
      </c>
      <c r="T2756" s="9">
        <f t="shared" si="262"/>
        <v>41893.636006944449</v>
      </c>
    </row>
    <row r="2757" spans="1:20" ht="29" x14ac:dyDescent="0.35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3">
        <f t="shared" si="263"/>
        <v>52</v>
      </c>
      <c r="P2757" s="4">
        <f t="shared" si="258"/>
        <v>17.333333333333332</v>
      </c>
      <c r="Q2757" t="str">
        <f t="shared" si="259"/>
        <v>publishing</v>
      </c>
      <c r="R2757" t="str">
        <f t="shared" si="260"/>
        <v>children's books</v>
      </c>
      <c r="S2757" s="9">
        <f t="shared" si="261"/>
        <v>42072.790821759263</v>
      </c>
      <c r="T2757" s="9">
        <f t="shared" si="262"/>
        <v>42102.790821759263</v>
      </c>
    </row>
    <row r="2758" spans="1:20" ht="43.5" x14ac:dyDescent="0.35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3">
        <f t="shared" si="263"/>
        <v>11</v>
      </c>
      <c r="P2758" s="4">
        <f t="shared" si="258"/>
        <v>31.757575757575758</v>
      </c>
      <c r="Q2758" t="str">
        <f t="shared" si="259"/>
        <v>publishing</v>
      </c>
      <c r="R2758" t="str">
        <f t="shared" si="260"/>
        <v>children's books</v>
      </c>
      <c r="S2758" s="9">
        <f t="shared" si="261"/>
        <v>41620.90047453704</v>
      </c>
      <c r="T2758" s="9">
        <f t="shared" si="262"/>
        <v>41650.90047453704</v>
      </c>
    </row>
    <row r="2759" spans="1:20" x14ac:dyDescent="0.35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3">
        <f t="shared" si="263"/>
        <v>1</v>
      </c>
      <c r="P2759" s="4">
        <f t="shared" si="258"/>
        <v>5</v>
      </c>
      <c r="Q2759" t="str">
        <f t="shared" si="259"/>
        <v>publishing</v>
      </c>
      <c r="R2759" t="str">
        <f t="shared" si="260"/>
        <v>children's books</v>
      </c>
      <c r="S2759" s="9">
        <f t="shared" si="261"/>
        <v>42573.65662037037</v>
      </c>
      <c r="T2759" s="9">
        <f t="shared" si="262"/>
        <v>42588.65662037037</v>
      </c>
    </row>
    <row r="2760" spans="1:20" ht="43.5" x14ac:dyDescent="0.35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3">
        <f t="shared" si="263"/>
        <v>12</v>
      </c>
      <c r="P2760" s="4">
        <f t="shared" si="258"/>
        <v>39</v>
      </c>
      <c r="Q2760" t="str">
        <f t="shared" si="259"/>
        <v>publishing</v>
      </c>
      <c r="R2760" t="str">
        <f t="shared" si="260"/>
        <v>children's books</v>
      </c>
      <c r="S2760" s="9">
        <f t="shared" si="261"/>
        <v>42639.441932870366</v>
      </c>
      <c r="T2760" s="9">
        <f t="shared" si="262"/>
        <v>42653.441932870366</v>
      </c>
    </row>
    <row r="2761" spans="1:20" ht="43.5" x14ac:dyDescent="0.35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3">
        <f t="shared" si="263"/>
        <v>11</v>
      </c>
      <c r="P2761" s="4">
        <f t="shared" si="258"/>
        <v>52.5</v>
      </c>
      <c r="Q2761" t="str">
        <f t="shared" si="259"/>
        <v>publishing</v>
      </c>
      <c r="R2761" t="str">
        <f t="shared" si="260"/>
        <v>children's books</v>
      </c>
      <c r="S2761" s="9">
        <f t="shared" si="261"/>
        <v>42524.36650462963</v>
      </c>
      <c r="T2761" s="9">
        <f t="shared" si="262"/>
        <v>42567.36650462963</v>
      </c>
    </row>
    <row r="2762" spans="1:20" ht="43.5" x14ac:dyDescent="0.35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3">
        <f t="shared" si="263"/>
        <v>0</v>
      </c>
      <c r="P2762" s="4">
        <f t="shared" si="258"/>
        <v>0</v>
      </c>
      <c r="Q2762" t="str">
        <f t="shared" si="259"/>
        <v>publishing</v>
      </c>
      <c r="R2762" t="str">
        <f t="shared" si="260"/>
        <v>children's books</v>
      </c>
      <c r="S2762" s="9">
        <f t="shared" si="261"/>
        <v>41415.461319444446</v>
      </c>
      <c r="T2762" s="9">
        <f t="shared" si="262"/>
        <v>41445.461319444446</v>
      </c>
    </row>
    <row r="2763" spans="1:20" ht="29" x14ac:dyDescent="0.35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3">
        <f t="shared" si="263"/>
        <v>1</v>
      </c>
      <c r="P2763" s="4">
        <f t="shared" si="258"/>
        <v>9</v>
      </c>
      <c r="Q2763" t="str">
        <f t="shared" si="259"/>
        <v>publishing</v>
      </c>
      <c r="R2763" t="str">
        <f t="shared" si="260"/>
        <v>children's books</v>
      </c>
      <c r="S2763" s="9">
        <f t="shared" si="261"/>
        <v>41247.063576388886</v>
      </c>
      <c r="T2763" s="9">
        <f t="shared" si="262"/>
        <v>41277.063576388886</v>
      </c>
    </row>
    <row r="2764" spans="1:20" ht="43.5" x14ac:dyDescent="0.35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3">
        <f t="shared" si="263"/>
        <v>1</v>
      </c>
      <c r="P2764" s="4">
        <f t="shared" si="258"/>
        <v>25</v>
      </c>
      <c r="Q2764" t="str">
        <f t="shared" si="259"/>
        <v>publishing</v>
      </c>
      <c r="R2764" t="str">
        <f t="shared" si="260"/>
        <v>children's books</v>
      </c>
      <c r="S2764" s="9">
        <f t="shared" si="261"/>
        <v>40927.036979166667</v>
      </c>
      <c r="T2764" s="9">
        <f t="shared" si="262"/>
        <v>40986.995312500003</v>
      </c>
    </row>
    <row r="2765" spans="1:20" ht="29" x14ac:dyDescent="0.35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3">
        <f t="shared" si="263"/>
        <v>1</v>
      </c>
      <c r="P2765" s="4">
        <f t="shared" si="258"/>
        <v>30</v>
      </c>
      <c r="Q2765" t="str">
        <f t="shared" si="259"/>
        <v>publishing</v>
      </c>
      <c r="R2765" t="str">
        <f t="shared" si="260"/>
        <v>children's books</v>
      </c>
      <c r="S2765" s="9">
        <f t="shared" si="261"/>
        <v>41373.579675925925</v>
      </c>
      <c r="T2765" s="9">
        <f t="shared" si="262"/>
        <v>41418.579675925925</v>
      </c>
    </row>
    <row r="2766" spans="1:20" ht="43.5" x14ac:dyDescent="0.35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3">
        <f t="shared" si="263"/>
        <v>2</v>
      </c>
      <c r="P2766" s="4">
        <f t="shared" si="258"/>
        <v>11.25</v>
      </c>
      <c r="Q2766" t="str">
        <f t="shared" si="259"/>
        <v>publishing</v>
      </c>
      <c r="R2766" t="str">
        <f t="shared" si="260"/>
        <v>children's books</v>
      </c>
      <c r="S2766" s="9">
        <f t="shared" si="261"/>
        <v>41030.292025462964</v>
      </c>
      <c r="T2766" s="9">
        <f t="shared" si="262"/>
        <v>41059.791666666664</v>
      </c>
    </row>
    <row r="2767" spans="1:20" ht="29" x14ac:dyDescent="0.35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3">
        <f t="shared" si="263"/>
        <v>0</v>
      </c>
      <c r="P2767" s="4">
        <f t="shared" si="258"/>
        <v>0</v>
      </c>
      <c r="Q2767" t="str">
        <f t="shared" si="259"/>
        <v>publishing</v>
      </c>
      <c r="R2767" t="str">
        <f t="shared" si="260"/>
        <v>children's books</v>
      </c>
      <c r="S2767" s="9">
        <f t="shared" si="261"/>
        <v>41194.579027777778</v>
      </c>
      <c r="T2767" s="9">
        <f t="shared" si="262"/>
        <v>41210.579027777778</v>
      </c>
    </row>
    <row r="2768" spans="1:20" ht="43.5" x14ac:dyDescent="0.35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3">
        <f t="shared" si="263"/>
        <v>2</v>
      </c>
      <c r="P2768" s="4">
        <f t="shared" si="258"/>
        <v>25</v>
      </c>
      <c r="Q2768" t="str">
        <f t="shared" si="259"/>
        <v>publishing</v>
      </c>
      <c r="R2768" t="str">
        <f t="shared" si="260"/>
        <v>children's books</v>
      </c>
      <c r="S2768" s="9">
        <f t="shared" si="261"/>
        <v>40736.668032407404</v>
      </c>
      <c r="T2768" s="9">
        <f t="shared" si="262"/>
        <v>40766.668032407404</v>
      </c>
    </row>
    <row r="2769" spans="1:20" ht="43.5" x14ac:dyDescent="0.35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3">
        <f t="shared" si="263"/>
        <v>1</v>
      </c>
      <c r="P2769" s="4">
        <f t="shared" si="258"/>
        <v>11.333333333333334</v>
      </c>
      <c r="Q2769" t="str">
        <f t="shared" si="259"/>
        <v>publishing</v>
      </c>
      <c r="R2769" t="str">
        <f t="shared" si="260"/>
        <v>children's books</v>
      </c>
      <c r="S2769" s="9">
        <f t="shared" si="261"/>
        <v>42172.958912037036</v>
      </c>
      <c r="T2769" s="9">
        <f t="shared" si="262"/>
        <v>42232.958912037036</v>
      </c>
    </row>
    <row r="2770" spans="1:20" ht="43.5" x14ac:dyDescent="0.35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3">
        <f t="shared" si="263"/>
        <v>15</v>
      </c>
      <c r="P2770" s="4">
        <f t="shared" si="258"/>
        <v>29.470588235294116</v>
      </c>
      <c r="Q2770" t="str">
        <f t="shared" si="259"/>
        <v>publishing</v>
      </c>
      <c r="R2770" t="str">
        <f t="shared" si="260"/>
        <v>children's books</v>
      </c>
      <c r="S2770" s="9">
        <f t="shared" si="261"/>
        <v>40967.614849537036</v>
      </c>
      <c r="T2770" s="9">
        <f t="shared" si="262"/>
        <v>40997.573182870372</v>
      </c>
    </row>
    <row r="2771" spans="1:20" ht="43.5" x14ac:dyDescent="0.35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3">
        <f t="shared" si="263"/>
        <v>1</v>
      </c>
      <c r="P2771" s="4">
        <f t="shared" si="258"/>
        <v>1</v>
      </c>
      <c r="Q2771" t="str">
        <f t="shared" si="259"/>
        <v>publishing</v>
      </c>
      <c r="R2771" t="str">
        <f t="shared" si="260"/>
        <v>children's books</v>
      </c>
      <c r="S2771" s="9">
        <f t="shared" si="261"/>
        <v>41745.826273148145</v>
      </c>
      <c r="T2771" s="9">
        <f t="shared" si="262"/>
        <v>41795.826273148145</v>
      </c>
    </row>
    <row r="2772" spans="1:20" ht="43.5" x14ac:dyDescent="0.35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3">
        <f t="shared" si="263"/>
        <v>11</v>
      </c>
      <c r="P2772" s="4">
        <f t="shared" si="258"/>
        <v>63.098484848484851</v>
      </c>
      <c r="Q2772" t="str">
        <f t="shared" si="259"/>
        <v>publishing</v>
      </c>
      <c r="R2772" t="str">
        <f t="shared" si="260"/>
        <v>children's books</v>
      </c>
      <c r="S2772" s="9">
        <f t="shared" si="261"/>
        <v>41686.705208333333</v>
      </c>
      <c r="T2772" s="9">
        <f t="shared" si="262"/>
        <v>41716.663541666669</v>
      </c>
    </row>
    <row r="2773" spans="1:20" ht="43.5" x14ac:dyDescent="0.35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3">
        <f t="shared" si="263"/>
        <v>0</v>
      </c>
      <c r="P2773" s="4">
        <f t="shared" si="258"/>
        <v>0</v>
      </c>
      <c r="Q2773" t="str">
        <f t="shared" si="259"/>
        <v>publishing</v>
      </c>
      <c r="R2773" t="str">
        <f t="shared" si="260"/>
        <v>children's books</v>
      </c>
      <c r="S2773" s="9">
        <f t="shared" si="261"/>
        <v>41257.531712962962</v>
      </c>
      <c r="T2773" s="9">
        <f t="shared" si="262"/>
        <v>41306.708333333336</v>
      </c>
    </row>
    <row r="2774" spans="1:20" ht="43.5" x14ac:dyDescent="0.35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3">
        <f t="shared" si="263"/>
        <v>0</v>
      </c>
      <c r="P2774" s="4">
        <f t="shared" si="258"/>
        <v>0</v>
      </c>
      <c r="Q2774" t="str">
        <f t="shared" si="259"/>
        <v>publishing</v>
      </c>
      <c r="R2774" t="str">
        <f t="shared" si="260"/>
        <v>children's books</v>
      </c>
      <c r="S2774" s="9">
        <f t="shared" si="261"/>
        <v>41537.869143518517</v>
      </c>
      <c r="T2774" s="9">
        <f t="shared" si="262"/>
        <v>41552.869143518517</v>
      </c>
    </row>
    <row r="2775" spans="1:20" ht="29" x14ac:dyDescent="0.35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3">
        <f t="shared" si="263"/>
        <v>1</v>
      </c>
      <c r="P2775" s="4">
        <f t="shared" si="258"/>
        <v>1</v>
      </c>
      <c r="Q2775" t="str">
        <f t="shared" si="259"/>
        <v>publishing</v>
      </c>
      <c r="R2775" t="str">
        <f t="shared" si="260"/>
        <v>children's books</v>
      </c>
      <c r="S2775" s="9">
        <f t="shared" si="261"/>
        <v>42474.86482638889</v>
      </c>
      <c r="T2775" s="9">
        <f t="shared" si="262"/>
        <v>42484.86482638889</v>
      </c>
    </row>
    <row r="2776" spans="1:20" ht="43.5" x14ac:dyDescent="0.35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3">
        <f t="shared" si="263"/>
        <v>15</v>
      </c>
      <c r="P2776" s="4">
        <f t="shared" si="258"/>
        <v>43.846153846153847</v>
      </c>
      <c r="Q2776" t="str">
        <f t="shared" si="259"/>
        <v>publishing</v>
      </c>
      <c r="R2776" t="str">
        <f t="shared" si="260"/>
        <v>children's books</v>
      </c>
      <c r="S2776" s="9">
        <f t="shared" si="261"/>
        <v>41311.126481481479</v>
      </c>
      <c r="T2776" s="9">
        <f t="shared" si="262"/>
        <v>41341.126481481479</v>
      </c>
    </row>
    <row r="2777" spans="1:20" ht="43.5" x14ac:dyDescent="0.35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3">
        <f t="shared" si="263"/>
        <v>3</v>
      </c>
      <c r="P2777" s="4">
        <f t="shared" si="258"/>
        <v>75</v>
      </c>
      <c r="Q2777" t="str">
        <f t="shared" si="259"/>
        <v>publishing</v>
      </c>
      <c r="R2777" t="str">
        <f t="shared" si="260"/>
        <v>children's books</v>
      </c>
      <c r="S2777" s="9">
        <f t="shared" si="261"/>
        <v>40863.013356481482</v>
      </c>
      <c r="T2777" s="9">
        <f t="shared" si="262"/>
        <v>40893.013356481482</v>
      </c>
    </row>
    <row r="2778" spans="1:20" ht="43.5" x14ac:dyDescent="0.35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3">
        <f t="shared" si="263"/>
        <v>8</v>
      </c>
      <c r="P2778" s="4">
        <f t="shared" si="258"/>
        <v>45.972222222222221</v>
      </c>
      <c r="Q2778" t="str">
        <f t="shared" si="259"/>
        <v>publishing</v>
      </c>
      <c r="R2778" t="str">
        <f t="shared" si="260"/>
        <v>children's books</v>
      </c>
      <c r="S2778" s="9">
        <f t="shared" si="261"/>
        <v>42136.297175925924</v>
      </c>
      <c r="T2778" s="9">
        <f t="shared" si="262"/>
        <v>42167.297175925924</v>
      </c>
    </row>
    <row r="2779" spans="1:20" ht="43.5" x14ac:dyDescent="0.35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3">
        <f t="shared" si="263"/>
        <v>1</v>
      </c>
      <c r="P2779" s="4">
        <f t="shared" si="258"/>
        <v>10</v>
      </c>
      <c r="Q2779" t="str">
        <f t="shared" si="259"/>
        <v>publishing</v>
      </c>
      <c r="R2779" t="str">
        <f t="shared" si="260"/>
        <v>children's books</v>
      </c>
      <c r="S2779" s="9">
        <f t="shared" si="261"/>
        <v>42172.669027777782</v>
      </c>
      <c r="T2779" s="9">
        <f t="shared" si="262"/>
        <v>42202.669027777782</v>
      </c>
    </row>
    <row r="2780" spans="1:20" ht="58" x14ac:dyDescent="0.35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3">
        <f t="shared" si="263"/>
        <v>26</v>
      </c>
      <c r="P2780" s="4">
        <f t="shared" si="258"/>
        <v>93.666666666666671</v>
      </c>
      <c r="Q2780" t="str">
        <f t="shared" si="259"/>
        <v>publishing</v>
      </c>
      <c r="R2780" t="str">
        <f t="shared" si="260"/>
        <v>children's books</v>
      </c>
      <c r="S2780" s="9">
        <f t="shared" si="261"/>
        <v>41846.978078703702</v>
      </c>
      <c r="T2780" s="9">
        <f t="shared" si="262"/>
        <v>41876.978078703702</v>
      </c>
    </row>
    <row r="2781" spans="1:20" ht="43.5" x14ac:dyDescent="0.35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3">
        <f t="shared" si="263"/>
        <v>3</v>
      </c>
      <c r="P2781" s="4">
        <f t="shared" si="258"/>
        <v>53</v>
      </c>
      <c r="Q2781" t="str">
        <f t="shared" si="259"/>
        <v>publishing</v>
      </c>
      <c r="R2781" t="str">
        <f t="shared" si="260"/>
        <v>children's books</v>
      </c>
      <c r="S2781" s="9">
        <f t="shared" si="261"/>
        <v>42300.585891203707</v>
      </c>
      <c r="T2781" s="9">
        <f t="shared" si="262"/>
        <v>42330.627557870372</v>
      </c>
    </row>
    <row r="2782" spans="1:20" ht="29" x14ac:dyDescent="0.35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3">
        <f t="shared" si="263"/>
        <v>0</v>
      </c>
      <c r="P2782" s="4">
        <f t="shared" si="258"/>
        <v>0</v>
      </c>
      <c r="Q2782" t="str">
        <f t="shared" si="259"/>
        <v>publishing</v>
      </c>
      <c r="R2782" t="str">
        <f t="shared" si="260"/>
        <v>children's books</v>
      </c>
      <c r="S2782" s="9">
        <f t="shared" si="261"/>
        <v>42774.447777777779</v>
      </c>
      <c r="T2782" s="9">
        <f t="shared" si="262"/>
        <v>42804.447777777779</v>
      </c>
    </row>
    <row r="2783" spans="1:20" ht="29" x14ac:dyDescent="0.35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3">
        <f t="shared" si="263"/>
        <v>106</v>
      </c>
      <c r="P2783" s="4">
        <f t="shared" si="258"/>
        <v>47</v>
      </c>
      <c r="Q2783" t="str">
        <f t="shared" si="259"/>
        <v>theater</v>
      </c>
      <c r="R2783" t="str">
        <f t="shared" si="260"/>
        <v>plays</v>
      </c>
      <c r="S2783" s="9">
        <f t="shared" si="261"/>
        <v>42018.94159722222</v>
      </c>
      <c r="T2783" s="9">
        <f t="shared" si="262"/>
        <v>42047.291666666672</v>
      </c>
    </row>
    <row r="2784" spans="1:20" ht="29" x14ac:dyDescent="0.35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3">
        <f t="shared" si="263"/>
        <v>120</v>
      </c>
      <c r="P2784" s="4">
        <f t="shared" si="258"/>
        <v>66.666666666666671</v>
      </c>
      <c r="Q2784" t="str">
        <f t="shared" si="259"/>
        <v>theater</v>
      </c>
      <c r="R2784" t="str">
        <f t="shared" si="260"/>
        <v>plays</v>
      </c>
      <c r="S2784" s="9">
        <f t="shared" si="261"/>
        <v>42026.924976851849</v>
      </c>
      <c r="T2784" s="9">
        <f t="shared" si="262"/>
        <v>42052.207638888889</v>
      </c>
    </row>
    <row r="2785" spans="1:20" ht="43.5" x14ac:dyDescent="0.35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3">
        <f t="shared" si="263"/>
        <v>115</v>
      </c>
      <c r="P2785" s="4">
        <f t="shared" si="258"/>
        <v>18.770491803278688</v>
      </c>
      <c r="Q2785" t="str">
        <f t="shared" si="259"/>
        <v>theater</v>
      </c>
      <c r="R2785" t="str">
        <f t="shared" si="260"/>
        <v>plays</v>
      </c>
      <c r="S2785" s="9">
        <f t="shared" si="261"/>
        <v>42103.535254629634</v>
      </c>
      <c r="T2785" s="9">
        <f t="shared" si="262"/>
        <v>42117.535254629634</v>
      </c>
    </row>
    <row r="2786" spans="1:20" ht="29" x14ac:dyDescent="0.35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3">
        <f t="shared" si="263"/>
        <v>119</v>
      </c>
      <c r="P2786" s="4">
        <f t="shared" si="258"/>
        <v>66.111111111111114</v>
      </c>
      <c r="Q2786" t="str">
        <f t="shared" si="259"/>
        <v>theater</v>
      </c>
      <c r="R2786" t="str">
        <f t="shared" si="260"/>
        <v>plays</v>
      </c>
      <c r="S2786" s="9">
        <f t="shared" si="261"/>
        <v>41920.787534722222</v>
      </c>
      <c r="T2786" s="9">
        <f t="shared" si="262"/>
        <v>41941.787534722222</v>
      </c>
    </row>
    <row r="2787" spans="1:20" ht="43.5" x14ac:dyDescent="0.35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3">
        <f t="shared" si="263"/>
        <v>105</v>
      </c>
      <c r="P2787" s="4">
        <f t="shared" si="258"/>
        <v>36.859154929577464</v>
      </c>
      <c r="Q2787" t="str">
        <f t="shared" si="259"/>
        <v>theater</v>
      </c>
      <c r="R2787" t="str">
        <f t="shared" si="260"/>
        <v>plays</v>
      </c>
      <c r="S2787" s="9">
        <f t="shared" si="261"/>
        <v>42558.189432870371</v>
      </c>
      <c r="T2787" s="9">
        <f t="shared" si="262"/>
        <v>42587.875</v>
      </c>
    </row>
    <row r="2788" spans="1:20" ht="29" x14ac:dyDescent="0.35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3">
        <f t="shared" si="263"/>
        <v>118</v>
      </c>
      <c r="P2788" s="4">
        <f t="shared" si="258"/>
        <v>39.810810810810814</v>
      </c>
      <c r="Q2788" t="str">
        <f t="shared" si="259"/>
        <v>theater</v>
      </c>
      <c r="R2788" t="str">
        <f t="shared" si="260"/>
        <v>plays</v>
      </c>
      <c r="S2788" s="9">
        <f t="shared" si="261"/>
        <v>41815.569212962961</v>
      </c>
      <c r="T2788" s="9">
        <f t="shared" si="262"/>
        <v>41829.569212962961</v>
      </c>
    </row>
    <row r="2789" spans="1:20" ht="43.5" x14ac:dyDescent="0.35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3">
        <f t="shared" si="263"/>
        <v>120</v>
      </c>
      <c r="P2789" s="4">
        <f t="shared" si="258"/>
        <v>31.5</v>
      </c>
      <c r="Q2789" t="str">
        <f t="shared" si="259"/>
        <v>theater</v>
      </c>
      <c r="R2789" t="str">
        <f t="shared" si="260"/>
        <v>plays</v>
      </c>
      <c r="S2789" s="9">
        <f t="shared" si="261"/>
        <v>41808.198518518519</v>
      </c>
      <c r="T2789" s="9">
        <f t="shared" si="262"/>
        <v>41838.198518518519</v>
      </c>
    </row>
    <row r="2790" spans="1:20" ht="29" x14ac:dyDescent="0.35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3">
        <f t="shared" si="263"/>
        <v>103</v>
      </c>
      <c r="P2790" s="4">
        <f t="shared" si="258"/>
        <v>102.5</v>
      </c>
      <c r="Q2790" t="str">
        <f t="shared" si="259"/>
        <v>theater</v>
      </c>
      <c r="R2790" t="str">
        <f t="shared" si="260"/>
        <v>plays</v>
      </c>
      <c r="S2790" s="9">
        <f t="shared" si="261"/>
        <v>42550.701886574068</v>
      </c>
      <c r="T2790" s="9">
        <f t="shared" si="262"/>
        <v>42580.701886574068</v>
      </c>
    </row>
    <row r="2791" spans="1:20" ht="29" x14ac:dyDescent="0.35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3">
        <f t="shared" si="263"/>
        <v>102</v>
      </c>
      <c r="P2791" s="4">
        <f t="shared" si="258"/>
        <v>126.45833333333333</v>
      </c>
      <c r="Q2791" t="str">
        <f t="shared" si="259"/>
        <v>theater</v>
      </c>
      <c r="R2791" t="str">
        <f t="shared" si="260"/>
        <v>plays</v>
      </c>
      <c r="S2791" s="9">
        <f t="shared" si="261"/>
        <v>42056.013124999998</v>
      </c>
      <c r="T2791" s="9">
        <f t="shared" si="262"/>
        <v>42075.166666666672</v>
      </c>
    </row>
    <row r="2792" spans="1:20" ht="43.5" x14ac:dyDescent="0.35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3">
        <f t="shared" si="263"/>
        <v>106</v>
      </c>
      <c r="P2792" s="4">
        <f t="shared" si="258"/>
        <v>47.878787878787875</v>
      </c>
      <c r="Q2792" t="str">
        <f t="shared" si="259"/>
        <v>theater</v>
      </c>
      <c r="R2792" t="str">
        <f t="shared" si="260"/>
        <v>plays</v>
      </c>
      <c r="S2792" s="9">
        <f t="shared" si="261"/>
        <v>42016.938692129625</v>
      </c>
      <c r="T2792" s="9">
        <f t="shared" si="262"/>
        <v>42046.938692129625</v>
      </c>
    </row>
    <row r="2793" spans="1:20" ht="43.5" x14ac:dyDescent="0.35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3">
        <f t="shared" si="263"/>
        <v>103</v>
      </c>
      <c r="P2793" s="4">
        <f t="shared" si="258"/>
        <v>73.214285714285708</v>
      </c>
      <c r="Q2793" t="str">
        <f t="shared" si="259"/>
        <v>theater</v>
      </c>
      <c r="R2793" t="str">
        <f t="shared" si="260"/>
        <v>plays</v>
      </c>
      <c r="S2793" s="9">
        <f t="shared" si="261"/>
        <v>42591.899988425925</v>
      </c>
      <c r="T2793" s="9">
        <f t="shared" si="262"/>
        <v>42622.166666666672</v>
      </c>
    </row>
    <row r="2794" spans="1:20" ht="43.5" x14ac:dyDescent="0.35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3">
        <f t="shared" si="263"/>
        <v>108</v>
      </c>
      <c r="P2794" s="4">
        <f t="shared" si="258"/>
        <v>89.666666666666671</v>
      </c>
      <c r="Q2794" t="str">
        <f t="shared" si="259"/>
        <v>theater</v>
      </c>
      <c r="R2794" t="str">
        <f t="shared" si="260"/>
        <v>plays</v>
      </c>
      <c r="S2794" s="9">
        <f t="shared" si="261"/>
        <v>42183.231006944443</v>
      </c>
      <c r="T2794" s="9">
        <f t="shared" si="262"/>
        <v>42228.231006944443</v>
      </c>
    </row>
    <row r="2795" spans="1:20" ht="58" x14ac:dyDescent="0.35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3">
        <f t="shared" si="263"/>
        <v>111</v>
      </c>
      <c r="P2795" s="4">
        <f t="shared" si="258"/>
        <v>151.4623287671233</v>
      </c>
      <c r="Q2795" t="str">
        <f t="shared" si="259"/>
        <v>theater</v>
      </c>
      <c r="R2795" t="str">
        <f t="shared" si="260"/>
        <v>plays</v>
      </c>
      <c r="S2795" s="9">
        <f t="shared" si="261"/>
        <v>42176.419039351851</v>
      </c>
      <c r="T2795" s="9">
        <f t="shared" si="262"/>
        <v>42206.419039351851</v>
      </c>
    </row>
    <row r="2796" spans="1:20" ht="43.5" x14ac:dyDescent="0.35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3">
        <f t="shared" si="263"/>
        <v>150</v>
      </c>
      <c r="P2796" s="4">
        <f t="shared" si="258"/>
        <v>25</v>
      </c>
      <c r="Q2796" t="str">
        <f t="shared" si="259"/>
        <v>theater</v>
      </c>
      <c r="R2796" t="str">
        <f t="shared" si="260"/>
        <v>plays</v>
      </c>
      <c r="S2796" s="9">
        <f t="shared" si="261"/>
        <v>42416.691655092596</v>
      </c>
      <c r="T2796" s="9">
        <f t="shared" si="262"/>
        <v>42432.791666666672</v>
      </c>
    </row>
    <row r="2797" spans="1:20" ht="43.5" x14ac:dyDescent="0.35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3">
        <f t="shared" si="263"/>
        <v>105</v>
      </c>
      <c r="P2797" s="4">
        <f t="shared" si="258"/>
        <v>36.5</v>
      </c>
      <c r="Q2797" t="str">
        <f t="shared" si="259"/>
        <v>theater</v>
      </c>
      <c r="R2797" t="str">
        <f t="shared" si="260"/>
        <v>plays</v>
      </c>
      <c r="S2797" s="9">
        <f t="shared" si="261"/>
        <v>41780.525937500002</v>
      </c>
      <c r="T2797" s="9">
        <f t="shared" si="262"/>
        <v>41796.958333333336</v>
      </c>
    </row>
    <row r="2798" spans="1:20" ht="43.5" x14ac:dyDescent="0.35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3">
        <f t="shared" si="263"/>
        <v>116</v>
      </c>
      <c r="P2798" s="4">
        <f t="shared" si="258"/>
        <v>44</v>
      </c>
      <c r="Q2798" t="str">
        <f t="shared" si="259"/>
        <v>theater</v>
      </c>
      <c r="R2798" t="str">
        <f t="shared" si="260"/>
        <v>plays</v>
      </c>
      <c r="S2798" s="9">
        <f t="shared" si="261"/>
        <v>41795.528101851851</v>
      </c>
      <c r="T2798" s="9">
        <f t="shared" si="262"/>
        <v>41825.528101851851</v>
      </c>
    </row>
    <row r="2799" spans="1:20" ht="43.5" x14ac:dyDescent="0.35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3">
        <f t="shared" si="263"/>
        <v>103</v>
      </c>
      <c r="P2799" s="4">
        <f t="shared" si="258"/>
        <v>87.357553191489373</v>
      </c>
      <c r="Q2799" t="str">
        <f t="shared" si="259"/>
        <v>theater</v>
      </c>
      <c r="R2799" t="str">
        <f t="shared" si="260"/>
        <v>plays</v>
      </c>
      <c r="S2799" s="9">
        <f t="shared" si="261"/>
        <v>41798.94027777778</v>
      </c>
      <c r="T2799" s="9">
        <f t="shared" si="262"/>
        <v>41828.94027777778</v>
      </c>
    </row>
    <row r="2800" spans="1:20" ht="43.5" x14ac:dyDescent="0.35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3">
        <f t="shared" si="263"/>
        <v>102</v>
      </c>
      <c r="P2800" s="4">
        <f t="shared" si="258"/>
        <v>36.474820143884891</v>
      </c>
      <c r="Q2800" t="str">
        <f t="shared" si="259"/>
        <v>theater</v>
      </c>
      <c r="R2800" t="str">
        <f t="shared" si="260"/>
        <v>plays</v>
      </c>
      <c r="S2800" s="9">
        <f t="shared" si="261"/>
        <v>42201.675011574072</v>
      </c>
      <c r="T2800" s="9">
        <f t="shared" si="262"/>
        <v>42216.666666666672</v>
      </c>
    </row>
    <row r="2801" spans="1:20" ht="43.5" x14ac:dyDescent="0.35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3">
        <f t="shared" si="263"/>
        <v>117</v>
      </c>
      <c r="P2801" s="4">
        <f t="shared" si="258"/>
        <v>44.859538461538463</v>
      </c>
      <c r="Q2801" t="str">
        <f t="shared" si="259"/>
        <v>theater</v>
      </c>
      <c r="R2801" t="str">
        <f t="shared" si="260"/>
        <v>plays</v>
      </c>
      <c r="S2801" s="9">
        <f t="shared" si="261"/>
        <v>42507.264699074076</v>
      </c>
      <c r="T2801" s="9">
        <f t="shared" si="262"/>
        <v>42538.666666666672</v>
      </c>
    </row>
    <row r="2802" spans="1:20" ht="43.5" x14ac:dyDescent="0.35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3">
        <f t="shared" si="263"/>
        <v>133</v>
      </c>
      <c r="P2802" s="4">
        <f t="shared" si="258"/>
        <v>42.903225806451616</v>
      </c>
      <c r="Q2802" t="str">
        <f t="shared" si="259"/>
        <v>theater</v>
      </c>
      <c r="R2802" t="str">
        <f t="shared" si="260"/>
        <v>plays</v>
      </c>
      <c r="S2802" s="9">
        <f t="shared" si="261"/>
        <v>41948.552847222221</v>
      </c>
      <c r="T2802" s="9">
        <f t="shared" si="262"/>
        <v>42008.552847222221</v>
      </c>
    </row>
    <row r="2803" spans="1:20" ht="43.5" x14ac:dyDescent="0.35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3">
        <f t="shared" si="263"/>
        <v>134</v>
      </c>
      <c r="P2803" s="4">
        <f t="shared" si="258"/>
        <v>51.230769230769234</v>
      </c>
      <c r="Q2803" t="str">
        <f t="shared" si="259"/>
        <v>theater</v>
      </c>
      <c r="R2803" t="str">
        <f t="shared" si="260"/>
        <v>plays</v>
      </c>
      <c r="S2803" s="9">
        <f t="shared" si="261"/>
        <v>41900.243159722224</v>
      </c>
      <c r="T2803" s="9">
        <f t="shared" si="262"/>
        <v>41922.458333333336</v>
      </c>
    </row>
    <row r="2804" spans="1:20" ht="43.5" x14ac:dyDescent="0.35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3">
        <f t="shared" si="263"/>
        <v>102</v>
      </c>
      <c r="P2804" s="4">
        <f t="shared" si="258"/>
        <v>33.944444444444443</v>
      </c>
      <c r="Q2804" t="str">
        <f t="shared" si="259"/>
        <v>theater</v>
      </c>
      <c r="R2804" t="str">
        <f t="shared" si="260"/>
        <v>plays</v>
      </c>
      <c r="S2804" s="9">
        <f t="shared" si="261"/>
        <v>42192.64707175926</v>
      </c>
      <c r="T2804" s="9">
        <f t="shared" si="262"/>
        <v>42222.64707175926</v>
      </c>
    </row>
    <row r="2805" spans="1:20" ht="43.5" x14ac:dyDescent="0.35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3">
        <f t="shared" si="263"/>
        <v>128</v>
      </c>
      <c r="P2805" s="4">
        <f t="shared" si="258"/>
        <v>90.744680851063833</v>
      </c>
      <c r="Q2805" t="str">
        <f t="shared" si="259"/>
        <v>theater</v>
      </c>
      <c r="R2805" t="str">
        <f t="shared" si="260"/>
        <v>plays</v>
      </c>
      <c r="S2805" s="9">
        <f t="shared" si="261"/>
        <v>42158.065694444449</v>
      </c>
      <c r="T2805" s="9">
        <f t="shared" si="262"/>
        <v>42201</v>
      </c>
    </row>
    <row r="2806" spans="1:20" ht="43.5" x14ac:dyDescent="0.35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3">
        <f t="shared" si="263"/>
        <v>115</v>
      </c>
      <c r="P2806" s="4">
        <f t="shared" si="258"/>
        <v>50</v>
      </c>
      <c r="Q2806" t="str">
        <f t="shared" si="259"/>
        <v>theater</v>
      </c>
      <c r="R2806" t="str">
        <f t="shared" si="260"/>
        <v>plays</v>
      </c>
      <c r="S2806" s="9">
        <f t="shared" si="261"/>
        <v>41881.453587962962</v>
      </c>
      <c r="T2806" s="9">
        <f t="shared" si="262"/>
        <v>41911.453587962962</v>
      </c>
    </row>
    <row r="2807" spans="1:20" ht="58" x14ac:dyDescent="0.35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3">
        <f t="shared" si="263"/>
        <v>110</v>
      </c>
      <c r="P2807" s="4">
        <f t="shared" si="258"/>
        <v>24.444444444444443</v>
      </c>
      <c r="Q2807" t="str">
        <f t="shared" si="259"/>
        <v>theater</v>
      </c>
      <c r="R2807" t="str">
        <f t="shared" si="260"/>
        <v>plays</v>
      </c>
      <c r="S2807" s="9">
        <f t="shared" si="261"/>
        <v>42213.505474537036</v>
      </c>
      <c r="T2807" s="9">
        <f t="shared" si="262"/>
        <v>42238.505474537036</v>
      </c>
    </row>
    <row r="2808" spans="1:20" ht="43.5" x14ac:dyDescent="0.35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3">
        <f t="shared" si="263"/>
        <v>113</v>
      </c>
      <c r="P2808" s="4">
        <f t="shared" si="258"/>
        <v>44.25</v>
      </c>
      <c r="Q2808" t="str">
        <f t="shared" si="259"/>
        <v>theater</v>
      </c>
      <c r="R2808" t="str">
        <f t="shared" si="260"/>
        <v>plays</v>
      </c>
      <c r="S2808" s="9">
        <f t="shared" si="261"/>
        <v>42185.267245370371</v>
      </c>
      <c r="T2808" s="9">
        <f t="shared" si="262"/>
        <v>42221.458333333328</v>
      </c>
    </row>
    <row r="2809" spans="1:20" x14ac:dyDescent="0.35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3">
        <f t="shared" si="263"/>
        <v>126</v>
      </c>
      <c r="P2809" s="4">
        <f t="shared" si="258"/>
        <v>67.741935483870961</v>
      </c>
      <c r="Q2809" t="str">
        <f t="shared" si="259"/>
        <v>theater</v>
      </c>
      <c r="R2809" t="str">
        <f t="shared" si="260"/>
        <v>plays</v>
      </c>
      <c r="S2809" s="9">
        <f t="shared" si="261"/>
        <v>42154.873124999998</v>
      </c>
      <c r="T2809" s="9">
        <f t="shared" si="262"/>
        <v>42184.873124999998</v>
      </c>
    </row>
    <row r="2810" spans="1:20" ht="43.5" x14ac:dyDescent="0.35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3">
        <f t="shared" si="263"/>
        <v>101</v>
      </c>
      <c r="P2810" s="4">
        <f t="shared" si="258"/>
        <v>65.376811594202906</v>
      </c>
      <c r="Q2810" t="str">
        <f t="shared" si="259"/>
        <v>theater</v>
      </c>
      <c r="R2810" t="str">
        <f t="shared" si="260"/>
        <v>plays</v>
      </c>
      <c r="S2810" s="9">
        <f t="shared" si="261"/>
        <v>42208.84646990741</v>
      </c>
      <c r="T2810" s="9">
        <f t="shared" si="262"/>
        <v>42238.84646990741</v>
      </c>
    </row>
    <row r="2811" spans="1:20" ht="43.5" x14ac:dyDescent="0.35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3">
        <f t="shared" si="263"/>
        <v>103</v>
      </c>
      <c r="P2811" s="4">
        <f t="shared" si="258"/>
        <v>121.9047619047619</v>
      </c>
      <c r="Q2811" t="str">
        <f t="shared" si="259"/>
        <v>theater</v>
      </c>
      <c r="R2811" t="str">
        <f t="shared" si="260"/>
        <v>plays</v>
      </c>
      <c r="S2811" s="9">
        <f t="shared" si="261"/>
        <v>42451.496817129635</v>
      </c>
      <c r="T2811" s="9">
        <f t="shared" si="262"/>
        <v>42459.610416666663</v>
      </c>
    </row>
    <row r="2812" spans="1:20" ht="43.5" x14ac:dyDescent="0.35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3">
        <f t="shared" si="263"/>
        <v>109</v>
      </c>
      <c r="P2812" s="4">
        <f t="shared" si="258"/>
        <v>47.456140350877192</v>
      </c>
      <c r="Q2812" t="str">
        <f t="shared" si="259"/>
        <v>theater</v>
      </c>
      <c r="R2812" t="str">
        <f t="shared" si="260"/>
        <v>plays</v>
      </c>
      <c r="S2812" s="9">
        <f t="shared" si="261"/>
        <v>41759.13962962963</v>
      </c>
      <c r="T2812" s="9">
        <f t="shared" si="262"/>
        <v>41791.165972222225</v>
      </c>
    </row>
    <row r="2813" spans="1:20" ht="43.5" x14ac:dyDescent="0.35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3">
        <f t="shared" si="263"/>
        <v>101</v>
      </c>
      <c r="P2813" s="4">
        <f t="shared" si="258"/>
        <v>92.842592592592595</v>
      </c>
      <c r="Q2813" t="str">
        <f t="shared" si="259"/>
        <v>theater</v>
      </c>
      <c r="R2813" t="str">
        <f t="shared" si="260"/>
        <v>plays</v>
      </c>
      <c r="S2813" s="9">
        <f t="shared" si="261"/>
        <v>42028.496562500004</v>
      </c>
      <c r="T2813" s="9">
        <f t="shared" si="262"/>
        <v>42058.496562500004</v>
      </c>
    </row>
    <row r="2814" spans="1:20" ht="43.5" x14ac:dyDescent="0.35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3">
        <f t="shared" si="263"/>
        <v>114</v>
      </c>
      <c r="P2814" s="4">
        <f t="shared" si="258"/>
        <v>68.253012048192772</v>
      </c>
      <c r="Q2814" t="str">
        <f t="shared" si="259"/>
        <v>theater</v>
      </c>
      <c r="R2814" t="str">
        <f t="shared" si="260"/>
        <v>plays</v>
      </c>
      <c r="S2814" s="9">
        <f t="shared" si="261"/>
        <v>42054.74418981481</v>
      </c>
      <c r="T2814" s="9">
        <f t="shared" si="262"/>
        <v>42100.166666666672</v>
      </c>
    </row>
    <row r="2815" spans="1:20" ht="43.5" x14ac:dyDescent="0.35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3">
        <f t="shared" si="263"/>
        <v>128</v>
      </c>
      <c r="P2815" s="4">
        <f t="shared" si="258"/>
        <v>37.209583333333335</v>
      </c>
      <c r="Q2815" t="str">
        <f t="shared" si="259"/>
        <v>theater</v>
      </c>
      <c r="R2815" t="str">
        <f t="shared" si="260"/>
        <v>plays</v>
      </c>
      <c r="S2815" s="9">
        <f t="shared" si="261"/>
        <v>42693.742604166662</v>
      </c>
      <c r="T2815" s="9">
        <f t="shared" si="262"/>
        <v>42718.742604166662</v>
      </c>
    </row>
    <row r="2816" spans="1:20" ht="43.5" x14ac:dyDescent="0.35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3">
        <f t="shared" si="263"/>
        <v>108</v>
      </c>
      <c r="P2816" s="4">
        <f t="shared" si="258"/>
        <v>25.25</v>
      </c>
      <c r="Q2816" t="str">
        <f t="shared" si="259"/>
        <v>theater</v>
      </c>
      <c r="R2816" t="str">
        <f t="shared" si="260"/>
        <v>plays</v>
      </c>
      <c r="S2816" s="9">
        <f t="shared" si="261"/>
        <v>42103.399479166663</v>
      </c>
      <c r="T2816" s="9">
        <f t="shared" si="262"/>
        <v>42133.399479166663</v>
      </c>
    </row>
    <row r="2817" spans="1:20" ht="43.5" x14ac:dyDescent="0.35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3">
        <f t="shared" si="263"/>
        <v>242</v>
      </c>
      <c r="P2817" s="4">
        <f t="shared" si="258"/>
        <v>43.214285714285715</v>
      </c>
      <c r="Q2817" t="str">
        <f t="shared" si="259"/>
        <v>theater</v>
      </c>
      <c r="R2817" t="str">
        <f t="shared" si="260"/>
        <v>plays</v>
      </c>
      <c r="S2817" s="9">
        <f t="shared" si="261"/>
        <v>42559.776724537034</v>
      </c>
      <c r="T2817" s="9">
        <f t="shared" si="262"/>
        <v>42589.776724537034</v>
      </c>
    </row>
    <row r="2818" spans="1:20" ht="43.5" x14ac:dyDescent="0.35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3">
        <f t="shared" si="263"/>
        <v>142</v>
      </c>
      <c r="P2818" s="4">
        <f t="shared" si="258"/>
        <v>25.130177514792898</v>
      </c>
      <c r="Q2818" t="str">
        <f t="shared" si="259"/>
        <v>theater</v>
      </c>
      <c r="R2818" t="str">
        <f t="shared" si="260"/>
        <v>plays</v>
      </c>
      <c r="S2818" s="9">
        <f t="shared" si="261"/>
        <v>42188.467499999999</v>
      </c>
      <c r="T2818" s="9">
        <f t="shared" si="262"/>
        <v>42218.666666666672</v>
      </c>
    </row>
    <row r="2819" spans="1:20" ht="43.5" x14ac:dyDescent="0.35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3">
        <f t="shared" si="263"/>
        <v>130</v>
      </c>
      <c r="P2819" s="4">
        <f t="shared" ref="P2819:P2882" si="264">IFERROR(E2819/L2819,0)</f>
        <v>23.636363636363637</v>
      </c>
      <c r="Q2819" t="str">
        <f t="shared" ref="Q2819:Q2882" si="265">LEFT(N2819,SEARCH("/",N2819)-1)</f>
        <v>theater</v>
      </c>
      <c r="R2819" t="str">
        <f t="shared" ref="R2819:R2882" si="266">RIGHT(N2819,LEN(N2819)-SEARCH("/",N2819,1))</f>
        <v>plays</v>
      </c>
      <c r="S2819" s="9">
        <f t="shared" ref="S2819:S2882" si="267">(((J2819/60)/60)/24)+DATE(1970,1,1)</f>
        <v>42023.634976851856</v>
      </c>
      <c r="T2819" s="9">
        <f t="shared" ref="T2819:T2882" si="268">(((I2819/60)/60)/24)+DATE(1970,1,1)</f>
        <v>42063.634976851856</v>
      </c>
    </row>
    <row r="2820" spans="1:20" ht="43.5" x14ac:dyDescent="0.35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3">
        <f t="shared" ref="O2820:O2883" si="269">ROUNDUP((E2820/D2820)*100,0)</f>
        <v>107</v>
      </c>
      <c r="P2820" s="4">
        <f t="shared" si="264"/>
        <v>103.95098039215686</v>
      </c>
      <c r="Q2820" t="str">
        <f t="shared" si="265"/>
        <v>theater</v>
      </c>
      <c r="R2820" t="str">
        <f t="shared" si="266"/>
        <v>plays</v>
      </c>
      <c r="S2820" s="9">
        <f t="shared" si="267"/>
        <v>42250.598217592589</v>
      </c>
      <c r="T2820" s="9">
        <f t="shared" si="268"/>
        <v>42270.598217592589</v>
      </c>
    </row>
    <row r="2821" spans="1:20" ht="43.5" x14ac:dyDescent="0.35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3">
        <f t="shared" si="269"/>
        <v>105</v>
      </c>
      <c r="P2821" s="4">
        <f t="shared" si="264"/>
        <v>50.384615384615387</v>
      </c>
      <c r="Q2821" t="str">
        <f t="shared" si="265"/>
        <v>theater</v>
      </c>
      <c r="R2821" t="str">
        <f t="shared" si="266"/>
        <v>plays</v>
      </c>
      <c r="S2821" s="9">
        <f t="shared" si="267"/>
        <v>42139.525567129633</v>
      </c>
      <c r="T2821" s="9">
        <f t="shared" si="268"/>
        <v>42169.525567129633</v>
      </c>
    </row>
    <row r="2822" spans="1:20" ht="43.5" x14ac:dyDescent="0.35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3">
        <f t="shared" si="269"/>
        <v>136</v>
      </c>
      <c r="P2822" s="4">
        <f t="shared" si="264"/>
        <v>13.6</v>
      </c>
      <c r="Q2822" t="str">
        <f t="shared" si="265"/>
        <v>theater</v>
      </c>
      <c r="R2822" t="str">
        <f t="shared" si="266"/>
        <v>plays</v>
      </c>
      <c r="S2822" s="9">
        <f t="shared" si="267"/>
        <v>42401.610983796301</v>
      </c>
      <c r="T2822" s="9">
        <f t="shared" si="268"/>
        <v>42426</v>
      </c>
    </row>
    <row r="2823" spans="1:20" ht="43.5" x14ac:dyDescent="0.35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3">
        <f t="shared" si="269"/>
        <v>100</v>
      </c>
      <c r="P2823" s="4">
        <f t="shared" si="264"/>
        <v>28.571428571428573</v>
      </c>
      <c r="Q2823" t="str">
        <f t="shared" si="265"/>
        <v>theater</v>
      </c>
      <c r="R2823" t="str">
        <f t="shared" si="266"/>
        <v>plays</v>
      </c>
      <c r="S2823" s="9">
        <f t="shared" si="267"/>
        <v>41875.922858796301</v>
      </c>
      <c r="T2823" s="9">
        <f t="shared" si="268"/>
        <v>41905.922858796301</v>
      </c>
    </row>
    <row r="2824" spans="1:20" ht="43.5" x14ac:dyDescent="0.35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3">
        <f t="shared" si="269"/>
        <v>100</v>
      </c>
      <c r="P2824" s="4">
        <f t="shared" si="264"/>
        <v>63.829787234042556</v>
      </c>
      <c r="Q2824" t="str">
        <f t="shared" si="265"/>
        <v>theater</v>
      </c>
      <c r="R2824" t="str">
        <f t="shared" si="266"/>
        <v>plays</v>
      </c>
      <c r="S2824" s="9">
        <f t="shared" si="267"/>
        <v>42060.683935185181</v>
      </c>
      <c r="T2824" s="9">
        <f t="shared" si="268"/>
        <v>42090.642268518524</v>
      </c>
    </row>
    <row r="2825" spans="1:20" ht="43.5" x14ac:dyDescent="0.35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3">
        <f t="shared" si="269"/>
        <v>124</v>
      </c>
      <c r="P2825" s="4">
        <f t="shared" si="264"/>
        <v>8.8571428571428577</v>
      </c>
      <c r="Q2825" t="str">
        <f t="shared" si="265"/>
        <v>theater</v>
      </c>
      <c r="R2825" t="str">
        <f t="shared" si="266"/>
        <v>plays</v>
      </c>
      <c r="S2825" s="9">
        <f t="shared" si="267"/>
        <v>42067.011643518519</v>
      </c>
      <c r="T2825" s="9">
        <f t="shared" si="268"/>
        <v>42094.957638888889</v>
      </c>
    </row>
    <row r="2826" spans="1:20" ht="29" x14ac:dyDescent="0.35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3">
        <f t="shared" si="269"/>
        <v>117</v>
      </c>
      <c r="P2826" s="4">
        <f t="shared" si="264"/>
        <v>50.666666666666664</v>
      </c>
      <c r="Q2826" t="str">
        <f t="shared" si="265"/>
        <v>theater</v>
      </c>
      <c r="R2826" t="str">
        <f t="shared" si="266"/>
        <v>plays</v>
      </c>
      <c r="S2826" s="9">
        <f t="shared" si="267"/>
        <v>42136.270787037036</v>
      </c>
      <c r="T2826" s="9">
        <f t="shared" si="268"/>
        <v>42168.071527777778</v>
      </c>
    </row>
    <row r="2827" spans="1:20" ht="43.5" x14ac:dyDescent="0.35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3">
        <f t="shared" si="269"/>
        <v>104</v>
      </c>
      <c r="P2827" s="4">
        <f t="shared" si="264"/>
        <v>60.784313725490193</v>
      </c>
      <c r="Q2827" t="str">
        <f t="shared" si="265"/>
        <v>theater</v>
      </c>
      <c r="R2827" t="str">
        <f t="shared" si="266"/>
        <v>plays</v>
      </c>
      <c r="S2827" s="9">
        <f t="shared" si="267"/>
        <v>42312.792662037042</v>
      </c>
      <c r="T2827" s="9">
        <f t="shared" si="268"/>
        <v>42342.792662037042</v>
      </c>
    </row>
    <row r="2828" spans="1:20" ht="43.5" x14ac:dyDescent="0.35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3">
        <f t="shared" si="269"/>
        <v>108</v>
      </c>
      <c r="P2828" s="4">
        <f t="shared" si="264"/>
        <v>113.42105263157895</v>
      </c>
      <c r="Q2828" t="str">
        <f t="shared" si="265"/>
        <v>theater</v>
      </c>
      <c r="R2828" t="str">
        <f t="shared" si="266"/>
        <v>plays</v>
      </c>
      <c r="S2828" s="9">
        <f t="shared" si="267"/>
        <v>42171.034861111111</v>
      </c>
      <c r="T2828" s="9">
        <f t="shared" si="268"/>
        <v>42195.291666666672</v>
      </c>
    </row>
    <row r="2829" spans="1:20" ht="43.5" x14ac:dyDescent="0.35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3">
        <f t="shared" si="269"/>
        <v>121</v>
      </c>
      <c r="P2829" s="4">
        <f t="shared" si="264"/>
        <v>104.56521739130434</v>
      </c>
      <c r="Q2829" t="str">
        <f t="shared" si="265"/>
        <v>theater</v>
      </c>
      <c r="R2829" t="str">
        <f t="shared" si="266"/>
        <v>plays</v>
      </c>
      <c r="S2829" s="9">
        <f t="shared" si="267"/>
        <v>42494.683634259258</v>
      </c>
      <c r="T2829" s="9">
        <f t="shared" si="268"/>
        <v>42524.6875</v>
      </c>
    </row>
    <row r="2830" spans="1:20" ht="43.5" x14ac:dyDescent="0.35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3">
        <f t="shared" si="269"/>
        <v>101</v>
      </c>
      <c r="P2830" s="4">
        <f t="shared" si="264"/>
        <v>98.30927835051547</v>
      </c>
      <c r="Q2830" t="str">
        <f t="shared" si="265"/>
        <v>theater</v>
      </c>
      <c r="R2830" t="str">
        <f t="shared" si="266"/>
        <v>plays</v>
      </c>
      <c r="S2830" s="9">
        <f t="shared" si="267"/>
        <v>42254.264687499999</v>
      </c>
      <c r="T2830" s="9">
        <f t="shared" si="268"/>
        <v>42279.958333333328</v>
      </c>
    </row>
    <row r="2831" spans="1:20" ht="43.5" x14ac:dyDescent="0.35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3">
        <f t="shared" si="269"/>
        <v>107</v>
      </c>
      <c r="P2831" s="4">
        <f t="shared" si="264"/>
        <v>35.039473684210527</v>
      </c>
      <c r="Q2831" t="str">
        <f t="shared" si="265"/>
        <v>theater</v>
      </c>
      <c r="R2831" t="str">
        <f t="shared" si="266"/>
        <v>plays</v>
      </c>
      <c r="S2831" s="9">
        <f t="shared" si="267"/>
        <v>42495.434236111112</v>
      </c>
      <c r="T2831" s="9">
        <f t="shared" si="268"/>
        <v>42523.434236111112</v>
      </c>
    </row>
    <row r="2832" spans="1:20" ht="29" x14ac:dyDescent="0.35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3">
        <f t="shared" si="269"/>
        <v>100</v>
      </c>
      <c r="P2832" s="4">
        <f t="shared" si="264"/>
        <v>272.72727272727275</v>
      </c>
      <c r="Q2832" t="str">
        <f t="shared" si="265"/>
        <v>theater</v>
      </c>
      <c r="R2832" t="str">
        <f t="shared" si="266"/>
        <v>plays</v>
      </c>
      <c r="S2832" s="9">
        <f t="shared" si="267"/>
        <v>41758.839675925927</v>
      </c>
      <c r="T2832" s="9">
        <f t="shared" si="268"/>
        <v>41771.165972222225</v>
      </c>
    </row>
    <row r="2833" spans="1:20" ht="29" x14ac:dyDescent="0.35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3">
        <f t="shared" si="269"/>
        <v>111</v>
      </c>
      <c r="P2833" s="4">
        <f t="shared" si="264"/>
        <v>63.846153846153847</v>
      </c>
      <c r="Q2833" t="str">
        <f t="shared" si="265"/>
        <v>theater</v>
      </c>
      <c r="R2833" t="str">
        <f t="shared" si="266"/>
        <v>plays</v>
      </c>
      <c r="S2833" s="9">
        <f t="shared" si="267"/>
        <v>42171.824884259258</v>
      </c>
      <c r="T2833" s="9">
        <f t="shared" si="268"/>
        <v>42201.824884259258</v>
      </c>
    </row>
    <row r="2834" spans="1:20" ht="43.5" x14ac:dyDescent="0.35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3">
        <f t="shared" si="269"/>
        <v>115</v>
      </c>
      <c r="P2834" s="4">
        <f t="shared" si="264"/>
        <v>30.189368421052631</v>
      </c>
      <c r="Q2834" t="str">
        <f t="shared" si="265"/>
        <v>theater</v>
      </c>
      <c r="R2834" t="str">
        <f t="shared" si="266"/>
        <v>plays</v>
      </c>
      <c r="S2834" s="9">
        <f t="shared" si="267"/>
        <v>41938.709421296298</v>
      </c>
      <c r="T2834" s="9">
        <f t="shared" si="268"/>
        <v>41966.916666666672</v>
      </c>
    </row>
    <row r="2835" spans="1:20" x14ac:dyDescent="0.35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3">
        <f t="shared" si="269"/>
        <v>109</v>
      </c>
      <c r="P2835" s="4">
        <f t="shared" si="264"/>
        <v>83.51428571428572</v>
      </c>
      <c r="Q2835" t="str">
        <f t="shared" si="265"/>
        <v>theater</v>
      </c>
      <c r="R2835" t="str">
        <f t="shared" si="266"/>
        <v>plays</v>
      </c>
      <c r="S2835" s="9">
        <f t="shared" si="267"/>
        <v>42268.127696759257</v>
      </c>
      <c r="T2835" s="9">
        <f t="shared" si="268"/>
        <v>42288.083333333328</v>
      </c>
    </row>
    <row r="2836" spans="1:20" ht="43.5" x14ac:dyDescent="0.35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3">
        <f t="shared" si="269"/>
        <v>170</v>
      </c>
      <c r="P2836" s="4">
        <f t="shared" si="264"/>
        <v>64.761904761904759</v>
      </c>
      <c r="Q2836" t="str">
        <f t="shared" si="265"/>
        <v>theater</v>
      </c>
      <c r="R2836" t="str">
        <f t="shared" si="266"/>
        <v>plays</v>
      </c>
      <c r="S2836" s="9">
        <f t="shared" si="267"/>
        <v>42019.959837962961</v>
      </c>
      <c r="T2836" s="9">
        <f t="shared" si="268"/>
        <v>42034.959837962961</v>
      </c>
    </row>
    <row r="2837" spans="1:20" ht="43.5" x14ac:dyDescent="0.35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3">
        <f t="shared" si="269"/>
        <v>188</v>
      </c>
      <c r="P2837" s="4">
        <f t="shared" si="264"/>
        <v>20.118172043010752</v>
      </c>
      <c r="Q2837" t="str">
        <f t="shared" si="265"/>
        <v>theater</v>
      </c>
      <c r="R2837" t="str">
        <f t="shared" si="266"/>
        <v>plays</v>
      </c>
      <c r="S2837" s="9">
        <f t="shared" si="267"/>
        <v>42313.703900462962</v>
      </c>
      <c r="T2837" s="9">
        <f t="shared" si="268"/>
        <v>42343</v>
      </c>
    </row>
    <row r="2838" spans="1:20" ht="43.5" x14ac:dyDescent="0.35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3">
        <f t="shared" si="269"/>
        <v>108</v>
      </c>
      <c r="P2838" s="4">
        <f t="shared" si="264"/>
        <v>44.090909090909093</v>
      </c>
      <c r="Q2838" t="str">
        <f t="shared" si="265"/>
        <v>theater</v>
      </c>
      <c r="R2838" t="str">
        <f t="shared" si="266"/>
        <v>plays</v>
      </c>
      <c r="S2838" s="9">
        <f t="shared" si="267"/>
        <v>42746.261782407411</v>
      </c>
      <c r="T2838" s="9">
        <f t="shared" si="268"/>
        <v>42784.207638888889</v>
      </c>
    </row>
    <row r="2839" spans="1:20" ht="58" x14ac:dyDescent="0.35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3">
        <f t="shared" si="269"/>
        <v>100</v>
      </c>
      <c r="P2839" s="4">
        <f t="shared" si="264"/>
        <v>40.476190476190474</v>
      </c>
      <c r="Q2839" t="str">
        <f t="shared" si="265"/>
        <v>theater</v>
      </c>
      <c r="R2839" t="str">
        <f t="shared" si="266"/>
        <v>plays</v>
      </c>
      <c r="S2839" s="9">
        <f t="shared" si="267"/>
        <v>42307.908379629633</v>
      </c>
      <c r="T2839" s="9">
        <f t="shared" si="268"/>
        <v>42347.950046296297</v>
      </c>
    </row>
    <row r="2840" spans="1:20" ht="43.5" x14ac:dyDescent="0.35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3">
        <f t="shared" si="269"/>
        <v>121</v>
      </c>
      <c r="P2840" s="4">
        <f t="shared" si="264"/>
        <v>44.537037037037038</v>
      </c>
      <c r="Q2840" t="str">
        <f t="shared" si="265"/>
        <v>theater</v>
      </c>
      <c r="R2840" t="str">
        <f t="shared" si="266"/>
        <v>plays</v>
      </c>
      <c r="S2840" s="9">
        <f t="shared" si="267"/>
        <v>41842.607592592591</v>
      </c>
      <c r="T2840" s="9">
        <f t="shared" si="268"/>
        <v>41864.916666666664</v>
      </c>
    </row>
    <row r="2841" spans="1:20" ht="43.5" x14ac:dyDescent="0.35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3">
        <f t="shared" si="269"/>
        <v>112</v>
      </c>
      <c r="P2841" s="4">
        <f t="shared" si="264"/>
        <v>125.80645161290323</v>
      </c>
      <c r="Q2841" t="str">
        <f t="shared" si="265"/>
        <v>theater</v>
      </c>
      <c r="R2841" t="str">
        <f t="shared" si="266"/>
        <v>plays</v>
      </c>
      <c r="S2841" s="9">
        <f t="shared" si="267"/>
        <v>41853.240208333329</v>
      </c>
      <c r="T2841" s="9">
        <f t="shared" si="268"/>
        <v>41876.207638888889</v>
      </c>
    </row>
    <row r="2842" spans="1:20" ht="43.5" x14ac:dyDescent="0.35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3">
        <f t="shared" si="269"/>
        <v>104</v>
      </c>
      <c r="P2842" s="4">
        <f t="shared" si="264"/>
        <v>19.696969696969695</v>
      </c>
      <c r="Q2842" t="str">
        <f t="shared" si="265"/>
        <v>theater</v>
      </c>
      <c r="R2842" t="str">
        <f t="shared" si="266"/>
        <v>plays</v>
      </c>
      <c r="S2842" s="9">
        <f t="shared" si="267"/>
        <v>42060.035636574074</v>
      </c>
      <c r="T2842" s="9">
        <f t="shared" si="268"/>
        <v>42081.708333333328</v>
      </c>
    </row>
    <row r="2843" spans="1:20" ht="43.5" x14ac:dyDescent="0.35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3">
        <f t="shared" si="269"/>
        <v>1</v>
      </c>
      <c r="P2843" s="4">
        <f t="shared" si="264"/>
        <v>10</v>
      </c>
      <c r="Q2843" t="str">
        <f t="shared" si="265"/>
        <v>theater</v>
      </c>
      <c r="R2843" t="str">
        <f t="shared" si="266"/>
        <v>plays</v>
      </c>
      <c r="S2843" s="9">
        <f t="shared" si="267"/>
        <v>42291.739548611105</v>
      </c>
      <c r="T2843" s="9">
        <f t="shared" si="268"/>
        <v>42351.781215277777</v>
      </c>
    </row>
    <row r="2844" spans="1:20" ht="43.5" x14ac:dyDescent="0.35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3">
        <f t="shared" si="269"/>
        <v>0</v>
      </c>
      <c r="P2844" s="4">
        <f t="shared" si="264"/>
        <v>0</v>
      </c>
      <c r="Q2844" t="str">
        <f t="shared" si="265"/>
        <v>theater</v>
      </c>
      <c r="R2844" t="str">
        <f t="shared" si="266"/>
        <v>plays</v>
      </c>
      <c r="S2844" s="9">
        <f t="shared" si="267"/>
        <v>41784.952488425923</v>
      </c>
      <c r="T2844" s="9">
        <f t="shared" si="268"/>
        <v>41811.458333333336</v>
      </c>
    </row>
    <row r="2845" spans="1:20" ht="43.5" x14ac:dyDescent="0.35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3">
        <f t="shared" si="269"/>
        <v>0</v>
      </c>
      <c r="P2845" s="4">
        <f t="shared" si="264"/>
        <v>0</v>
      </c>
      <c r="Q2845" t="str">
        <f t="shared" si="265"/>
        <v>theater</v>
      </c>
      <c r="R2845" t="str">
        <f t="shared" si="266"/>
        <v>plays</v>
      </c>
      <c r="S2845" s="9">
        <f t="shared" si="267"/>
        <v>42492.737847222219</v>
      </c>
      <c r="T2845" s="9">
        <f t="shared" si="268"/>
        <v>42534.166666666672</v>
      </c>
    </row>
    <row r="2846" spans="1:20" ht="43.5" x14ac:dyDescent="0.35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3">
        <f t="shared" si="269"/>
        <v>6</v>
      </c>
      <c r="P2846" s="4">
        <f t="shared" si="264"/>
        <v>30</v>
      </c>
      <c r="Q2846" t="str">
        <f t="shared" si="265"/>
        <v>theater</v>
      </c>
      <c r="R2846" t="str">
        <f t="shared" si="266"/>
        <v>plays</v>
      </c>
      <c r="S2846" s="9">
        <f t="shared" si="267"/>
        <v>42709.546064814815</v>
      </c>
      <c r="T2846" s="9">
        <f t="shared" si="268"/>
        <v>42739.546064814815</v>
      </c>
    </row>
    <row r="2847" spans="1:20" ht="43.5" x14ac:dyDescent="0.35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3">
        <f t="shared" si="269"/>
        <v>32</v>
      </c>
      <c r="P2847" s="4">
        <f t="shared" si="264"/>
        <v>60.666666666666664</v>
      </c>
      <c r="Q2847" t="str">
        <f t="shared" si="265"/>
        <v>theater</v>
      </c>
      <c r="R2847" t="str">
        <f t="shared" si="266"/>
        <v>plays</v>
      </c>
      <c r="S2847" s="9">
        <f t="shared" si="267"/>
        <v>42103.016585648147</v>
      </c>
      <c r="T2847" s="9">
        <f t="shared" si="268"/>
        <v>42163.016585648147</v>
      </c>
    </row>
    <row r="2848" spans="1:20" ht="43.5" x14ac:dyDescent="0.35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3">
        <f t="shared" si="269"/>
        <v>0</v>
      </c>
      <c r="P2848" s="4">
        <f t="shared" si="264"/>
        <v>0</v>
      </c>
      <c r="Q2848" t="str">
        <f t="shared" si="265"/>
        <v>theater</v>
      </c>
      <c r="R2848" t="str">
        <f t="shared" si="266"/>
        <v>plays</v>
      </c>
      <c r="S2848" s="9">
        <f t="shared" si="267"/>
        <v>42108.692060185189</v>
      </c>
      <c r="T2848" s="9">
        <f t="shared" si="268"/>
        <v>42153.692060185189</v>
      </c>
    </row>
    <row r="2849" spans="1:20" ht="43.5" x14ac:dyDescent="0.35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3">
        <f t="shared" si="269"/>
        <v>0</v>
      </c>
      <c r="P2849" s="4">
        <f t="shared" si="264"/>
        <v>0</v>
      </c>
      <c r="Q2849" t="str">
        <f t="shared" si="265"/>
        <v>theater</v>
      </c>
      <c r="R2849" t="str">
        <f t="shared" si="266"/>
        <v>plays</v>
      </c>
      <c r="S2849" s="9">
        <f t="shared" si="267"/>
        <v>42453.806307870371</v>
      </c>
      <c r="T2849" s="9">
        <f t="shared" si="268"/>
        <v>42513.806307870371</v>
      </c>
    </row>
    <row r="2850" spans="1:20" ht="43.5" x14ac:dyDescent="0.35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3">
        <f t="shared" si="269"/>
        <v>1</v>
      </c>
      <c r="P2850" s="4">
        <f t="shared" si="264"/>
        <v>23.333333333333332</v>
      </c>
      <c r="Q2850" t="str">
        <f t="shared" si="265"/>
        <v>theater</v>
      </c>
      <c r="R2850" t="str">
        <f t="shared" si="266"/>
        <v>plays</v>
      </c>
      <c r="S2850" s="9">
        <f t="shared" si="267"/>
        <v>42123.648831018523</v>
      </c>
      <c r="T2850" s="9">
        <f t="shared" si="268"/>
        <v>42153.648831018523</v>
      </c>
    </row>
    <row r="2851" spans="1:20" ht="43.5" x14ac:dyDescent="0.35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3">
        <f t="shared" si="269"/>
        <v>1</v>
      </c>
      <c r="P2851" s="4">
        <f t="shared" si="264"/>
        <v>5</v>
      </c>
      <c r="Q2851" t="str">
        <f t="shared" si="265"/>
        <v>theater</v>
      </c>
      <c r="R2851" t="str">
        <f t="shared" si="266"/>
        <v>plays</v>
      </c>
      <c r="S2851" s="9">
        <f t="shared" si="267"/>
        <v>42453.428240740745</v>
      </c>
      <c r="T2851" s="9">
        <f t="shared" si="268"/>
        <v>42483.428240740745</v>
      </c>
    </row>
    <row r="2852" spans="1:20" ht="43.5" x14ac:dyDescent="0.35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3">
        <f t="shared" si="269"/>
        <v>4</v>
      </c>
      <c r="P2852" s="4">
        <f t="shared" si="264"/>
        <v>23.923076923076923</v>
      </c>
      <c r="Q2852" t="str">
        <f t="shared" si="265"/>
        <v>theater</v>
      </c>
      <c r="R2852" t="str">
        <f t="shared" si="266"/>
        <v>plays</v>
      </c>
      <c r="S2852" s="9">
        <f t="shared" si="267"/>
        <v>41858.007071759261</v>
      </c>
      <c r="T2852" s="9">
        <f t="shared" si="268"/>
        <v>41888.007071759261</v>
      </c>
    </row>
    <row r="2853" spans="1:20" ht="43.5" x14ac:dyDescent="0.35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3">
        <f t="shared" si="269"/>
        <v>0</v>
      </c>
      <c r="P2853" s="4">
        <f t="shared" si="264"/>
        <v>0</v>
      </c>
      <c r="Q2853" t="str">
        <f t="shared" si="265"/>
        <v>theater</v>
      </c>
      <c r="R2853" t="str">
        <f t="shared" si="266"/>
        <v>plays</v>
      </c>
      <c r="S2853" s="9">
        <f t="shared" si="267"/>
        <v>42390.002650462964</v>
      </c>
      <c r="T2853" s="9">
        <f t="shared" si="268"/>
        <v>42398.970138888893</v>
      </c>
    </row>
    <row r="2854" spans="1:20" ht="43.5" x14ac:dyDescent="0.35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3">
        <f t="shared" si="269"/>
        <v>2</v>
      </c>
      <c r="P2854" s="4">
        <f t="shared" si="264"/>
        <v>15.833333333333334</v>
      </c>
      <c r="Q2854" t="str">
        <f t="shared" si="265"/>
        <v>theater</v>
      </c>
      <c r="R2854" t="str">
        <f t="shared" si="266"/>
        <v>plays</v>
      </c>
      <c r="S2854" s="9">
        <f t="shared" si="267"/>
        <v>41781.045173611114</v>
      </c>
      <c r="T2854" s="9">
        <f t="shared" si="268"/>
        <v>41811.045173611114</v>
      </c>
    </row>
    <row r="2855" spans="1:20" ht="43.5" x14ac:dyDescent="0.35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3">
        <f t="shared" si="269"/>
        <v>0</v>
      </c>
      <c r="P2855" s="4">
        <f t="shared" si="264"/>
        <v>0</v>
      </c>
      <c r="Q2855" t="str">
        <f t="shared" si="265"/>
        <v>theater</v>
      </c>
      <c r="R2855" t="str">
        <f t="shared" si="266"/>
        <v>plays</v>
      </c>
      <c r="S2855" s="9">
        <f t="shared" si="267"/>
        <v>41836.190937499996</v>
      </c>
      <c r="T2855" s="9">
        <f t="shared" si="268"/>
        <v>41896.190937499996</v>
      </c>
    </row>
    <row r="2856" spans="1:20" ht="29" x14ac:dyDescent="0.35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3">
        <f t="shared" si="269"/>
        <v>42</v>
      </c>
      <c r="P2856" s="4">
        <f t="shared" si="264"/>
        <v>29.785714285714285</v>
      </c>
      <c r="Q2856" t="str">
        <f t="shared" si="265"/>
        <v>theater</v>
      </c>
      <c r="R2856" t="str">
        <f t="shared" si="266"/>
        <v>plays</v>
      </c>
      <c r="S2856" s="9">
        <f t="shared" si="267"/>
        <v>42111.71665509259</v>
      </c>
      <c r="T2856" s="9">
        <f t="shared" si="268"/>
        <v>42131.71665509259</v>
      </c>
    </row>
    <row r="2857" spans="1:20" ht="43.5" x14ac:dyDescent="0.35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3">
        <f t="shared" si="269"/>
        <v>50</v>
      </c>
      <c r="P2857" s="4">
        <f t="shared" si="264"/>
        <v>60</v>
      </c>
      <c r="Q2857" t="str">
        <f t="shared" si="265"/>
        <v>theater</v>
      </c>
      <c r="R2857" t="str">
        <f t="shared" si="266"/>
        <v>plays</v>
      </c>
      <c r="S2857" s="9">
        <f t="shared" si="267"/>
        <v>42370.007766203707</v>
      </c>
      <c r="T2857" s="9">
        <f t="shared" si="268"/>
        <v>42398.981944444444</v>
      </c>
    </row>
    <row r="2858" spans="1:20" ht="43.5" x14ac:dyDescent="0.35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3">
        <f t="shared" si="269"/>
        <v>5</v>
      </c>
      <c r="P2858" s="4">
        <f t="shared" si="264"/>
        <v>24.333333333333332</v>
      </c>
      <c r="Q2858" t="str">
        <f t="shared" si="265"/>
        <v>theater</v>
      </c>
      <c r="R2858" t="str">
        <f t="shared" si="266"/>
        <v>plays</v>
      </c>
      <c r="S2858" s="9">
        <f t="shared" si="267"/>
        <v>42165.037581018521</v>
      </c>
      <c r="T2858" s="9">
        <f t="shared" si="268"/>
        <v>42224.898611111115</v>
      </c>
    </row>
    <row r="2859" spans="1:20" ht="58" x14ac:dyDescent="0.35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3">
        <f t="shared" si="269"/>
        <v>20</v>
      </c>
      <c r="P2859" s="4">
        <f t="shared" si="264"/>
        <v>500</v>
      </c>
      <c r="Q2859" t="str">
        <f t="shared" si="265"/>
        <v>theater</v>
      </c>
      <c r="R2859" t="str">
        <f t="shared" si="266"/>
        <v>plays</v>
      </c>
      <c r="S2859" s="9">
        <f t="shared" si="267"/>
        <v>42726.920081018514</v>
      </c>
      <c r="T2859" s="9">
        <f t="shared" si="268"/>
        <v>42786.75</v>
      </c>
    </row>
    <row r="2860" spans="1:20" ht="43.5" x14ac:dyDescent="0.35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3">
        <f t="shared" si="269"/>
        <v>0</v>
      </c>
      <c r="P2860" s="4">
        <f t="shared" si="264"/>
        <v>0</v>
      </c>
      <c r="Q2860" t="str">
        <f t="shared" si="265"/>
        <v>theater</v>
      </c>
      <c r="R2860" t="str">
        <f t="shared" si="266"/>
        <v>plays</v>
      </c>
      <c r="S2860" s="9">
        <f t="shared" si="267"/>
        <v>41954.545081018514</v>
      </c>
      <c r="T2860" s="9">
        <f t="shared" si="268"/>
        <v>41978.477777777778</v>
      </c>
    </row>
    <row r="2861" spans="1:20" ht="29" x14ac:dyDescent="0.35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3">
        <f t="shared" si="269"/>
        <v>2</v>
      </c>
      <c r="P2861" s="4">
        <f t="shared" si="264"/>
        <v>35</v>
      </c>
      <c r="Q2861" t="str">
        <f t="shared" si="265"/>
        <v>theater</v>
      </c>
      <c r="R2861" t="str">
        <f t="shared" si="266"/>
        <v>plays</v>
      </c>
      <c r="S2861" s="9">
        <f t="shared" si="267"/>
        <v>42233.362314814818</v>
      </c>
      <c r="T2861" s="9">
        <f t="shared" si="268"/>
        <v>42293.362314814818</v>
      </c>
    </row>
    <row r="2862" spans="1:20" ht="43.5" x14ac:dyDescent="0.35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3">
        <f t="shared" si="269"/>
        <v>7</v>
      </c>
      <c r="P2862" s="4">
        <f t="shared" si="264"/>
        <v>29.555555555555557</v>
      </c>
      <c r="Q2862" t="str">
        <f t="shared" si="265"/>
        <v>theater</v>
      </c>
      <c r="R2862" t="str">
        <f t="shared" si="266"/>
        <v>plays</v>
      </c>
      <c r="S2862" s="9">
        <f t="shared" si="267"/>
        <v>42480.800648148142</v>
      </c>
      <c r="T2862" s="9">
        <f t="shared" si="268"/>
        <v>42540.800648148142</v>
      </c>
    </row>
    <row r="2863" spans="1:20" ht="43.5" x14ac:dyDescent="0.35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3">
        <f t="shared" si="269"/>
        <v>32</v>
      </c>
      <c r="P2863" s="4">
        <f t="shared" si="264"/>
        <v>26.666666666666668</v>
      </c>
      <c r="Q2863" t="str">
        <f t="shared" si="265"/>
        <v>theater</v>
      </c>
      <c r="R2863" t="str">
        <f t="shared" si="266"/>
        <v>plays</v>
      </c>
      <c r="S2863" s="9">
        <f t="shared" si="267"/>
        <v>42257.590833333335</v>
      </c>
      <c r="T2863" s="9">
        <f t="shared" si="268"/>
        <v>42271.590833333335</v>
      </c>
    </row>
    <row r="2864" spans="1:20" ht="43.5" x14ac:dyDescent="0.35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3">
        <f t="shared" si="269"/>
        <v>1</v>
      </c>
      <c r="P2864" s="4">
        <f t="shared" si="264"/>
        <v>18.333333333333332</v>
      </c>
      <c r="Q2864" t="str">
        <f t="shared" si="265"/>
        <v>theater</v>
      </c>
      <c r="R2864" t="str">
        <f t="shared" si="266"/>
        <v>plays</v>
      </c>
      <c r="S2864" s="9">
        <f t="shared" si="267"/>
        <v>41784.789687500001</v>
      </c>
      <c r="T2864" s="9">
        <f t="shared" si="268"/>
        <v>41814.789687500001</v>
      </c>
    </row>
    <row r="2865" spans="1:20" ht="43.5" x14ac:dyDescent="0.35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3">
        <f t="shared" si="269"/>
        <v>1</v>
      </c>
      <c r="P2865" s="4">
        <f t="shared" si="264"/>
        <v>20</v>
      </c>
      <c r="Q2865" t="str">
        <f t="shared" si="265"/>
        <v>theater</v>
      </c>
      <c r="R2865" t="str">
        <f t="shared" si="266"/>
        <v>plays</v>
      </c>
      <c r="S2865" s="9">
        <f t="shared" si="267"/>
        <v>41831.675034722226</v>
      </c>
      <c r="T2865" s="9">
        <f t="shared" si="268"/>
        <v>41891.675034722226</v>
      </c>
    </row>
    <row r="2866" spans="1:20" x14ac:dyDescent="0.35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3">
        <f t="shared" si="269"/>
        <v>2</v>
      </c>
      <c r="P2866" s="4">
        <f t="shared" si="264"/>
        <v>13.333333333333334</v>
      </c>
      <c r="Q2866" t="str">
        <f t="shared" si="265"/>
        <v>theater</v>
      </c>
      <c r="R2866" t="str">
        <f t="shared" si="266"/>
        <v>plays</v>
      </c>
      <c r="S2866" s="9">
        <f t="shared" si="267"/>
        <v>42172.613506944443</v>
      </c>
      <c r="T2866" s="9">
        <f t="shared" si="268"/>
        <v>42202.554166666669</v>
      </c>
    </row>
    <row r="2867" spans="1:20" ht="43.5" x14ac:dyDescent="0.35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3">
        <f t="shared" si="269"/>
        <v>0</v>
      </c>
      <c r="P2867" s="4">
        <f t="shared" si="264"/>
        <v>0</v>
      </c>
      <c r="Q2867" t="str">
        <f t="shared" si="265"/>
        <v>theater</v>
      </c>
      <c r="R2867" t="str">
        <f t="shared" si="266"/>
        <v>plays</v>
      </c>
      <c r="S2867" s="9">
        <f t="shared" si="267"/>
        <v>41950.114108796297</v>
      </c>
      <c r="T2867" s="9">
        <f t="shared" si="268"/>
        <v>42010.114108796297</v>
      </c>
    </row>
    <row r="2868" spans="1:20" ht="43.5" x14ac:dyDescent="0.35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3">
        <f t="shared" si="269"/>
        <v>1</v>
      </c>
      <c r="P2868" s="4">
        <f t="shared" si="264"/>
        <v>22.5</v>
      </c>
      <c r="Q2868" t="str">
        <f t="shared" si="265"/>
        <v>theater</v>
      </c>
      <c r="R2868" t="str">
        <f t="shared" si="266"/>
        <v>plays</v>
      </c>
      <c r="S2868" s="9">
        <f t="shared" si="267"/>
        <v>42627.955104166671</v>
      </c>
      <c r="T2868" s="9">
        <f t="shared" si="268"/>
        <v>42657.916666666672</v>
      </c>
    </row>
    <row r="2869" spans="1:20" ht="43.5" x14ac:dyDescent="0.35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3">
        <f t="shared" si="269"/>
        <v>21</v>
      </c>
      <c r="P2869" s="4">
        <f t="shared" si="264"/>
        <v>50.4</v>
      </c>
      <c r="Q2869" t="str">
        <f t="shared" si="265"/>
        <v>theater</v>
      </c>
      <c r="R2869" t="str">
        <f t="shared" si="266"/>
        <v>plays</v>
      </c>
      <c r="S2869" s="9">
        <f t="shared" si="267"/>
        <v>42531.195277777777</v>
      </c>
      <c r="T2869" s="9">
        <f t="shared" si="268"/>
        <v>42555.166666666672</v>
      </c>
    </row>
    <row r="2870" spans="1:20" ht="43.5" x14ac:dyDescent="0.35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3">
        <f t="shared" si="269"/>
        <v>43</v>
      </c>
      <c r="P2870" s="4">
        <f t="shared" si="264"/>
        <v>105.02933333333334</v>
      </c>
      <c r="Q2870" t="str">
        <f t="shared" si="265"/>
        <v>theater</v>
      </c>
      <c r="R2870" t="str">
        <f t="shared" si="266"/>
        <v>plays</v>
      </c>
      <c r="S2870" s="9">
        <f t="shared" si="267"/>
        <v>42618.827013888891</v>
      </c>
      <c r="T2870" s="9">
        <f t="shared" si="268"/>
        <v>42648.827013888891</v>
      </c>
    </row>
    <row r="2871" spans="1:20" ht="43.5" x14ac:dyDescent="0.35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3">
        <f t="shared" si="269"/>
        <v>1</v>
      </c>
      <c r="P2871" s="4">
        <f t="shared" si="264"/>
        <v>35.4</v>
      </c>
      <c r="Q2871" t="str">
        <f t="shared" si="265"/>
        <v>theater</v>
      </c>
      <c r="R2871" t="str">
        <f t="shared" si="266"/>
        <v>plays</v>
      </c>
      <c r="S2871" s="9">
        <f t="shared" si="267"/>
        <v>42540.593530092592</v>
      </c>
      <c r="T2871" s="9">
        <f t="shared" si="268"/>
        <v>42570.593530092592</v>
      </c>
    </row>
    <row r="2872" spans="1:20" ht="43.5" x14ac:dyDescent="0.35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3">
        <f t="shared" si="269"/>
        <v>15</v>
      </c>
      <c r="P2872" s="4">
        <f t="shared" si="264"/>
        <v>83.333333333333329</v>
      </c>
      <c r="Q2872" t="str">
        <f t="shared" si="265"/>
        <v>theater</v>
      </c>
      <c r="R2872" t="str">
        <f t="shared" si="266"/>
        <v>plays</v>
      </c>
      <c r="S2872" s="9">
        <f t="shared" si="267"/>
        <v>41746.189409722225</v>
      </c>
      <c r="T2872" s="9">
        <f t="shared" si="268"/>
        <v>41776.189409722225</v>
      </c>
    </row>
    <row r="2873" spans="1:20" ht="43.5" x14ac:dyDescent="0.35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3">
        <f t="shared" si="269"/>
        <v>5</v>
      </c>
      <c r="P2873" s="4">
        <f t="shared" si="264"/>
        <v>35.92307692307692</v>
      </c>
      <c r="Q2873" t="str">
        <f t="shared" si="265"/>
        <v>theater</v>
      </c>
      <c r="R2873" t="str">
        <f t="shared" si="266"/>
        <v>plays</v>
      </c>
      <c r="S2873" s="9">
        <f t="shared" si="267"/>
        <v>41974.738576388889</v>
      </c>
      <c r="T2873" s="9">
        <f t="shared" si="268"/>
        <v>41994.738576388889</v>
      </c>
    </row>
    <row r="2874" spans="1:20" ht="29" x14ac:dyDescent="0.35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3">
        <f t="shared" si="269"/>
        <v>0</v>
      </c>
      <c r="P2874" s="4">
        <f t="shared" si="264"/>
        <v>0</v>
      </c>
      <c r="Q2874" t="str">
        <f t="shared" si="265"/>
        <v>theater</v>
      </c>
      <c r="R2874" t="str">
        <f t="shared" si="266"/>
        <v>plays</v>
      </c>
      <c r="S2874" s="9">
        <f t="shared" si="267"/>
        <v>42115.11618055556</v>
      </c>
      <c r="T2874" s="9">
        <f t="shared" si="268"/>
        <v>42175.11618055556</v>
      </c>
    </row>
    <row r="2875" spans="1:20" ht="43.5" x14ac:dyDescent="0.35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3">
        <f t="shared" si="269"/>
        <v>39</v>
      </c>
      <c r="P2875" s="4">
        <f t="shared" si="264"/>
        <v>119.125</v>
      </c>
      <c r="Q2875" t="str">
        <f t="shared" si="265"/>
        <v>theater</v>
      </c>
      <c r="R2875" t="str">
        <f t="shared" si="266"/>
        <v>plays</v>
      </c>
      <c r="S2875" s="9">
        <f t="shared" si="267"/>
        <v>42002.817488425921</v>
      </c>
      <c r="T2875" s="9">
        <f t="shared" si="268"/>
        <v>42032.817488425921</v>
      </c>
    </row>
    <row r="2876" spans="1:20" ht="43.5" x14ac:dyDescent="0.35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3">
        <f t="shared" si="269"/>
        <v>6</v>
      </c>
      <c r="P2876" s="4">
        <f t="shared" si="264"/>
        <v>90.333333333333329</v>
      </c>
      <c r="Q2876" t="str">
        <f t="shared" si="265"/>
        <v>theater</v>
      </c>
      <c r="R2876" t="str">
        <f t="shared" si="266"/>
        <v>plays</v>
      </c>
      <c r="S2876" s="9">
        <f t="shared" si="267"/>
        <v>42722.84474537037</v>
      </c>
      <c r="T2876" s="9">
        <f t="shared" si="268"/>
        <v>42752.84474537037</v>
      </c>
    </row>
    <row r="2877" spans="1:20" ht="43.5" x14ac:dyDescent="0.35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3">
        <f t="shared" si="269"/>
        <v>1</v>
      </c>
      <c r="P2877" s="4">
        <f t="shared" si="264"/>
        <v>2.3333333333333335</v>
      </c>
      <c r="Q2877" t="str">
        <f t="shared" si="265"/>
        <v>theater</v>
      </c>
      <c r="R2877" t="str">
        <f t="shared" si="266"/>
        <v>plays</v>
      </c>
      <c r="S2877" s="9">
        <f t="shared" si="267"/>
        <v>42465.128391203703</v>
      </c>
      <c r="T2877" s="9">
        <f t="shared" si="268"/>
        <v>42495.128391203703</v>
      </c>
    </row>
    <row r="2878" spans="1:20" ht="43.5" x14ac:dyDescent="0.35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3">
        <f t="shared" si="269"/>
        <v>0</v>
      </c>
      <c r="P2878" s="4">
        <f t="shared" si="264"/>
        <v>0</v>
      </c>
      <c r="Q2878" t="str">
        <f t="shared" si="265"/>
        <v>theater</v>
      </c>
      <c r="R2878" t="str">
        <f t="shared" si="266"/>
        <v>plays</v>
      </c>
      <c r="S2878" s="9">
        <f t="shared" si="267"/>
        <v>42171.743969907402</v>
      </c>
      <c r="T2878" s="9">
        <f t="shared" si="268"/>
        <v>42201.743969907402</v>
      </c>
    </row>
    <row r="2879" spans="1:20" ht="43.5" x14ac:dyDescent="0.35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3">
        <f t="shared" si="269"/>
        <v>11</v>
      </c>
      <c r="P2879" s="4">
        <f t="shared" si="264"/>
        <v>108.33333333333333</v>
      </c>
      <c r="Q2879" t="str">
        <f t="shared" si="265"/>
        <v>theater</v>
      </c>
      <c r="R2879" t="str">
        <f t="shared" si="266"/>
        <v>plays</v>
      </c>
      <c r="S2879" s="9">
        <f t="shared" si="267"/>
        <v>42672.955138888887</v>
      </c>
      <c r="T2879" s="9">
        <f t="shared" si="268"/>
        <v>42704.708333333328</v>
      </c>
    </row>
    <row r="2880" spans="1:20" ht="43.5" x14ac:dyDescent="0.35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3">
        <f t="shared" si="269"/>
        <v>3</v>
      </c>
      <c r="P2880" s="4">
        <f t="shared" si="264"/>
        <v>15.75</v>
      </c>
      <c r="Q2880" t="str">
        <f t="shared" si="265"/>
        <v>theater</v>
      </c>
      <c r="R2880" t="str">
        <f t="shared" si="266"/>
        <v>plays</v>
      </c>
      <c r="S2880" s="9">
        <f t="shared" si="267"/>
        <v>42128.615682870368</v>
      </c>
      <c r="T2880" s="9">
        <f t="shared" si="268"/>
        <v>42188.615682870368</v>
      </c>
    </row>
    <row r="2881" spans="1:20" ht="29" x14ac:dyDescent="0.35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3">
        <f t="shared" si="269"/>
        <v>1</v>
      </c>
      <c r="P2881" s="4">
        <f t="shared" si="264"/>
        <v>29</v>
      </c>
      <c r="Q2881" t="str">
        <f t="shared" si="265"/>
        <v>theater</v>
      </c>
      <c r="R2881" t="str">
        <f t="shared" si="266"/>
        <v>plays</v>
      </c>
      <c r="S2881" s="9">
        <f t="shared" si="267"/>
        <v>42359.725243055553</v>
      </c>
      <c r="T2881" s="9">
        <f t="shared" si="268"/>
        <v>42389.725243055553</v>
      </c>
    </row>
    <row r="2882" spans="1:20" ht="43.5" x14ac:dyDescent="0.35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3">
        <f t="shared" si="269"/>
        <v>24</v>
      </c>
      <c r="P2882" s="4">
        <f t="shared" si="264"/>
        <v>96.551724137931032</v>
      </c>
      <c r="Q2882" t="str">
        <f t="shared" si="265"/>
        <v>theater</v>
      </c>
      <c r="R2882" t="str">
        <f t="shared" si="266"/>
        <v>plays</v>
      </c>
      <c r="S2882" s="9">
        <f t="shared" si="267"/>
        <v>42192.905694444446</v>
      </c>
      <c r="T2882" s="9">
        <f t="shared" si="268"/>
        <v>42236.711805555555</v>
      </c>
    </row>
    <row r="2883" spans="1:20" ht="43.5" x14ac:dyDescent="0.35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3">
        <f t="shared" si="269"/>
        <v>0</v>
      </c>
      <c r="P2883" s="4">
        <f t="shared" ref="P2883:P2946" si="270">IFERROR(E2883/L2883,0)</f>
        <v>0</v>
      </c>
      <c r="Q2883" t="str">
        <f t="shared" ref="Q2883:Q2946" si="271">LEFT(N2883,SEARCH("/",N2883)-1)</f>
        <v>theater</v>
      </c>
      <c r="R2883" t="str">
        <f t="shared" ref="R2883:R2946" si="272">RIGHT(N2883,LEN(N2883)-SEARCH("/",N2883,1))</f>
        <v>plays</v>
      </c>
      <c r="S2883" s="9">
        <f t="shared" ref="S2883:S2946" si="273">(((J2883/60)/60)/24)+DATE(1970,1,1)</f>
        <v>41916.597638888888</v>
      </c>
      <c r="T2883" s="9">
        <f t="shared" ref="T2883:T2946" si="274">(((I2883/60)/60)/24)+DATE(1970,1,1)</f>
        <v>41976.639305555553</v>
      </c>
    </row>
    <row r="2884" spans="1:20" ht="43.5" x14ac:dyDescent="0.35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3">
        <f t="shared" ref="O2884:O2947" si="275">ROUNDUP((E2884/D2884)*100,0)</f>
        <v>34</v>
      </c>
      <c r="P2884" s="4">
        <f t="shared" si="270"/>
        <v>63</v>
      </c>
      <c r="Q2884" t="str">
        <f t="shared" si="271"/>
        <v>theater</v>
      </c>
      <c r="R2884" t="str">
        <f t="shared" si="272"/>
        <v>plays</v>
      </c>
      <c r="S2884" s="9">
        <f t="shared" si="273"/>
        <v>42461.596273148149</v>
      </c>
      <c r="T2884" s="9">
        <f t="shared" si="274"/>
        <v>42491.596273148149</v>
      </c>
    </row>
    <row r="2885" spans="1:20" ht="43.5" x14ac:dyDescent="0.35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3">
        <f t="shared" si="275"/>
        <v>20</v>
      </c>
      <c r="P2885" s="4">
        <f t="shared" si="270"/>
        <v>381.6</v>
      </c>
      <c r="Q2885" t="str">
        <f t="shared" si="271"/>
        <v>theater</v>
      </c>
      <c r="R2885" t="str">
        <f t="shared" si="272"/>
        <v>plays</v>
      </c>
      <c r="S2885" s="9">
        <f t="shared" si="273"/>
        <v>42370.90320601852</v>
      </c>
      <c r="T2885" s="9">
        <f t="shared" si="274"/>
        <v>42406.207638888889</v>
      </c>
    </row>
    <row r="2886" spans="1:20" ht="29" x14ac:dyDescent="0.35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3">
        <f t="shared" si="275"/>
        <v>1</v>
      </c>
      <c r="P2886" s="4">
        <f t="shared" si="270"/>
        <v>46.25</v>
      </c>
      <c r="Q2886" t="str">
        <f t="shared" si="271"/>
        <v>theater</v>
      </c>
      <c r="R2886" t="str">
        <f t="shared" si="272"/>
        <v>plays</v>
      </c>
      <c r="S2886" s="9">
        <f t="shared" si="273"/>
        <v>41948.727256944447</v>
      </c>
      <c r="T2886" s="9">
        <f t="shared" si="274"/>
        <v>41978.727256944447</v>
      </c>
    </row>
    <row r="2887" spans="1:20" ht="29" x14ac:dyDescent="0.35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3">
        <f t="shared" si="275"/>
        <v>33</v>
      </c>
      <c r="P2887" s="4">
        <f t="shared" si="270"/>
        <v>26</v>
      </c>
      <c r="Q2887" t="str">
        <f t="shared" si="271"/>
        <v>theater</v>
      </c>
      <c r="R2887" t="str">
        <f t="shared" si="272"/>
        <v>plays</v>
      </c>
      <c r="S2887" s="9">
        <f t="shared" si="273"/>
        <v>42047.07640046296</v>
      </c>
      <c r="T2887" s="9">
        <f t="shared" si="274"/>
        <v>42077.034733796296</v>
      </c>
    </row>
    <row r="2888" spans="1:20" ht="43.5" x14ac:dyDescent="0.35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3">
        <f t="shared" si="275"/>
        <v>5</v>
      </c>
      <c r="P2888" s="4">
        <f t="shared" si="270"/>
        <v>10</v>
      </c>
      <c r="Q2888" t="str">
        <f t="shared" si="271"/>
        <v>theater</v>
      </c>
      <c r="R2888" t="str">
        <f t="shared" si="272"/>
        <v>plays</v>
      </c>
      <c r="S2888" s="9">
        <f t="shared" si="273"/>
        <v>42261.632916666669</v>
      </c>
      <c r="T2888" s="9">
        <f t="shared" si="274"/>
        <v>42266.165972222225</v>
      </c>
    </row>
    <row r="2889" spans="1:20" ht="43.5" x14ac:dyDescent="0.35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3">
        <f t="shared" si="275"/>
        <v>1</v>
      </c>
      <c r="P2889" s="4">
        <f t="shared" si="270"/>
        <v>5</v>
      </c>
      <c r="Q2889" t="str">
        <f t="shared" si="271"/>
        <v>theater</v>
      </c>
      <c r="R2889" t="str">
        <f t="shared" si="272"/>
        <v>plays</v>
      </c>
      <c r="S2889" s="9">
        <f t="shared" si="273"/>
        <v>41985.427361111113</v>
      </c>
      <c r="T2889" s="9">
        <f t="shared" si="274"/>
        <v>42015.427361111113</v>
      </c>
    </row>
    <row r="2890" spans="1:20" ht="43.5" x14ac:dyDescent="0.35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3">
        <f t="shared" si="275"/>
        <v>0</v>
      </c>
      <c r="P2890" s="4">
        <f t="shared" si="270"/>
        <v>0</v>
      </c>
      <c r="Q2890" t="str">
        <f t="shared" si="271"/>
        <v>theater</v>
      </c>
      <c r="R2890" t="str">
        <f t="shared" si="272"/>
        <v>plays</v>
      </c>
      <c r="S2890" s="9">
        <f t="shared" si="273"/>
        <v>41922.535185185188</v>
      </c>
      <c r="T2890" s="9">
        <f t="shared" si="274"/>
        <v>41930.207638888889</v>
      </c>
    </row>
    <row r="2891" spans="1:20" ht="43.5" x14ac:dyDescent="0.35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3">
        <f t="shared" si="275"/>
        <v>39</v>
      </c>
      <c r="P2891" s="4">
        <f t="shared" si="270"/>
        <v>81.571428571428569</v>
      </c>
      <c r="Q2891" t="str">
        <f t="shared" si="271"/>
        <v>theater</v>
      </c>
      <c r="R2891" t="str">
        <f t="shared" si="272"/>
        <v>plays</v>
      </c>
      <c r="S2891" s="9">
        <f t="shared" si="273"/>
        <v>41850.863252314812</v>
      </c>
      <c r="T2891" s="9">
        <f t="shared" si="274"/>
        <v>41880.863252314812</v>
      </c>
    </row>
    <row r="2892" spans="1:20" ht="43.5" x14ac:dyDescent="0.35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3">
        <f t="shared" si="275"/>
        <v>2</v>
      </c>
      <c r="P2892" s="4">
        <f t="shared" si="270"/>
        <v>7</v>
      </c>
      <c r="Q2892" t="str">
        <f t="shared" si="271"/>
        <v>theater</v>
      </c>
      <c r="R2892" t="str">
        <f t="shared" si="272"/>
        <v>plays</v>
      </c>
      <c r="S2892" s="9">
        <f t="shared" si="273"/>
        <v>41831.742962962962</v>
      </c>
      <c r="T2892" s="9">
        <f t="shared" si="274"/>
        <v>41860.125</v>
      </c>
    </row>
    <row r="2893" spans="1:20" ht="43.5" x14ac:dyDescent="0.35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3">
        <f t="shared" si="275"/>
        <v>3</v>
      </c>
      <c r="P2893" s="4">
        <f t="shared" si="270"/>
        <v>27.3</v>
      </c>
      <c r="Q2893" t="str">
        <f t="shared" si="271"/>
        <v>theater</v>
      </c>
      <c r="R2893" t="str">
        <f t="shared" si="272"/>
        <v>plays</v>
      </c>
      <c r="S2893" s="9">
        <f t="shared" si="273"/>
        <v>42415.883425925931</v>
      </c>
      <c r="T2893" s="9">
        <f t="shared" si="274"/>
        <v>42475.84175925926</v>
      </c>
    </row>
    <row r="2894" spans="1:20" ht="43.5" x14ac:dyDescent="0.35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3">
        <f t="shared" si="275"/>
        <v>10</v>
      </c>
      <c r="P2894" s="4">
        <f t="shared" si="270"/>
        <v>29.411764705882351</v>
      </c>
      <c r="Q2894" t="str">
        <f t="shared" si="271"/>
        <v>theater</v>
      </c>
      <c r="R2894" t="str">
        <f t="shared" si="272"/>
        <v>plays</v>
      </c>
      <c r="S2894" s="9">
        <f t="shared" si="273"/>
        <v>41869.714166666665</v>
      </c>
      <c r="T2894" s="9">
        <f t="shared" si="274"/>
        <v>41876.875</v>
      </c>
    </row>
    <row r="2895" spans="1:20" x14ac:dyDescent="0.35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3">
        <f t="shared" si="275"/>
        <v>1</v>
      </c>
      <c r="P2895" s="4">
        <f t="shared" si="270"/>
        <v>12.5</v>
      </c>
      <c r="Q2895" t="str">
        <f t="shared" si="271"/>
        <v>theater</v>
      </c>
      <c r="R2895" t="str">
        <f t="shared" si="272"/>
        <v>plays</v>
      </c>
      <c r="S2895" s="9">
        <f t="shared" si="273"/>
        <v>41953.773090277777</v>
      </c>
      <c r="T2895" s="9">
        <f t="shared" si="274"/>
        <v>42013.083333333328</v>
      </c>
    </row>
    <row r="2896" spans="1:20" x14ac:dyDescent="0.35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3">
        <f t="shared" si="275"/>
        <v>0</v>
      </c>
      <c r="P2896" s="4">
        <f t="shared" si="270"/>
        <v>0</v>
      </c>
      <c r="Q2896" t="str">
        <f t="shared" si="271"/>
        <v>theater</v>
      </c>
      <c r="R2896" t="str">
        <f t="shared" si="272"/>
        <v>plays</v>
      </c>
      <c r="S2896" s="9">
        <f t="shared" si="273"/>
        <v>42037.986284722225</v>
      </c>
      <c r="T2896" s="9">
        <f t="shared" si="274"/>
        <v>42097.944618055553</v>
      </c>
    </row>
    <row r="2897" spans="1:20" ht="43.5" x14ac:dyDescent="0.35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3">
        <f t="shared" si="275"/>
        <v>5</v>
      </c>
      <c r="P2897" s="4">
        <f t="shared" si="270"/>
        <v>5.75</v>
      </c>
      <c r="Q2897" t="str">
        <f t="shared" si="271"/>
        <v>theater</v>
      </c>
      <c r="R2897" t="str">
        <f t="shared" si="272"/>
        <v>plays</v>
      </c>
      <c r="S2897" s="9">
        <f t="shared" si="273"/>
        <v>41811.555462962962</v>
      </c>
      <c r="T2897" s="9">
        <f t="shared" si="274"/>
        <v>41812.875</v>
      </c>
    </row>
    <row r="2898" spans="1:20" ht="43.5" x14ac:dyDescent="0.35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3">
        <f t="shared" si="275"/>
        <v>21</v>
      </c>
      <c r="P2898" s="4">
        <f t="shared" si="270"/>
        <v>52.083333333333336</v>
      </c>
      <c r="Q2898" t="str">
        <f t="shared" si="271"/>
        <v>theater</v>
      </c>
      <c r="R2898" t="str">
        <f t="shared" si="272"/>
        <v>plays</v>
      </c>
      <c r="S2898" s="9">
        <f t="shared" si="273"/>
        <v>42701.908807870372</v>
      </c>
      <c r="T2898" s="9">
        <f t="shared" si="274"/>
        <v>42716.25</v>
      </c>
    </row>
    <row r="2899" spans="1:20" ht="43.5" x14ac:dyDescent="0.35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3">
        <f t="shared" si="275"/>
        <v>5</v>
      </c>
      <c r="P2899" s="4">
        <f t="shared" si="270"/>
        <v>183.33333333333334</v>
      </c>
      <c r="Q2899" t="str">
        <f t="shared" si="271"/>
        <v>theater</v>
      </c>
      <c r="R2899" t="str">
        <f t="shared" si="272"/>
        <v>plays</v>
      </c>
      <c r="S2899" s="9">
        <f t="shared" si="273"/>
        <v>42258.646504629629</v>
      </c>
      <c r="T2899" s="9">
        <f t="shared" si="274"/>
        <v>42288.645196759258</v>
      </c>
    </row>
    <row r="2900" spans="1:20" ht="43.5" x14ac:dyDescent="0.35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3">
        <f t="shared" si="275"/>
        <v>5</v>
      </c>
      <c r="P2900" s="4">
        <f t="shared" si="270"/>
        <v>26.333333333333332</v>
      </c>
      <c r="Q2900" t="str">
        <f t="shared" si="271"/>
        <v>theater</v>
      </c>
      <c r="R2900" t="str">
        <f t="shared" si="272"/>
        <v>plays</v>
      </c>
      <c r="S2900" s="9">
        <f t="shared" si="273"/>
        <v>42278.664965277778</v>
      </c>
      <c r="T2900" s="9">
        <f t="shared" si="274"/>
        <v>42308.664965277778</v>
      </c>
    </row>
    <row r="2901" spans="1:20" ht="43.5" x14ac:dyDescent="0.35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3">
        <f t="shared" si="275"/>
        <v>0</v>
      </c>
      <c r="P2901" s="4">
        <f t="shared" si="270"/>
        <v>0</v>
      </c>
      <c r="Q2901" t="str">
        <f t="shared" si="271"/>
        <v>theater</v>
      </c>
      <c r="R2901" t="str">
        <f t="shared" si="272"/>
        <v>plays</v>
      </c>
      <c r="S2901" s="9">
        <f t="shared" si="273"/>
        <v>42515.078217592592</v>
      </c>
      <c r="T2901" s="9">
        <f t="shared" si="274"/>
        <v>42575.078217592592</v>
      </c>
    </row>
    <row r="2902" spans="1:20" ht="43.5" x14ac:dyDescent="0.35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3">
        <f t="shared" si="275"/>
        <v>62</v>
      </c>
      <c r="P2902" s="4">
        <f t="shared" si="270"/>
        <v>486.42857142857144</v>
      </c>
      <c r="Q2902" t="str">
        <f t="shared" si="271"/>
        <v>theater</v>
      </c>
      <c r="R2902" t="str">
        <f t="shared" si="272"/>
        <v>plays</v>
      </c>
      <c r="S2902" s="9">
        <f t="shared" si="273"/>
        <v>41830.234166666669</v>
      </c>
      <c r="T2902" s="9">
        <f t="shared" si="274"/>
        <v>41860.234166666669</v>
      </c>
    </row>
    <row r="2903" spans="1:20" ht="43.5" x14ac:dyDescent="0.35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3">
        <f t="shared" si="275"/>
        <v>1</v>
      </c>
      <c r="P2903" s="4">
        <f t="shared" si="270"/>
        <v>3</v>
      </c>
      <c r="Q2903" t="str">
        <f t="shared" si="271"/>
        <v>theater</v>
      </c>
      <c r="R2903" t="str">
        <f t="shared" si="272"/>
        <v>plays</v>
      </c>
      <c r="S2903" s="9">
        <f t="shared" si="273"/>
        <v>41982.904386574075</v>
      </c>
      <c r="T2903" s="9">
        <f t="shared" si="274"/>
        <v>42042.904386574075</v>
      </c>
    </row>
    <row r="2904" spans="1:20" ht="29" x14ac:dyDescent="0.35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3">
        <f t="shared" si="275"/>
        <v>1</v>
      </c>
      <c r="P2904" s="4">
        <f t="shared" si="270"/>
        <v>25</v>
      </c>
      <c r="Q2904" t="str">
        <f t="shared" si="271"/>
        <v>theater</v>
      </c>
      <c r="R2904" t="str">
        <f t="shared" si="272"/>
        <v>plays</v>
      </c>
      <c r="S2904" s="9">
        <f t="shared" si="273"/>
        <v>42210.439768518518</v>
      </c>
      <c r="T2904" s="9">
        <f t="shared" si="274"/>
        <v>42240.439768518518</v>
      </c>
    </row>
    <row r="2905" spans="1:20" ht="43.5" x14ac:dyDescent="0.35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3">
        <f t="shared" si="275"/>
        <v>1</v>
      </c>
      <c r="P2905" s="4">
        <f t="shared" si="270"/>
        <v>9.75</v>
      </c>
      <c r="Q2905" t="str">
        <f t="shared" si="271"/>
        <v>theater</v>
      </c>
      <c r="R2905" t="str">
        <f t="shared" si="272"/>
        <v>plays</v>
      </c>
      <c r="S2905" s="9">
        <f t="shared" si="273"/>
        <v>42196.166874999995</v>
      </c>
      <c r="T2905" s="9">
        <f t="shared" si="274"/>
        <v>42256.166874999995</v>
      </c>
    </row>
    <row r="2906" spans="1:20" ht="43.5" x14ac:dyDescent="0.35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3">
        <f t="shared" si="275"/>
        <v>5</v>
      </c>
      <c r="P2906" s="4">
        <f t="shared" si="270"/>
        <v>18.75</v>
      </c>
      <c r="Q2906" t="str">
        <f t="shared" si="271"/>
        <v>theater</v>
      </c>
      <c r="R2906" t="str">
        <f t="shared" si="272"/>
        <v>plays</v>
      </c>
      <c r="S2906" s="9">
        <f t="shared" si="273"/>
        <v>41940.967951388891</v>
      </c>
      <c r="T2906" s="9">
        <f t="shared" si="274"/>
        <v>41952.5</v>
      </c>
    </row>
    <row r="2907" spans="1:20" ht="43.5" x14ac:dyDescent="0.35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3">
        <f t="shared" si="275"/>
        <v>18</v>
      </c>
      <c r="P2907" s="4">
        <f t="shared" si="270"/>
        <v>36.588235294117645</v>
      </c>
      <c r="Q2907" t="str">
        <f t="shared" si="271"/>
        <v>theater</v>
      </c>
      <c r="R2907" t="str">
        <f t="shared" si="272"/>
        <v>plays</v>
      </c>
      <c r="S2907" s="9">
        <f t="shared" si="273"/>
        <v>42606.056863425925</v>
      </c>
      <c r="T2907" s="9">
        <f t="shared" si="274"/>
        <v>42620.056863425925</v>
      </c>
    </row>
    <row r="2908" spans="1:20" ht="43.5" x14ac:dyDescent="0.35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3">
        <f t="shared" si="275"/>
        <v>10</v>
      </c>
      <c r="P2908" s="4">
        <f t="shared" si="270"/>
        <v>80.714285714285708</v>
      </c>
      <c r="Q2908" t="str">
        <f t="shared" si="271"/>
        <v>theater</v>
      </c>
      <c r="R2908" t="str">
        <f t="shared" si="272"/>
        <v>plays</v>
      </c>
      <c r="S2908" s="9">
        <f t="shared" si="273"/>
        <v>42199.648912037039</v>
      </c>
      <c r="T2908" s="9">
        <f t="shared" si="274"/>
        <v>42217.041666666672</v>
      </c>
    </row>
    <row r="2909" spans="1:20" ht="43.5" x14ac:dyDescent="0.35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3">
        <f t="shared" si="275"/>
        <v>1</v>
      </c>
      <c r="P2909" s="4">
        <f t="shared" si="270"/>
        <v>1</v>
      </c>
      <c r="Q2909" t="str">
        <f t="shared" si="271"/>
        <v>theater</v>
      </c>
      <c r="R2909" t="str">
        <f t="shared" si="272"/>
        <v>plays</v>
      </c>
      <c r="S2909" s="9">
        <f t="shared" si="273"/>
        <v>42444.877743055549</v>
      </c>
      <c r="T2909" s="9">
        <f t="shared" si="274"/>
        <v>42504.877743055549</v>
      </c>
    </row>
    <row r="2910" spans="1:20" ht="58" x14ac:dyDescent="0.35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3">
        <f t="shared" si="275"/>
        <v>3</v>
      </c>
      <c r="P2910" s="4">
        <f t="shared" si="270"/>
        <v>52.8</v>
      </c>
      <c r="Q2910" t="str">
        <f t="shared" si="271"/>
        <v>theater</v>
      </c>
      <c r="R2910" t="str">
        <f t="shared" si="272"/>
        <v>plays</v>
      </c>
      <c r="S2910" s="9">
        <f t="shared" si="273"/>
        <v>42499.731701388882</v>
      </c>
      <c r="T2910" s="9">
        <f t="shared" si="274"/>
        <v>42529.731701388882</v>
      </c>
    </row>
    <row r="2911" spans="1:20" ht="43.5" x14ac:dyDescent="0.35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3">
        <f t="shared" si="275"/>
        <v>1</v>
      </c>
      <c r="P2911" s="4">
        <f t="shared" si="270"/>
        <v>20</v>
      </c>
      <c r="Q2911" t="str">
        <f t="shared" si="271"/>
        <v>theater</v>
      </c>
      <c r="R2911" t="str">
        <f t="shared" si="272"/>
        <v>plays</v>
      </c>
      <c r="S2911" s="9">
        <f t="shared" si="273"/>
        <v>41929.266215277778</v>
      </c>
      <c r="T2911" s="9">
        <f t="shared" si="274"/>
        <v>41968.823611111111</v>
      </c>
    </row>
    <row r="2912" spans="1:20" ht="43.5" x14ac:dyDescent="0.35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3">
        <f t="shared" si="275"/>
        <v>1</v>
      </c>
      <c r="P2912" s="4">
        <f t="shared" si="270"/>
        <v>1</v>
      </c>
      <c r="Q2912" t="str">
        <f t="shared" si="271"/>
        <v>theater</v>
      </c>
      <c r="R2912" t="str">
        <f t="shared" si="272"/>
        <v>plays</v>
      </c>
      <c r="S2912" s="9">
        <f t="shared" si="273"/>
        <v>42107.841284722221</v>
      </c>
      <c r="T2912" s="9">
        <f t="shared" si="274"/>
        <v>42167.841284722221</v>
      </c>
    </row>
    <row r="2913" spans="1:20" ht="43.5" x14ac:dyDescent="0.35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3">
        <f t="shared" si="275"/>
        <v>37</v>
      </c>
      <c r="P2913" s="4">
        <f t="shared" si="270"/>
        <v>46.928571428571431</v>
      </c>
      <c r="Q2913" t="str">
        <f t="shared" si="271"/>
        <v>theater</v>
      </c>
      <c r="R2913" t="str">
        <f t="shared" si="272"/>
        <v>plays</v>
      </c>
      <c r="S2913" s="9">
        <f t="shared" si="273"/>
        <v>42142.768819444449</v>
      </c>
      <c r="T2913" s="9">
        <f t="shared" si="274"/>
        <v>42182.768819444449</v>
      </c>
    </row>
    <row r="2914" spans="1:20" ht="43.5" x14ac:dyDescent="0.35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3">
        <f t="shared" si="275"/>
        <v>15</v>
      </c>
      <c r="P2914" s="4">
        <f t="shared" si="270"/>
        <v>78.07692307692308</v>
      </c>
      <c r="Q2914" t="str">
        <f t="shared" si="271"/>
        <v>theater</v>
      </c>
      <c r="R2914" t="str">
        <f t="shared" si="272"/>
        <v>plays</v>
      </c>
      <c r="S2914" s="9">
        <f t="shared" si="273"/>
        <v>42354.131643518514</v>
      </c>
      <c r="T2914" s="9">
        <f t="shared" si="274"/>
        <v>42384.131643518514</v>
      </c>
    </row>
    <row r="2915" spans="1:20" ht="43.5" x14ac:dyDescent="0.35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3">
        <f t="shared" si="275"/>
        <v>1</v>
      </c>
      <c r="P2915" s="4">
        <f t="shared" si="270"/>
        <v>1</v>
      </c>
      <c r="Q2915" t="str">
        <f t="shared" si="271"/>
        <v>theater</v>
      </c>
      <c r="R2915" t="str">
        <f t="shared" si="272"/>
        <v>plays</v>
      </c>
      <c r="S2915" s="9">
        <f t="shared" si="273"/>
        <v>41828.922905092593</v>
      </c>
      <c r="T2915" s="9">
        <f t="shared" si="274"/>
        <v>41888.922905092593</v>
      </c>
    </row>
    <row r="2916" spans="1:20" ht="29" x14ac:dyDescent="0.35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3">
        <f t="shared" si="275"/>
        <v>1</v>
      </c>
      <c r="P2916" s="4">
        <f t="shared" si="270"/>
        <v>1</v>
      </c>
      <c r="Q2916" t="str">
        <f t="shared" si="271"/>
        <v>theater</v>
      </c>
      <c r="R2916" t="str">
        <f t="shared" si="272"/>
        <v>plays</v>
      </c>
      <c r="S2916" s="9">
        <f t="shared" si="273"/>
        <v>42017.907337962963</v>
      </c>
      <c r="T2916" s="9">
        <f t="shared" si="274"/>
        <v>42077.865671296298</v>
      </c>
    </row>
    <row r="2917" spans="1:20" ht="43.5" x14ac:dyDescent="0.35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3">
        <f t="shared" si="275"/>
        <v>62</v>
      </c>
      <c r="P2917" s="4">
        <f t="shared" si="270"/>
        <v>203.66666666666666</v>
      </c>
      <c r="Q2917" t="str">
        <f t="shared" si="271"/>
        <v>theater</v>
      </c>
      <c r="R2917" t="str">
        <f t="shared" si="272"/>
        <v>plays</v>
      </c>
      <c r="S2917" s="9">
        <f t="shared" si="273"/>
        <v>42415.398032407407</v>
      </c>
      <c r="T2917" s="9">
        <f t="shared" si="274"/>
        <v>42445.356365740736</v>
      </c>
    </row>
    <row r="2918" spans="1:20" ht="29" x14ac:dyDescent="0.35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3">
        <f t="shared" si="275"/>
        <v>8</v>
      </c>
      <c r="P2918" s="4">
        <f t="shared" si="270"/>
        <v>20.714285714285715</v>
      </c>
      <c r="Q2918" t="str">
        <f t="shared" si="271"/>
        <v>theater</v>
      </c>
      <c r="R2918" t="str">
        <f t="shared" si="272"/>
        <v>plays</v>
      </c>
      <c r="S2918" s="9">
        <f t="shared" si="273"/>
        <v>41755.476724537039</v>
      </c>
      <c r="T2918" s="9">
        <f t="shared" si="274"/>
        <v>41778.476724537039</v>
      </c>
    </row>
    <row r="2919" spans="1:20" ht="43.5" x14ac:dyDescent="0.35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3">
        <f t="shared" si="275"/>
        <v>22</v>
      </c>
      <c r="P2919" s="4">
        <f t="shared" si="270"/>
        <v>48.555555555555557</v>
      </c>
      <c r="Q2919" t="str">
        <f t="shared" si="271"/>
        <v>theater</v>
      </c>
      <c r="R2919" t="str">
        <f t="shared" si="272"/>
        <v>plays</v>
      </c>
      <c r="S2919" s="9">
        <f t="shared" si="273"/>
        <v>42245.234340277777</v>
      </c>
      <c r="T2919" s="9">
        <f t="shared" si="274"/>
        <v>42263.234340277777</v>
      </c>
    </row>
    <row r="2920" spans="1:20" ht="43.5" x14ac:dyDescent="0.35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3">
        <f t="shared" si="275"/>
        <v>28</v>
      </c>
      <c r="P2920" s="4">
        <f t="shared" si="270"/>
        <v>68.099999999999994</v>
      </c>
      <c r="Q2920" t="str">
        <f t="shared" si="271"/>
        <v>theater</v>
      </c>
      <c r="R2920" t="str">
        <f t="shared" si="272"/>
        <v>plays</v>
      </c>
      <c r="S2920" s="9">
        <f t="shared" si="273"/>
        <v>42278.629710648151</v>
      </c>
      <c r="T2920" s="9">
        <f t="shared" si="274"/>
        <v>42306.629710648151</v>
      </c>
    </row>
    <row r="2921" spans="1:20" ht="43.5" x14ac:dyDescent="0.35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3">
        <f t="shared" si="275"/>
        <v>9</v>
      </c>
      <c r="P2921" s="4">
        <f t="shared" si="270"/>
        <v>8.5</v>
      </c>
      <c r="Q2921" t="str">
        <f t="shared" si="271"/>
        <v>theater</v>
      </c>
      <c r="R2921" t="str">
        <f t="shared" si="272"/>
        <v>plays</v>
      </c>
      <c r="S2921" s="9">
        <f t="shared" si="273"/>
        <v>41826.61954861111</v>
      </c>
      <c r="T2921" s="9">
        <f t="shared" si="274"/>
        <v>41856.61954861111</v>
      </c>
    </row>
    <row r="2922" spans="1:20" ht="43.5" x14ac:dyDescent="0.35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3">
        <f t="shared" si="275"/>
        <v>27</v>
      </c>
      <c r="P2922" s="4">
        <f t="shared" si="270"/>
        <v>51.615384615384613</v>
      </c>
      <c r="Q2922" t="str">
        <f t="shared" si="271"/>
        <v>theater</v>
      </c>
      <c r="R2922" t="str">
        <f t="shared" si="272"/>
        <v>plays</v>
      </c>
      <c r="S2922" s="9">
        <f t="shared" si="273"/>
        <v>42058.792476851857</v>
      </c>
      <c r="T2922" s="9">
        <f t="shared" si="274"/>
        <v>42088.750810185185</v>
      </c>
    </row>
    <row r="2923" spans="1:20" ht="29" x14ac:dyDescent="0.35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3">
        <f t="shared" si="275"/>
        <v>129</v>
      </c>
      <c r="P2923" s="4">
        <f t="shared" si="270"/>
        <v>43</v>
      </c>
      <c r="Q2923" t="str">
        <f t="shared" si="271"/>
        <v>theater</v>
      </c>
      <c r="R2923" t="str">
        <f t="shared" si="272"/>
        <v>musical</v>
      </c>
      <c r="S2923" s="9">
        <f t="shared" si="273"/>
        <v>41877.886620370373</v>
      </c>
      <c r="T2923" s="9">
        <f t="shared" si="274"/>
        <v>41907.886620370373</v>
      </c>
    </row>
    <row r="2924" spans="1:20" ht="43.5" x14ac:dyDescent="0.35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3">
        <f t="shared" si="275"/>
        <v>100</v>
      </c>
      <c r="P2924" s="4">
        <f t="shared" si="270"/>
        <v>83.333333333333329</v>
      </c>
      <c r="Q2924" t="str">
        <f t="shared" si="271"/>
        <v>theater</v>
      </c>
      <c r="R2924" t="str">
        <f t="shared" si="272"/>
        <v>musical</v>
      </c>
      <c r="S2924" s="9">
        <f t="shared" si="273"/>
        <v>42097.874155092592</v>
      </c>
      <c r="T2924" s="9">
        <f t="shared" si="274"/>
        <v>42142.874155092592</v>
      </c>
    </row>
    <row r="2925" spans="1:20" ht="43.5" x14ac:dyDescent="0.35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3">
        <f t="shared" si="275"/>
        <v>100</v>
      </c>
      <c r="P2925" s="4">
        <f t="shared" si="270"/>
        <v>30</v>
      </c>
      <c r="Q2925" t="str">
        <f t="shared" si="271"/>
        <v>theater</v>
      </c>
      <c r="R2925" t="str">
        <f t="shared" si="272"/>
        <v>musical</v>
      </c>
      <c r="S2925" s="9">
        <f t="shared" si="273"/>
        <v>42013.15253472222</v>
      </c>
      <c r="T2925" s="9">
        <f t="shared" si="274"/>
        <v>42028.125</v>
      </c>
    </row>
    <row r="2926" spans="1:20" ht="43.5" x14ac:dyDescent="0.35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3">
        <f t="shared" si="275"/>
        <v>104</v>
      </c>
      <c r="P2926" s="4">
        <f t="shared" si="270"/>
        <v>175.51020408163265</v>
      </c>
      <c r="Q2926" t="str">
        <f t="shared" si="271"/>
        <v>theater</v>
      </c>
      <c r="R2926" t="str">
        <f t="shared" si="272"/>
        <v>musical</v>
      </c>
      <c r="S2926" s="9">
        <f t="shared" si="273"/>
        <v>42103.556828703702</v>
      </c>
      <c r="T2926" s="9">
        <f t="shared" si="274"/>
        <v>42133.165972222225</v>
      </c>
    </row>
    <row r="2927" spans="1:20" ht="43.5" x14ac:dyDescent="0.35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3">
        <f t="shared" si="275"/>
        <v>103</v>
      </c>
      <c r="P2927" s="4">
        <f t="shared" si="270"/>
        <v>231.66175879396985</v>
      </c>
      <c r="Q2927" t="str">
        <f t="shared" si="271"/>
        <v>theater</v>
      </c>
      <c r="R2927" t="str">
        <f t="shared" si="272"/>
        <v>musical</v>
      </c>
      <c r="S2927" s="9">
        <f t="shared" si="273"/>
        <v>41863.584120370368</v>
      </c>
      <c r="T2927" s="9">
        <f t="shared" si="274"/>
        <v>41893.584120370368</v>
      </c>
    </row>
    <row r="2928" spans="1:20" ht="43.5" x14ac:dyDescent="0.35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3">
        <f t="shared" si="275"/>
        <v>125</v>
      </c>
      <c r="P2928" s="4">
        <f t="shared" si="270"/>
        <v>75</v>
      </c>
      <c r="Q2928" t="str">
        <f t="shared" si="271"/>
        <v>theater</v>
      </c>
      <c r="R2928" t="str">
        <f t="shared" si="272"/>
        <v>musical</v>
      </c>
      <c r="S2928" s="9">
        <f t="shared" si="273"/>
        <v>42044.765960648147</v>
      </c>
      <c r="T2928" s="9">
        <f t="shared" si="274"/>
        <v>42058.765960648147</v>
      </c>
    </row>
    <row r="2929" spans="1:20" ht="43.5" x14ac:dyDescent="0.35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3">
        <f t="shared" si="275"/>
        <v>131</v>
      </c>
      <c r="P2929" s="4">
        <f t="shared" si="270"/>
        <v>112.14285714285714</v>
      </c>
      <c r="Q2929" t="str">
        <f t="shared" si="271"/>
        <v>theater</v>
      </c>
      <c r="R2929" t="str">
        <f t="shared" si="272"/>
        <v>musical</v>
      </c>
      <c r="S2929" s="9">
        <f t="shared" si="273"/>
        <v>41806.669317129628</v>
      </c>
      <c r="T2929" s="9">
        <f t="shared" si="274"/>
        <v>41835.208333333336</v>
      </c>
    </row>
    <row r="2930" spans="1:20" ht="29" x14ac:dyDescent="0.35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3">
        <f t="shared" si="275"/>
        <v>100</v>
      </c>
      <c r="P2930" s="4">
        <f t="shared" si="270"/>
        <v>41.666666666666664</v>
      </c>
      <c r="Q2930" t="str">
        <f t="shared" si="271"/>
        <v>theater</v>
      </c>
      <c r="R2930" t="str">
        <f t="shared" si="272"/>
        <v>musical</v>
      </c>
      <c r="S2930" s="9">
        <f t="shared" si="273"/>
        <v>42403.998217592598</v>
      </c>
      <c r="T2930" s="9">
        <f t="shared" si="274"/>
        <v>42433.998217592598</v>
      </c>
    </row>
    <row r="2931" spans="1:20" ht="43.5" x14ac:dyDescent="0.35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3">
        <f t="shared" si="275"/>
        <v>103</v>
      </c>
      <c r="P2931" s="4">
        <f t="shared" si="270"/>
        <v>255.17343750000001</v>
      </c>
      <c r="Q2931" t="str">
        <f t="shared" si="271"/>
        <v>theater</v>
      </c>
      <c r="R2931" t="str">
        <f t="shared" si="272"/>
        <v>musical</v>
      </c>
      <c r="S2931" s="9">
        <f t="shared" si="273"/>
        <v>41754.564328703702</v>
      </c>
      <c r="T2931" s="9">
        <f t="shared" si="274"/>
        <v>41784.564328703702</v>
      </c>
    </row>
    <row r="2932" spans="1:20" ht="43.5" x14ac:dyDescent="0.35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3">
        <f t="shared" si="275"/>
        <v>101</v>
      </c>
      <c r="P2932" s="4">
        <f t="shared" si="270"/>
        <v>162.7741935483871</v>
      </c>
      <c r="Q2932" t="str">
        <f t="shared" si="271"/>
        <v>theater</v>
      </c>
      <c r="R2932" t="str">
        <f t="shared" si="272"/>
        <v>musical</v>
      </c>
      <c r="S2932" s="9">
        <f t="shared" si="273"/>
        <v>42101.584074074075</v>
      </c>
      <c r="T2932" s="9">
        <f t="shared" si="274"/>
        <v>42131.584074074075</v>
      </c>
    </row>
    <row r="2933" spans="1:20" ht="43.5" x14ac:dyDescent="0.35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3">
        <f t="shared" si="275"/>
        <v>106</v>
      </c>
      <c r="P2933" s="4">
        <f t="shared" si="270"/>
        <v>88.333333333333329</v>
      </c>
      <c r="Q2933" t="str">
        <f t="shared" si="271"/>
        <v>theater</v>
      </c>
      <c r="R2933" t="str">
        <f t="shared" si="272"/>
        <v>musical</v>
      </c>
      <c r="S2933" s="9">
        <f t="shared" si="273"/>
        <v>41872.291238425925</v>
      </c>
      <c r="T2933" s="9">
        <f t="shared" si="274"/>
        <v>41897.255555555559</v>
      </c>
    </row>
    <row r="2934" spans="1:20" ht="43.5" x14ac:dyDescent="0.35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3">
        <f t="shared" si="275"/>
        <v>106</v>
      </c>
      <c r="P2934" s="4">
        <f t="shared" si="270"/>
        <v>85.736842105263165</v>
      </c>
      <c r="Q2934" t="str">
        <f t="shared" si="271"/>
        <v>theater</v>
      </c>
      <c r="R2934" t="str">
        <f t="shared" si="272"/>
        <v>musical</v>
      </c>
      <c r="S2934" s="9">
        <f t="shared" si="273"/>
        <v>42025.164780092593</v>
      </c>
      <c r="T2934" s="9">
        <f t="shared" si="274"/>
        <v>42056.458333333328</v>
      </c>
    </row>
    <row r="2935" spans="1:20" ht="43.5" x14ac:dyDescent="0.35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3">
        <f t="shared" si="275"/>
        <v>103</v>
      </c>
      <c r="P2935" s="4">
        <f t="shared" si="270"/>
        <v>47.574074074074076</v>
      </c>
      <c r="Q2935" t="str">
        <f t="shared" si="271"/>
        <v>theater</v>
      </c>
      <c r="R2935" t="str">
        <f t="shared" si="272"/>
        <v>musical</v>
      </c>
      <c r="S2935" s="9">
        <f t="shared" si="273"/>
        <v>42495.956631944442</v>
      </c>
      <c r="T2935" s="9">
        <f t="shared" si="274"/>
        <v>42525.956631944442</v>
      </c>
    </row>
    <row r="2936" spans="1:20" ht="43.5" x14ac:dyDescent="0.35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3">
        <f t="shared" si="275"/>
        <v>108</v>
      </c>
      <c r="P2936" s="4">
        <f t="shared" si="270"/>
        <v>72.972972972972968</v>
      </c>
      <c r="Q2936" t="str">
        <f t="shared" si="271"/>
        <v>theater</v>
      </c>
      <c r="R2936" t="str">
        <f t="shared" si="272"/>
        <v>musical</v>
      </c>
      <c r="S2936" s="9">
        <f t="shared" si="273"/>
        <v>41775.636157407411</v>
      </c>
      <c r="T2936" s="9">
        <f t="shared" si="274"/>
        <v>41805.636157407411</v>
      </c>
    </row>
    <row r="2937" spans="1:20" ht="43.5" x14ac:dyDescent="0.35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3">
        <f t="shared" si="275"/>
        <v>101</v>
      </c>
      <c r="P2937" s="4">
        <f t="shared" si="270"/>
        <v>90.538461538461533</v>
      </c>
      <c r="Q2937" t="str">
        <f t="shared" si="271"/>
        <v>theater</v>
      </c>
      <c r="R2937" t="str">
        <f t="shared" si="272"/>
        <v>musical</v>
      </c>
      <c r="S2937" s="9">
        <f t="shared" si="273"/>
        <v>42553.583425925928</v>
      </c>
      <c r="T2937" s="9">
        <f t="shared" si="274"/>
        <v>42611.708333333328</v>
      </c>
    </row>
    <row r="2938" spans="1:20" ht="43.5" x14ac:dyDescent="0.35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3">
        <f t="shared" si="275"/>
        <v>128</v>
      </c>
      <c r="P2938" s="4">
        <f t="shared" si="270"/>
        <v>37.647058823529413</v>
      </c>
      <c r="Q2938" t="str">
        <f t="shared" si="271"/>
        <v>theater</v>
      </c>
      <c r="R2938" t="str">
        <f t="shared" si="272"/>
        <v>musical</v>
      </c>
      <c r="S2938" s="9">
        <f t="shared" si="273"/>
        <v>41912.650729166664</v>
      </c>
      <c r="T2938" s="9">
        <f t="shared" si="274"/>
        <v>41925.207638888889</v>
      </c>
    </row>
    <row r="2939" spans="1:20" ht="29" x14ac:dyDescent="0.35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3">
        <f t="shared" si="275"/>
        <v>134</v>
      </c>
      <c r="P2939" s="4">
        <f t="shared" si="270"/>
        <v>36.363636363636367</v>
      </c>
      <c r="Q2939" t="str">
        <f t="shared" si="271"/>
        <v>theater</v>
      </c>
      <c r="R2939" t="str">
        <f t="shared" si="272"/>
        <v>musical</v>
      </c>
      <c r="S2939" s="9">
        <f t="shared" si="273"/>
        <v>41803.457326388889</v>
      </c>
      <c r="T2939" s="9">
        <f t="shared" si="274"/>
        <v>41833.457326388889</v>
      </c>
    </row>
    <row r="2940" spans="1:20" ht="43.5" x14ac:dyDescent="0.35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3">
        <f t="shared" si="275"/>
        <v>102</v>
      </c>
      <c r="P2940" s="4">
        <f t="shared" si="270"/>
        <v>126.71875</v>
      </c>
      <c r="Q2940" t="str">
        <f t="shared" si="271"/>
        <v>theater</v>
      </c>
      <c r="R2940" t="str">
        <f t="shared" si="272"/>
        <v>musical</v>
      </c>
      <c r="S2940" s="9">
        <f t="shared" si="273"/>
        <v>42004.703865740739</v>
      </c>
      <c r="T2940" s="9">
        <f t="shared" si="274"/>
        <v>42034.703865740739</v>
      </c>
    </row>
    <row r="2941" spans="1:20" ht="43.5" x14ac:dyDescent="0.35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3">
        <f t="shared" si="275"/>
        <v>103</v>
      </c>
      <c r="P2941" s="4">
        <f t="shared" si="270"/>
        <v>329.2</v>
      </c>
      <c r="Q2941" t="str">
        <f t="shared" si="271"/>
        <v>theater</v>
      </c>
      <c r="R2941" t="str">
        <f t="shared" si="272"/>
        <v>musical</v>
      </c>
      <c r="S2941" s="9">
        <f t="shared" si="273"/>
        <v>41845.809166666666</v>
      </c>
      <c r="T2941" s="9">
        <f t="shared" si="274"/>
        <v>41879.041666666664</v>
      </c>
    </row>
    <row r="2942" spans="1:20" ht="43.5" x14ac:dyDescent="0.35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3">
        <f t="shared" si="275"/>
        <v>108</v>
      </c>
      <c r="P2942" s="4">
        <f t="shared" si="270"/>
        <v>81.242424242424249</v>
      </c>
      <c r="Q2942" t="str">
        <f t="shared" si="271"/>
        <v>theater</v>
      </c>
      <c r="R2942" t="str">
        <f t="shared" si="272"/>
        <v>musical</v>
      </c>
      <c r="S2942" s="9">
        <f t="shared" si="273"/>
        <v>41982.773356481484</v>
      </c>
      <c r="T2942" s="9">
        <f t="shared" si="274"/>
        <v>42022.773356481484</v>
      </c>
    </row>
    <row r="2943" spans="1:20" ht="43.5" x14ac:dyDescent="0.35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3">
        <f t="shared" si="275"/>
        <v>1</v>
      </c>
      <c r="P2943" s="4">
        <f t="shared" si="270"/>
        <v>1</v>
      </c>
      <c r="Q2943" t="str">
        <f t="shared" si="271"/>
        <v>theater</v>
      </c>
      <c r="R2943" t="str">
        <f t="shared" si="272"/>
        <v>spaces</v>
      </c>
      <c r="S2943" s="9">
        <f t="shared" si="273"/>
        <v>42034.960127314815</v>
      </c>
      <c r="T2943" s="9">
        <f t="shared" si="274"/>
        <v>42064.960127314815</v>
      </c>
    </row>
    <row r="2944" spans="1:20" ht="43.5" x14ac:dyDescent="0.35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3">
        <f t="shared" si="275"/>
        <v>21</v>
      </c>
      <c r="P2944" s="4">
        <f t="shared" si="270"/>
        <v>202.22772277227722</v>
      </c>
      <c r="Q2944" t="str">
        <f t="shared" si="271"/>
        <v>theater</v>
      </c>
      <c r="R2944" t="str">
        <f t="shared" si="272"/>
        <v>spaces</v>
      </c>
      <c r="S2944" s="9">
        <f t="shared" si="273"/>
        <v>42334.803923611107</v>
      </c>
      <c r="T2944" s="9">
        <f t="shared" si="274"/>
        <v>42354.845833333333</v>
      </c>
    </row>
    <row r="2945" spans="1:20" ht="43.5" x14ac:dyDescent="0.35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3">
        <f t="shared" si="275"/>
        <v>0</v>
      </c>
      <c r="P2945" s="4">
        <f t="shared" si="270"/>
        <v>0</v>
      </c>
      <c r="Q2945" t="str">
        <f t="shared" si="271"/>
        <v>theater</v>
      </c>
      <c r="R2945" t="str">
        <f t="shared" si="272"/>
        <v>spaces</v>
      </c>
      <c r="S2945" s="9">
        <f t="shared" si="273"/>
        <v>42077.129398148143</v>
      </c>
      <c r="T2945" s="9">
        <f t="shared" si="274"/>
        <v>42107.129398148143</v>
      </c>
    </row>
    <row r="2946" spans="1:20" ht="29" x14ac:dyDescent="0.35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3">
        <f t="shared" si="275"/>
        <v>1</v>
      </c>
      <c r="P2946" s="4">
        <f t="shared" si="270"/>
        <v>100</v>
      </c>
      <c r="Q2946" t="str">
        <f t="shared" si="271"/>
        <v>theater</v>
      </c>
      <c r="R2946" t="str">
        <f t="shared" si="272"/>
        <v>spaces</v>
      </c>
      <c r="S2946" s="9">
        <f t="shared" si="273"/>
        <v>42132.9143287037</v>
      </c>
      <c r="T2946" s="9">
        <f t="shared" si="274"/>
        <v>42162.9143287037</v>
      </c>
    </row>
    <row r="2947" spans="1:20" ht="43.5" x14ac:dyDescent="0.35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3">
        <f t="shared" si="275"/>
        <v>0</v>
      </c>
      <c r="P2947" s="4">
        <f t="shared" ref="P2947:P3010" si="276">IFERROR(E2947/L2947,0)</f>
        <v>0</v>
      </c>
      <c r="Q2947" t="str">
        <f t="shared" ref="Q2947:Q3010" si="277">LEFT(N2947,SEARCH("/",N2947)-1)</f>
        <v>theater</v>
      </c>
      <c r="R2947" t="str">
        <f t="shared" ref="R2947:R3010" si="278">RIGHT(N2947,LEN(N2947)-SEARCH("/",N2947,1))</f>
        <v>spaces</v>
      </c>
      <c r="S2947" s="9">
        <f t="shared" ref="S2947:S3010" si="279">(((J2947/60)/60)/24)+DATE(1970,1,1)</f>
        <v>42118.139583333337</v>
      </c>
      <c r="T2947" s="9">
        <f t="shared" ref="T2947:T3010" si="280">(((I2947/60)/60)/24)+DATE(1970,1,1)</f>
        <v>42148.139583333337</v>
      </c>
    </row>
    <row r="2948" spans="1:20" ht="43.5" x14ac:dyDescent="0.35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3">
        <f t="shared" ref="O2948:O3011" si="281">ROUNDUP((E2948/D2948)*100,0)</f>
        <v>1</v>
      </c>
      <c r="P2948" s="4">
        <f t="shared" si="276"/>
        <v>1</v>
      </c>
      <c r="Q2948" t="str">
        <f t="shared" si="277"/>
        <v>theater</v>
      </c>
      <c r="R2948" t="str">
        <f t="shared" si="278"/>
        <v>spaces</v>
      </c>
      <c r="S2948" s="9">
        <f t="shared" si="279"/>
        <v>42567.531157407408</v>
      </c>
      <c r="T2948" s="9">
        <f t="shared" si="280"/>
        <v>42597.531157407408</v>
      </c>
    </row>
    <row r="2949" spans="1:20" ht="43.5" x14ac:dyDescent="0.35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3">
        <f t="shared" si="281"/>
        <v>5</v>
      </c>
      <c r="P2949" s="4">
        <f t="shared" si="276"/>
        <v>82.461538461538467</v>
      </c>
      <c r="Q2949" t="str">
        <f t="shared" si="277"/>
        <v>theater</v>
      </c>
      <c r="R2949" t="str">
        <f t="shared" si="278"/>
        <v>spaces</v>
      </c>
      <c r="S2949" s="9">
        <f t="shared" si="279"/>
        <v>42649.562118055561</v>
      </c>
      <c r="T2949" s="9">
        <f t="shared" si="280"/>
        <v>42698.715972222228</v>
      </c>
    </row>
    <row r="2950" spans="1:20" ht="43.5" x14ac:dyDescent="0.35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3">
        <f t="shared" si="281"/>
        <v>1</v>
      </c>
      <c r="P2950" s="4">
        <f t="shared" si="276"/>
        <v>2.6666666666666665</v>
      </c>
      <c r="Q2950" t="str">
        <f t="shared" si="277"/>
        <v>theater</v>
      </c>
      <c r="R2950" t="str">
        <f t="shared" si="278"/>
        <v>spaces</v>
      </c>
      <c r="S2950" s="9">
        <f t="shared" si="279"/>
        <v>42097.649224537032</v>
      </c>
      <c r="T2950" s="9">
        <f t="shared" si="280"/>
        <v>42157.649224537032</v>
      </c>
    </row>
    <row r="2951" spans="1:20" ht="43.5" x14ac:dyDescent="0.35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3">
        <f t="shared" si="281"/>
        <v>3</v>
      </c>
      <c r="P2951" s="4">
        <f t="shared" si="276"/>
        <v>12.5</v>
      </c>
      <c r="Q2951" t="str">
        <f t="shared" si="277"/>
        <v>theater</v>
      </c>
      <c r="R2951" t="str">
        <f t="shared" si="278"/>
        <v>spaces</v>
      </c>
      <c r="S2951" s="9">
        <f t="shared" si="279"/>
        <v>42297.823113425926</v>
      </c>
      <c r="T2951" s="9">
        <f t="shared" si="280"/>
        <v>42327.864780092597</v>
      </c>
    </row>
    <row r="2952" spans="1:20" ht="43.5" x14ac:dyDescent="0.35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3">
        <f t="shared" si="281"/>
        <v>0</v>
      </c>
      <c r="P2952" s="4">
        <f t="shared" si="276"/>
        <v>0</v>
      </c>
      <c r="Q2952" t="str">
        <f t="shared" si="277"/>
        <v>theater</v>
      </c>
      <c r="R2952" t="str">
        <f t="shared" si="278"/>
        <v>spaces</v>
      </c>
      <c r="S2952" s="9">
        <f t="shared" si="279"/>
        <v>42362.36518518519</v>
      </c>
      <c r="T2952" s="9">
        <f t="shared" si="280"/>
        <v>42392.36518518519</v>
      </c>
    </row>
    <row r="2953" spans="1:20" ht="58" x14ac:dyDescent="0.35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3">
        <f t="shared" si="281"/>
        <v>3</v>
      </c>
      <c r="P2953" s="4">
        <f t="shared" si="276"/>
        <v>18.896551724137932</v>
      </c>
      <c r="Q2953" t="str">
        <f t="shared" si="277"/>
        <v>theater</v>
      </c>
      <c r="R2953" t="str">
        <f t="shared" si="278"/>
        <v>spaces</v>
      </c>
      <c r="S2953" s="9">
        <f t="shared" si="279"/>
        <v>41872.802928240737</v>
      </c>
      <c r="T2953" s="9">
        <f t="shared" si="280"/>
        <v>41917.802928240737</v>
      </c>
    </row>
    <row r="2954" spans="1:20" ht="43.5" x14ac:dyDescent="0.35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3">
        <f t="shared" si="281"/>
        <v>9</v>
      </c>
      <c r="P2954" s="4">
        <f t="shared" si="276"/>
        <v>200.625</v>
      </c>
      <c r="Q2954" t="str">
        <f t="shared" si="277"/>
        <v>theater</v>
      </c>
      <c r="R2954" t="str">
        <f t="shared" si="278"/>
        <v>spaces</v>
      </c>
      <c r="S2954" s="9">
        <f t="shared" si="279"/>
        <v>42628.690266203703</v>
      </c>
      <c r="T2954" s="9">
        <f t="shared" si="280"/>
        <v>42660.166666666672</v>
      </c>
    </row>
    <row r="2955" spans="1:20" ht="43.5" x14ac:dyDescent="0.35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3">
        <f t="shared" si="281"/>
        <v>1</v>
      </c>
      <c r="P2955" s="4">
        <f t="shared" si="276"/>
        <v>201.66666666666666</v>
      </c>
      <c r="Q2955" t="str">
        <f t="shared" si="277"/>
        <v>theater</v>
      </c>
      <c r="R2955" t="str">
        <f t="shared" si="278"/>
        <v>spaces</v>
      </c>
      <c r="S2955" s="9">
        <f t="shared" si="279"/>
        <v>42255.791909722218</v>
      </c>
      <c r="T2955" s="9">
        <f t="shared" si="280"/>
        <v>42285.791909722218</v>
      </c>
    </row>
    <row r="2956" spans="1:20" ht="43.5" x14ac:dyDescent="0.35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3">
        <f t="shared" si="281"/>
        <v>0</v>
      </c>
      <c r="P2956" s="4">
        <f t="shared" si="276"/>
        <v>0</v>
      </c>
      <c r="Q2956" t="str">
        <f t="shared" si="277"/>
        <v>theater</v>
      </c>
      <c r="R2956" t="str">
        <f t="shared" si="278"/>
        <v>spaces</v>
      </c>
      <c r="S2956" s="9">
        <f t="shared" si="279"/>
        <v>42790.583368055552</v>
      </c>
      <c r="T2956" s="9">
        <f t="shared" si="280"/>
        <v>42810.541701388895</v>
      </c>
    </row>
    <row r="2957" spans="1:20" ht="29" x14ac:dyDescent="0.35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3">
        <f t="shared" si="281"/>
        <v>60</v>
      </c>
      <c r="P2957" s="4">
        <f t="shared" si="276"/>
        <v>65</v>
      </c>
      <c r="Q2957" t="str">
        <f t="shared" si="277"/>
        <v>theater</v>
      </c>
      <c r="R2957" t="str">
        <f t="shared" si="278"/>
        <v>spaces</v>
      </c>
      <c r="S2957" s="9">
        <f t="shared" si="279"/>
        <v>42141.741307870368</v>
      </c>
      <c r="T2957" s="9">
        <f t="shared" si="280"/>
        <v>42171.741307870368</v>
      </c>
    </row>
    <row r="2958" spans="1:20" ht="43.5" x14ac:dyDescent="0.35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3">
        <f t="shared" si="281"/>
        <v>17</v>
      </c>
      <c r="P2958" s="4">
        <f t="shared" si="276"/>
        <v>66.099999999999994</v>
      </c>
      <c r="Q2958" t="str">
        <f t="shared" si="277"/>
        <v>theater</v>
      </c>
      <c r="R2958" t="str">
        <f t="shared" si="278"/>
        <v>spaces</v>
      </c>
      <c r="S2958" s="9">
        <f t="shared" si="279"/>
        <v>42464.958912037036</v>
      </c>
      <c r="T2958" s="9">
        <f t="shared" si="280"/>
        <v>42494.958912037036</v>
      </c>
    </row>
    <row r="2959" spans="1:20" ht="43.5" x14ac:dyDescent="0.35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3">
        <f t="shared" si="281"/>
        <v>2</v>
      </c>
      <c r="P2959" s="4">
        <f t="shared" si="276"/>
        <v>93.333333333333329</v>
      </c>
      <c r="Q2959" t="str">
        <f t="shared" si="277"/>
        <v>theater</v>
      </c>
      <c r="R2959" t="str">
        <f t="shared" si="278"/>
        <v>spaces</v>
      </c>
      <c r="S2959" s="9">
        <f t="shared" si="279"/>
        <v>42031.011249999996</v>
      </c>
      <c r="T2959" s="9">
        <f t="shared" si="280"/>
        <v>42090.969583333332</v>
      </c>
    </row>
    <row r="2960" spans="1:20" ht="43.5" x14ac:dyDescent="0.35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3">
        <f t="shared" si="281"/>
        <v>0</v>
      </c>
      <c r="P2960" s="4">
        <f t="shared" si="276"/>
        <v>0</v>
      </c>
      <c r="Q2960" t="str">
        <f t="shared" si="277"/>
        <v>theater</v>
      </c>
      <c r="R2960" t="str">
        <f t="shared" si="278"/>
        <v>spaces</v>
      </c>
      <c r="S2960" s="9">
        <f t="shared" si="279"/>
        <v>42438.779131944444</v>
      </c>
      <c r="T2960" s="9">
        <f t="shared" si="280"/>
        <v>42498.73746527778</v>
      </c>
    </row>
    <row r="2961" spans="1:20" ht="43.5" x14ac:dyDescent="0.35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3">
        <f t="shared" si="281"/>
        <v>0</v>
      </c>
      <c r="P2961" s="4">
        <f t="shared" si="276"/>
        <v>0</v>
      </c>
      <c r="Q2961" t="str">
        <f t="shared" si="277"/>
        <v>theater</v>
      </c>
      <c r="R2961" t="str">
        <f t="shared" si="278"/>
        <v>spaces</v>
      </c>
      <c r="S2961" s="9">
        <f t="shared" si="279"/>
        <v>42498.008391203708</v>
      </c>
      <c r="T2961" s="9">
        <f t="shared" si="280"/>
        <v>42528.008391203708</v>
      </c>
    </row>
    <row r="2962" spans="1:20" ht="43.5" x14ac:dyDescent="0.35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3">
        <f t="shared" si="281"/>
        <v>0</v>
      </c>
      <c r="P2962" s="4">
        <f t="shared" si="276"/>
        <v>0</v>
      </c>
      <c r="Q2962" t="str">
        <f t="shared" si="277"/>
        <v>theater</v>
      </c>
      <c r="R2962" t="str">
        <f t="shared" si="278"/>
        <v>spaces</v>
      </c>
      <c r="S2962" s="9">
        <f t="shared" si="279"/>
        <v>41863.757210648146</v>
      </c>
      <c r="T2962" s="9">
        <f t="shared" si="280"/>
        <v>41893.757210648146</v>
      </c>
    </row>
    <row r="2963" spans="1:20" ht="43.5" x14ac:dyDescent="0.35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3">
        <f t="shared" si="281"/>
        <v>110</v>
      </c>
      <c r="P2963" s="4">
        <f t="shared" si="276"/>
        <v>50.75</v>
      </c>
      <c r="Q2963" t="str">
        <f t="shared" si="277"/>
        <v>theater</v>
      </c>
      <c r="R2963" t="str">
        <f t="shared" si="278"/>
        <v>plays</v>
      </c>
      <c r="S2963" s="9">
        <f t="shared" si="279"/>
        <v>42061.212488425925</v>
      </c>
      <c r="T2963" s="9">
        <f t="shared" si="280"/>
        <v>42089.166666666672</v>
      </c>
    </row>
    <row r="2964" spans="1:20" ht="43.5" x14ac:dyDescent="0.35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3">
        <f t="shared" si="281"/>
        <v>122</v>
      </c>
      <c r="P2964" s="4">
        <f t="shared" si="276"/>
        <v>60.9</v>
      </c>
      <c r="Q2964" t="str">
        <f t="shared" si="277"/>
        <v>theater</v>
      </c>
      <c r="R2964" t="str">
        <f t="shared" si="278"/>
        <v>plays</v>
      </c>
      <c r="S2964" s="9">
        <f t="shared" si="279"/>
        <v>42036.24428240741</v>
      </c>
      <c r="T2964" s="9">
        <f t="shared" si="280"/>
        <v>42064.290972222225</v>
      </c>
    </row>
    <row r="2965" spans="1:20" ht="43.5" x14ac:dyDescent="0.35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3">
        <f t="shared" si="281"/>
        <v>107</v>
      </c>
      <c r="P2965" s="4">
        <f t="shared" si="276"/>
        <v>109.03061224489795</v>
      </c>
      <c r="Q2965" t="str">
        <f t="shared" si="277"/>
        <v>theater</v>
      </c>
      <c r="R2965" t="str">
        <f t="shared" si="278"/>
        <v>plays</v>
      </c>
      <c r="S2965" s="9">
        <f t="shared" si="279"/>
        <v>42157.470185185186</v>
      </c>
      <c r="T2965" s="9">
        <f t="shared" si="280"/>
        <v>42187.470185185186</v>
      </c>
    </row>
    <row r="2966" spans="1:20" ht="43.5" x14ac:dyDescent="0.35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3">
        <f t="shared" si="281"/>
        <v>101</v>
      </c>
      <c r="P2966" s="4">
        <f t="shared" si="276"/>
        <v>25.692295918367346</v>
      </c>
      <c r="Q2966" t="str">
        <f t="shared" si="277"/>
        <v>theater</v>
      </c>
      <c r="R2966" t="str">
        <f t="shared" si="278"/>
        <v>plays</v>
      </c>
      <c r="S2966" s="9">
        <f t="shared" si="279"/>
        <v>41827.909942129627</v>
      </c>
      <c r="T2966" s="9">
        <f t="shared" si="280"/>
        <v>41857.897222222222</v>
      </c>
    </row>
    <row r="2967" spans="1:20" ht="43.5" x14ac:dyDescent="0.35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3">
        <f t="shared" si="281"/>
        <v>109</v>
      </c>
      <c r="P2967" s="4">
        <f t="shared" si="276"/>
        <v>41.92307692307692</v>
      </c>
      <c r="Q2967" t="str">
        <f t="shared" si="277"/>
        <v>theater</v>
      </c>
      <c r="R2967" t="str">
        <f t="shared" si="278"/>
        <v>plays</v>
      </c>
      <c r="S2967" s="9">
        <f t="shared" si="279"/>
        <v>42162.729548611111</v>
      </c>
      <c r="T2967" s="9">
        <f t="shared" si="280"/>
        <v>42192.729548611111</v>
      </c>
    </row>
    <row r="2968" spans="1:20" ht="43.5" x14ac:dyDescent="0.35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3">
        <f t="shared" si="281"/>
        <v>114</v>
      </c>
      <c r="P2968" s="4">
        <f t="shared" si="276"/>
        <v>88.7734375</v>
      </c>
      <c r="Q2968" t="str">
        <f t="shared" si="277"/>
        <v>theater</v>
      </c>
      <c r="R2968" t="str">
        <f t="shared" si="278"/>
        <v>plays</v>
      </c>
      <c r="S2968" s="9">
        <f t="shared" si="279"/>
        <v>42233.738564814819</v>
      </c>
      <c r="T2968" s="9">
        <f t="shared" si="280"/>
        <v>42263.738564814819</v>
      </c>
    </row>
    <row r="2969" spans="1:20" ht="29" x14ac:dyDescent="0.35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3">
        <f t="shared" si="281"/>
        <v>114</v>
      </c>
      <c r="P2969" s="4">
        <f t="shared" si="276"/>
        <v>80.225352112676063</v>
      </c>
      <c r="Q2969" t="str">
        <f t="shared" si="277"/>
        <v>theater</v>
      </c>
      <c r="R2969" t="str">
        <f t="shared" si="278"/>
        <v>plays</v>
      </c>
      <c r="S2969" s="9">
        <f t="shared" si="279"/>
        <v>42042.197824074072</v>
      </c>
      <c r="T2969" s="9">
        <f t="shared" si="280"/>
        <v>42072.156157407408</v>
      </c>
    </row>
    <row r="2970" spans="1:20" ht="29" x14ac:dyDescent="0.35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3">
        <f t="shared" si="281"/>
        <v>106</v>
      </c>
      <c r="P2970" s="4">
        <f t="shared" si="276"/>
        <v>78.936170212765958</v>
      </c>
      <c r="Q2970" t="str">
        <f t="shared" si="277"/>
        <v>theater</v>
      </c>
      <c r="R2970" t="str">
        <f t="shared" si="278"/>
        <v>plays</v>
      </c>
      <c r="S2970" s="9">
        <f t="shared" si="279"/>
        <v>42585.523842592593</v>
      </c>
      <c r="T2970" s="9">
        <f t="shared" si="280"/>
        <v>42599.165972222225</v>
      </c>
    </row>
    <row r="2971" spans="1:20" ht="43.5" x14ac:dyDescent="0.35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3">
        <f t="shared" si="281"/>
        <v>163</v>
      </c>
      <c r="P2971" s="4">
        <f t="shared" si="276"/>
        <v>95.588235294117652</v>
      </c>
      <c r="Q2971" t="str">
        <f t="shared" si="277"/>
        <v>theater</v>
      </c>
      <c r="R2971" t="str">
        <f t="shared" si="278"/>
        <v>plays</v>
      </c>
      <c r="S2971" s="9">
        <f t="shared" si="279"/>
        <v>42097.786493055552</v>
      </c>
      <c r="T2971" s="9">
        <f t="shared" si="280"/>
        <v>42127.952083333337</v>
      </c>
    </row>
    <row r="2972" spans="1:20" ht="43.5" x14ac:dyDescent="0.35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3">
        <f t="shared" si="281"/>
        <v>106</v>
      </c>
      <c r="P2972" s="4">
        <f t="shared" si="276"/>
        <v>69.890109890109883</v>
      </c>
      <c r="Q2972" t="str">
        <f t="shared" si="277"/>
        <v>theater</v>
      </c>
      <c r="R2972" t="str">
        <f t="shared" si="278"/>
        <v>plays</v>
      </c>
      <c r="S2972" s="9">
        <f t="shared" si="279"/>
        <v>41808.669571759259</v>
      </c>
      <c r="T2972" s="9">
        <f t="shared" si="280"/>
        <v>41838.669571759259</v>
      </c>
    </row>
    <row r="2973" spans="1:20" ht="43.5" x14ac:dyDescent="0.35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3">
        <f t="shared" si="281"/>
        <v>101</v>
      </c>
      <c r="P2973" s="4">
        <f t="shared" si="276"/>
        <v>74.534883720930239</v>
      </c>
      <c r="Q2973" t="str">
        <f t="shared" si="277"/>
        <v>theater</v>
      </c>
      <c r="R2973" t="str">
        <f t="shared" si="278"/>
        <v>plays</v>
      </c>
      <c r="S2973" s="9">
        <f t="shared" si="279"/>
        <v>41852.658310185187</v>
      </c>
      <c r="T2973" s="9">
        <f t="shared" si="280"/>
        <v>41882.658310185187</v>
      </c>
    </row>
    <row r="2974" spans="1:20" ht="29" x14ac:dyDescent="0.35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3">
        <f t="shared" si="281"/>
        <v>106</v>
      </c>
      <c r="P2974" s="4">
        <f t="shared" si="276"/>
        <v>123.94117647058823</v>
      </c>
      <c r="Q2974" t="str">
        <f t="shared" si="277"/>
        <v>theater</v>
      </c>
      <c r="R2974" t="str">
        <f t="shared" si="278"/>
        <v>plays</v>
      </c>
      <c r="S2974" s="9">
        <f t="shared" si="279"/>
        <v>42694.110185185185</v>
      </c>
      <c r="T2974" s="9">
        <f t="shared" si="280"/>
        <v>42709.041666666672</v>
      </c>
    </row>
    <row r="2975" spans="1:20" ht="43.5" x14ac:dyDescent="0.35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3">
        <f t="shared" si="281"/>
        <v>175</v>
      </c>
      <c r="P2975" s="4">
        <f t="shared" si="276"/>
        <v>264.84848484848487</v>
      </c>
      <c r="Q2975" t="str">
        <f t="shared" si="277"/>
        <v>theater</v>
      </c>
      <c r="R2975" t="str">
        <f t="shared" si="278"/>
        <v>plays</v>
      </c>
      <c r="S2975" s="9">
        <f t="shared" si="279"/>
        <v>42341.818379629629</v>
      </c>
      <c r="T2975" s="9">
        <f t="shared" si="280"/>
        <v>42370.166666666672</v>
      </c>
    </row>
    <row r="2976" spans="1:20" ht="43.5" x14ac:dyDescent="0.35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3">
        <f t="shared" si="281"/>
        <v>102</v>
      </c>
      <c r="P2976" s="4">
        <f t="shared" si="276"/>
        <v>58.620689655172413</v>
      </c>
      <c r="Q2976" t="str">
        <f t="shared" si="277"/>
        <v>theater</v>
      </c>
      <c r="R2976" t="str">
        <f t="shared" si="278"/>
        <v>plays</v>
      </c>
      <c r="S2976" s="9">
        <f t="shared" si="279"/>
        <v>41880.061006944445</v>
      </c>
      <c r="T2976" s="9">
        <f t="shared" si="280"/>
        <v>41908.065972222219</v>
      </c>
    </row>
    <row r="2977" spans="1:20" ht="43.5" x14ac:dyDescent="0.35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3">
        <f t="shared" si="281"/>
        <v>101</v>
      </c>
      <c r="P2977" s="4">
        <f t="shared" si="276"/>
        <v>70.884955752212392</v>
      </c>
      <c r="Q2977" t="str">
        <f t="shared" si="277"/>
        <v>theater</v>
      </c>
      <c r="R2977" t="str">
        <f t="shared" si="278"/>
        <v>plays</v>
      </c>
      <c r="S2977" s="9">
        <f t="shared" si="279"/>
        <v>41941.683865740742</v>
      </c>
      <c r="T2977" s="9">
        <f t="shared" si="280"/>
        <v>41970.125</v>
      </c>
    </row>
    <row r="2978" spans="1:20" ht="43.5" x14ac:dyDescent="0.35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3">
        <f t="shared" si="281"/>
        <v>172</v>
      </c>
      <c r="P2978" s="4">
        <f t="shared" si="276"/>
        <v>8.5714285714285712</v>
      </c>
      <c r="Q2978" t="str">
        <f t="shared" si="277"/>
        <v>theater</v>
      </c>
      <c r="R2978" t="str">
        <f t="shared" si="278"/>
        <v>plays</v>
      </c>
      <c r="S2978" s="9">
        <f t="shared" si="279"/>
        <v>42425.730671296296</v>
      </c>
      <c r="T2978" s="9">
        <f t="shared" si="280"/>
        <v>42442.5</v>
      </c>
    </row>
    <row r="2979" spans="1:20" ht="43.5" x14ac:dyDescent="0.35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3">
        <f t="shared" si="281"/>
        <v>114</v>
      </c>
      <c r="P2979" s="4">
        <f t="shared" si="276"/>
        <v>113.56666666666666</v>
      </c>
      <c r="Q2979" t="str">
        <f t="shared" si="277"/>
        <v>theater</v>
      </c>
      <c r="R2979" t="str">
        <f t="shared" si="278"/>
        <v>plays</v>
      </c>
      <c r="S2979" s="9">
        <f t="shared" si="279"/>
        <v>42026.88118055556</v>
      </c>
      <c r="T2979" s="9">
        <f t="shared" si="280"/>
        <v>42086.093055555553</v>
      </c>
    </row>
    <row r="2980" spans="1:20" ht="43.5" x14ac:dyDescent="0.35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3">
        <f t="shared" si="281"/>
        <v>130</v>
      </c>
      <c r="P2980" s="4">
        <f t="shared" si="276"/>
        <v>60.6875</v>
      </c>
      <c r="Q2980" t="str">
        <f t="shared" si="277"/>
        <v>theater</v>
      </c>
      <c r="R2980" t="str">
        <f t="shared" si="278"/>
        <v>plays</v>
      </c>
      <c r="S2980" s="9">
        <f t="shared" si="279"/>
        <v>41922.640590277777</v>
      </c>
      <c r="T2980" s="9">
        <f t="shared" si="280"/>
        <v>41932.249305555553</v>
      </c>
    </row>
    <row r="2981" spans="1:20" ht="43.5" x14ac:dyDescent="0.35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3">
        <f t="shared" si="281"/>
        <v>102</v>
      </c>
      <c r="P2981" s="4">
        <f t="shared" si="276"/>
        <v>110.21739130434783</v>
      </c>
      <c r="Q2981" t="str">
        <f t="shared" si="277"/>
        <v>theater</v>
      </c>
      <c r="R2981" t="str">
        <f t="shared" si="278"/>
        <v>plays</v>
      </c>
      <c r="S2981" s="9">
        <f t="shared" si="279"/>
        <v>41993.824340277773</v>
      </c>
      <c r="T2981" s="9">
        <f t="shared" si="280"/>
        <v>42010.25</v>
      </c>
    </row>
    <row r="2982" spans="1:20" ht="29" x14ac:dyDescent="0.35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3">
        <f t="shared" si="281"/>
        <v>110</v>
      </c>
      <c r="P2982" s="4">
        <f t="shared" si="276"/>
        <v>136.45833333333334</v>
      </c>
      <c r="Q2982" t="str">
        <f t="shared" si="277"/>
        <v>theater</v>
      </c>
      <c r="R2982" t="str">
        <f t="shared" si="278"/>
        <v>plays</v>
      </c>
      <c r="S2982" s="9">
        <f t="shared" si="279"/>
        <v>42219.915856481486</v>
      </c>
      <c r="T2982" s="9">
        <f t="shared" si="280"/>
        <v>42240.083333333328</v>
      </c>
    </row>
    <row r="2983" spans="1:20" ht="43.5" x14ac:dyDescent="0.35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3">
        <f t="shared" si="281"/>
        <v>129</v>
      </c>
      <c r="P2983" s="4">
        <f t="shared" si="276"/>
        <v>53.164948453608247</v>
      </c>
      <c r="Q2983" t="str">
        <f t="shared" si="277"/>
        <v>theater</v>
      </c>
      <c r="R2983" t="str">
        <f t="shared" si="278"/>
        <v>spaces</v>
      </c>
      <c r="S2983" s="9">
        <f t="shared" si="279"/>
        <v>42225.559675925921</v>
      </c>
      <c r="T2983" s="9">
        <f t="shared" si="280"/>
        <v>42270.559675925921</v>
      </c>
    </row>
    <row r="2984" spans="1:20" ht="29" x14ac:dyDescent="0.35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3">
        <f t="shared" si="281"/>
        <v>103</v>
      </c>
      <c r="P2984" s="4">
        <f t="shared" si="276"/>
        <v>86.491525423728817</v>
      </c>
      <c r="Q2984" t="str">
        <f t="shared" si="277"/>
        <v>theater</v>
      </c>
      <c r="R2984" t="str">
        <f t="shared" si="278"/>
        <v>spaces</v>
      </c>
      <c r="S2984" s="9">
        <f t="shared" si="279"/>
        <v>42381.686840277776</v>
      </c>
      <c r="T2984" s="9">
        <f t="shared" si="280"/>
        <v>42411.686840277776</v>
      </c>
    </row>
    <row r="2985" spans="1:20" ht="43.5" x14ac:dyDescent="0.35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3">
        <f t="shared" si="281"/>
        <v>147</v>
      </c>
      <c r="P2985" s="4">
        <f t="shared" si="276"/>
        <v>155.23827397260274</v>
      </c>
      <c r="Q2985" t="str">
        <f t="shared" si="277"/>
        <v>theater</v>
      </c>
      <c r="R2985" t="str">
        <f t="shared" si="278"/>
        <v>spaces</v>
      </c>
      <c r="S2985" s="9">
        <f t="shared" si="279"/>
        <v>41894.632361111115</v>
      </c>
      <c r="T2985" s="9">
        <f t="shared" si="280"/>
        <v>41954.674027777779</v>
      </c>
    </row>
    <row r="2986" spans="1:20" ht="43.5" x14ac:dyDescent="0.35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3">
        <f t="shared" si="281"/>
        <v>101</v>
      </c>
      <c r="P2986" s="4">
        <f t="shared" si="276"/>
        <v>115.08256880733946</v>
      </c>
      <c r="Q2986" t="str">
        <f t="shared" si="277"/>
        <v>theater</v>
      </c>
      <c r="R2986" t="str">
        <f t="shared" si="278"/>
        <v>spaces</v>
      </c>
      <c r="S2986" s="9">
        <f t="shared" si="279"/>
        <v>42576.278715277775</v>
      </c>
      <c r="T2986" s="9">
        <f t="shared" si="280"/>
        <v>42606.278715277775</v>
      </c>
    </row>
    <row r="2987" spans="1:20" ht="43.5" x14ac:dyDescent="0.35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3">
        <f t="shared" si="281"/>
        <v>122</v>
      </c>
      <c r="P2987" s="4">
        <f t="shared" si="276"/>
        <v>109.5945945945946</v>
      </c>
      <c r="Q2987" t="str">
        <f t="shared" si="277"/>
        <v>theater</v>
      </c>
      <c r="R2987" t="str">
        <f t="shared" si="278"/>
        <v>spaces</v>
      </c>
      <c r="S2987" s="9">
        <f t="shared" si="279"/>
        <v>42654.973703703698</v>
      </c>
      <c r="T2987" s="9">
        <f t="shared" si="280"/>
        <v>42674.166666666672</v>
      </c>
    </row>
    <row r="2988" spans="1:20" ht="43.5" x14ac:dyDescent="0.35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3">
        <f t="shared" si="281"/>
        <v>106</v>
      </c>
      <c r="P2988" s="4">
        <f t="shared" si="276"/>
        <v>45.214285714285715</v>
      </c>
      <c r="Q2988" t="str">
        <f t="shared" si="277"/>
        <v>theater</v>
      </c>
      <c r="R2988" t="str">
        <f t="shared" si="278"/>
        <v>spaces</v>
      </c>
      <c r="S2988" s="9">
        <f t="shared" si="279"/>
        <v>42431.500069444446</v>
      </c>
      <c r="T2988" s="9">
        <f t="shared" si="280"/>
        <v>42491.458402777775</v>
      </c>
    </row>
    <row r="2989" spans="1:20" ht="43.5" x14ac:dyDescent="0.35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3">
        <f t="shared" si="281"/>
        <v>111</v>
      </c>
      <c r="P2989" s="4">
        <f t="shared" si="276"/>
        <v>104.15169811320754</v>
      </c>
      <c r="Q2989" t="str">
        <f t="shared" si="277"/>
        <v>theater</v>
      </c>
      <c r="R2989" t="str">
        <f t="shared" si="278"/>
        <v>spaces</v>
      </c>
      <c r="S2989" s="9">
        <f t="shared" si="279"/>
        <v>42627.307303240741</v>
      </c>
      <c r="T2989" s="9">
        <f t="shared" si="280"/>
        <v>42656</v>
      </c>
    </row>
    <row r="2990" spans="1:20" ht="43.5" x14ac:dyDescent="0.35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3">
        <f t="shared" si="281"/>
        <v>100</v>
      </c>
      <c r="P2990" s="4">
        <f t="shared" si="276"/>
        <v>35.714285714285715</v>
      </c>
      <c r="Q2990" t="str">
        <f t="shared" si="277"/>
        <v>theater</v>
      </c>
      <c r="R2990" t="str">
        <f t="shared" si="278"/>
        <v>spaces</v>
      </c>
      <c r="S2990" s="9">
        <f t="shared" si="279"/>
        <v>42511.362048611118</v>
      </c>
      <c r="T2990" s="9">
        <f t="shared" si="280"/>
        <v>42541.362048611118</v>
      </c>
    </row>
    <row r="2991" spans="1:20" x14ac:dyDescent="0.35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3">
        <f t="shared" si="281"/>
        <v>177</v>
      </c>
      <c r="P2991" s="4">
        <f t="shared" si="276"/>
        <v>96.997252747252745</v>
      </c>
      <c r="Q2991" t="str">
        <f t="shared" si="277"/>
        <v>theater</v>
      </c>
      <c r="R2991" t="str">
        <f t="shared" si="278"/>
        <v>spaces</v>
      </c>
      <c r="S2991" s="9">
        <f t="shared" si="279"/>
        <v>42337.02039351852</v>
      </c>
      <c r="T2991" s="9">
        <f t="shared" si="280"/>
        <v>42359.207638888889</v>
      </c>
    </row>
    <row r="2992" spans="1:20" ht="43.5" x14ac:dyDescent="0.35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3">
        <f t="shared" si="281"/>
        <v>100</v>
      </c>
      <c r="P2992" s="4">
        <f t="shared" si="276"/>
        <v>370.37037037037038</v>
      </c>
      <c r="Q2992" t="str">
        <f t="shared" si="277"/>
        <v>theater</v>
      </c>
      <c r="R2992" t="str">
        <f t="shared" si="278"/>
        <v>spaces</v>
      </c>
      <c r="S2992" s="9">
        <f t="shared" si="279"/>
        <v>42341.57430555555</v>
      </c>
      <c r="T2992" s="9">
        <f t="shared" si="280"/>
        <v>42376.57430555555</v>
      </c>
    </row>
    <row r="2993" spans="1:20" ht="43.5" x14ac:dyDescent="0.35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3">
        <f t="shared" si="281"/>
        <v>104</v>
      </c>
      <c r="P2993" s="4">
        <f t="shared" si="276"/>
        <v>94.408602150537632</v>
      </c>
      <c r="Q2993" t="str">
        <f t="shared" si="277"/>
        <v>theater</v>
      </c>
      <c r="R2993" t="str">
        <f t="shared" si="278"/>
        <v>spaces</v>
      </c>
      <c r="S2993" s="9">
        <f t="shared" si="279"/>
        <v>42740.837152777778</v>
      </c>
      <c r="T2993" s="9">
        <f t="shared" si="280"/>
        <v>42762.837152777778</v>
      </c>
    </row>
    <row r="2994" spans="1:20" ht="43.5" x14ac:dyDescent="0.35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3">
        <f t="shared" si="281"/>
        <v>105</v>
      </c>
      <c r="P2994" s="4">
        <f t="shared" si="276"/>
        <v>48.984375</v>
      </c>
      <c r="Q2994" t="str">
        <f t="shared" si="277"/>
        <v>theater</v>
      </c>
      <c r="R2994" t="str">
        <f t="shared" si="278"/>
        <v>spaces</v>
      </c>
      <c r="S2994" s="9">
        <f t="shared" si="279"/>
        <v>42622.767476851848</v>
      </c>
      <c r="T2994" s="9">
        <f t="shared" si="280"/>
        <v>42652.767476851848</v>
      </c>
    </row>
    <row r="2995" spans="1:20" x14ac:dyDescent="0.35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3">
        <f t="shared" si="281"/>
        <v>101</v>
      </c>
      <c r="P2995" s="4">
        <f t="shared" si="276"/>
        <v>45.590909090909093</v>
      </c>
      <c r="Q2995" t="str">
        <f t="shared" si="277"/>
        <v>theater</v>
      </c>
      <c r="R2995" t="str">
        <f t="shared" si="278"/>
        <v>spaces</v>
      </c>
      <c r="S2995" s="9">
        <f t="shared" si="279"/>
        <v>42390.838738425926</v>
      </c>
      <c r="T2995" s="9">
        <f t="shared" si="280"/>
        <v>42420.838738425926</v>
      </c>
    </row>
    <row r="2996" spans="1:20" ht="43.5" x14ac:dyDescent="0.35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3">
        <f t="shared" si="281"/>
        <v>458</v>
      </c>
      <c r="P2996" s="4">
        <f t="shared" si="276"/>
        <v>23.275254237288134</v>
      </c>
      <c r="Q2996" t="str">
        <f t="shared" si="277"/>
        <v>theater</v>
      </c>
      <c r="R2996" t="str">
        <f t="shared" si="278"/>
        <v>spaces</v>
      </c>
      <c r="S2996" s="9">
        <f t="shared" si="279"/>
        <v>41885.478842592594</v>
      </c>
      <c r="T2996" s="9">
        <f t="shared" si="280"/>
        <v>41915.478842592594</v>
      </c>
    </row>
    <row r="2997" spans="1:20" ht="43.5" x14ac:dyDescent="0.35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3">
        <f t="shared" si="281"/>
        <v>105</v>
      </c>
      <c r="P2997" s="4">
        <f t="shared" si="276"/>
        <v>63.2289156626506</v>
      </c>
      <c r="Q2997" t="str">
        <f t="shared" si="277"/>
        <v>theater</v>
      </c>
      <c r="R2997" t="str">
        <f t="shared" si="278"/>
        <v>spaces</v>
      </c>
      <c r="S2997" s="9">
        <f t="shared" si="279"/>
        <v>42724.665173611109</v>
      </c>
      <c r="T2997" s="9">
        <f t="shared" si="280"/>
        <v>42754.665173611109</v>
      </c>
    </row>
    <row r="2998" spans="1:20" ht="29" x14ac:dyDescent="0.35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3">
        <f t="shared" si="281"/>
        <v>172</v>
      </c>
      <c r="P2998" s="4">
        <f t="shared" si="276"/>
        <v>153.5204081632653</v>
      </c>
      <c r="Q2998" t="str">
        <f t="shared" si="277"/>
        <v>theater</v>
      </c>
      <c r="R2998" t="str">
        <f t="shared" si="278"/>
        <v>spaces</v>
      </c>
      <c r="S2998" s="9">
        <f t="shared" si="279"/>
        <v>42090.912500000006</v>
      </c>
      <c r="T2998" s="9">
        <f t="shared" si="280"/>
        <v>42150.912500000006</v>
      </c>
    </row>
    <row r="2999" spans="1:20" ht="43.5" x14ac:dyDescent="0.35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3">
        <f t="shared" si="281"/>
        <v>104</v>
      </c>
      <c r="P2999" s="4">
        <f t="shared" si="276"/>
        <v>90.2</v>
      </c>
      <c r="Q2999" t="str">
        <f t="shared" si="277"/>
        <v>theater</v>
      </c>
      <c r="R2999" t="str">
        <f t="shared" si="278"/>
        <v>spaces</v>
      </c>
      <c r="S2999" s="9">
        <f t="shared" si="279"/>
        <v>42775.733715277776</v>
      </c>
      <c r="T2999" s="9">
        <f t="shared" si="280"/>
        <v>42793.207638888889</v>
      </c>
    </row>
    <row r="3000" spans="1:20" ht="43.5" x14ac:dyDescent="0.35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3">
        <f t="shared" si="281"/>
        <v>104</v>
      </c>
      <c r="P3000" s="4">
        <f t="shared" si="276"/>
        <v>118.97113163972287</v>
      </c>
      <c r="Q3000" t="str">
        <f t="shared" si="277"/>
        <v>theater</v>
      </c>
      <c r="R3000" t="str">
        <f t="shared" si="278"/>
        <v>spaces</v>
      </c>
      <c r="S3000" s="9">
        <f t="shared" si="279"/>
        <v>41778.193622685183</v>
      </c>
      <c r="T3000" s="9">
        <f t="shared" si="280"/>
        <v>41806.184027777781</v>
      </c>
    </row>
    <row r="3001" spans="1:20" ht="43.5" x14ac:dyDescent="0.35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3">
        <f t="shared" si="281"/>
        <v>119</v>
      </c>
      <c r="P3001" s="4">
        <f t="shared" si="276"/>
        <v>80.25</v>
      </c>
      <c r="Q3001" t="str">
        <f t="shared" si="277"/>
        <v>theater</v>
      </c>
      <c r="R3001" t="str">
        <f t="shared" si="278"/>
        <v>spaces</v>
      </c>
      <c r="S3001" s="9">
        <f t="shared" si="279"/>
        <v>42780.740277777775</v>
      </c>
      <c r="T3001" s="9">
        <f t="shared" si="280"/>
        <v>42795.083333333328</v>
      </c>
    </row>
    <row r="3002" spans="1:20" ht="43.5" x14ac:dyDescent="0.35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3">
        <f t="shared" si="281"/>
        <v>100</v>
      </c>
      <c r="P3002" s="4">
        <f t="shared" si="276"/>
        <v>62.5</v>
      </c>
      <c r="Q3002" t="str">
        <f t="shared" si="277"/>
        <v>theater</v>
      </c>
      <c r="R3002" t="str">
        <f t="shared" si="278"/>
        <v>spaces</v>
      </c>
      <c r="S3002" s="9">
        <f t="shared" si="279"/>
        <v>42752.827199074076</v>
      </c>
      <c r="T3002" s="9">
        <f t="shared" si="280"/>
        <v>42766.75</v>
      </c>
    </row>
    <row r="3003" spans="1:20" ht="43.5" x14ac:dyDescent="0.35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3">
        <f t="shared" si="281"/>
        <v>319</v>
      </c>
      <c r="P3003" s="4">
        <f t="shared" si="276"/>
        <v>131.37719999999999</v>
      </c>
      <c r="Q3003" t="str">
        <f t="shared" si="277"/>
        <v>theater</v>
      </c>
      <c r="R3003" t="str">
        <f t="shared" si="278"/>
        <v>spaces</v>
      </c>
      <c r="S3003" s="9">
        <f t="shared" si="279"/>
        <v>42534.895625000005</v>
      </c>
      <c r="T3003" s="9">
        <f t="shared" si="280"/>
        <v>42564.895625000005</v>
      </c>
    </row>
    <row r="3004" spans="1:20" ht="29" x14ac:dyDescent="0.35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3">
        <f t="shared" si="281"/>
        <v>109</v>
      </c>
      <c r="P3004" s="4">
        <f t="shared" si="276"/>
        <v>73.032980769230775</v>
      </c>
      <c r="Q3004" t="str">
        <f t="shared" si="277"/>
        <v>theater</v>
      </c>
      <c r="R3004" t="str">
        <f t="shared" si="278"/>
        <v>spaces</v>
      </c>
      <c r="S3004" s="9">
        <f t="shared" si="279"/>
        <v>41239.83625</v>
      </c>
      <c r="T3004" s="9">
        <f t="shared" si="280"/>
        <v>41269.83625</v>
      </c>
    </row>
    <row r="3005" spans="1:20" ht="43.5" x14ac:dyDescent="0.35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3">
        <f t="shared" si="281"/>
        <v>102</v>
      </c>
      <c r="P3005" s="4">
        <f t="shared" si="276"/>
        <v>178.52941176470588</v>
      </c>
      <c r="Q3005" t="str">
        <f t="shared" si="277"/>
        <v>theater</v>
      </c>
      <c r="R3005" t="str">
        <f t="shared" si="278"/>
        <v>spaces</v>
      </c>
      <c r="S3005" s="9">
        <f t="shared" si="279"/>
        <v>42398.849259259259</v>
      </c>
      <c r="T3005" s="9">
        <f t="shared" si="280"/>
        <v>42430.249305555553</v>
      </c>
    </row>
    <row r="3006" spans="1:20" ht="43.5" x14ac:dyDescent="0.35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3">
        <f t="shared" si="281"/>
        <v>113</v>
      </c>
      <c r="P3006" s="4">
        <f t="shared" si="276"/>
        <v>162.90974729241879</v>
      </c>
      <c r="Q3006" t="str">
        <f t="shared" si="277"/>
        <v>theater</v>
      </c>
      <c r="R3006" t="str">
        <f t="shared" si="278"/>
        <v>spaces</v>
      </c>
      <c r="S3006" s="9">
        <f t="shared" si="279"/>
        <v>41928.881064814814</v>
      </c>
      <c r="T3006" s="9">
        <f t="shared" si="280"/>
        <v>41958.922731481478</v>
      </c>
    </row>
    <row r="3007" spans="1:20" ht="43.5" x14ac:dyDescent="0.35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3">
        <f t="shared" si="281"/>
        <v>121</v>
      </c>
      <c r="P3007" s="4">
        <f t="shared" si="276"/>
        <v>108.24237288135593</v>
      </c>
      <c r="Q3007" t="str">
        <f t="shared" si="277"/>
        <v>theater</v>
      </c>
      <c r="R3007" t="str">
        <f t="shared" si="278"/>
        <v>spaces</v>
      </c>
      <c r="S3007" s="9">
        <f t="shared" si="279"/>
        <v>41888.674826388888</v>
      </c>
      <c r="T3007" s="9">
        <f t="shared" si="280"/>
        <v>41918.674826388888</v>
      </c>
    </row>
    <row r="3008" spans="1:20" ht="29" x14ac:dyDescent="0.35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3">
        <f t="shared" si="281"/>
        <v>108</v>
      </c>
      <c r="P3008" s="4">
        <f t="shared" si="276"/>
        <v>88.865979381443296</v>
      </c>
      <c r="Q3008" t="str">
        <f t="shared" si="277"/>
        <v>theater</v>
      </c>
      <c r="R3008" t="str">
        <f t="shared" si="278"/>
        <v>spaces</v>
      </c>
      <c r="S3008" s="9">
        <f t="shared" si="279"/>
        <v>41957.756840277783</v>
      </c>
      <c r="T3008" s="9">
        <f t="shared" si="280"/>
        <v>41987.756840277783</v>
      </c>
    </row>
    <row r="3009" spans="1:20" ht="29" x14ac:dyDescent="0.35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3">
        <f t="shared" si="281"/>
        <v>180</v>
      </c>
      <c r="P3009" s="4">
        <f t="shared" si="276"/>
        <v>54</v>
      </c>
      <c r="Q3009" t="str">
        <f t="shared" si="277"/>
        <v>theater</v>
      </c>
      <c r="R3009" t="str">
        <f t="shared" si="278"/>
        <v>spaces</v>
      </c>
      <c r="S3009" s="9">
        <f t="shared" si="279"/>
        <v>42098.216238425928</v>
      </c>
      <c r="T3009" s="9">
        <f t="shared" si="280"/>
        <v>42119.216238425928</v>
      </c>
    </row>
    <row r="3010" spans="1:20" ht="43.5" x14ac:dyDescent="0.35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3">
        <f t="shared" si="281"/>
        <v>102</v>
      </c>
      <c r="P3010" s="4">
        <f t="shared" si="276"/>
        <v>116.73076923076923</v>
      </c>
      <c r="Q3010" t="str">
        <f t="shared" si="277"/>
        <v>theater</v>
      </c>
      <c r="R3010" t="str">
        <f t="shared" si="278"/>
        <v>spaces</v>
      </c>
      <c r="S3010" s="9">
        <f t="shared" si="279"/>
        <v>42360.212025462963</v>
      </c>
      <c r="T3010" s="9">
        <f t="shared" si="280"/>
        <v>42390.212025462963</v>
      </c>
    </row>
    <row r="3011" spans="1:20" ht="43.5" x14ac:dyDescent="0.35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3">
        <f t="shared" si="281"/>
        <v>120</v>
      </c>
      <c r="P3011" s="4">
        <f t="shared" ref="P3011:P3074" si="282">IFERROR(E3011/L3011,0)</f>
        <v>233.8984375</v>
      </c>
      <c r="Q3011" t="str">
        <f t="shared" ref="Q3011:Q3074" si="283">LEFT(N3011,SEARCH("/",N3011)-1)</f>
        <v>theater</v>
      </c>
      <c r="R3011" t="str">
        <f t="shared" ref="R3011:R3074" si="284">RIGHT(N3011,LEN(N3011)-SEARCH("/",N3011,1))</f>
        <v>spaces</v>
      </c>
      <c r="S3011" s="9">
        <f t="shared" ref="S3011:S3074" si="285">(((J3011/60)/60)/24)+DATE(1970,1,1)</f>
        <v>41939.569907407407</v>
      </c>
      <c r="T3011" s="9">
        <f t="shared" ref="T3011:T3074" si="286">(((I3011/60)/60)/24)+DATE(1970,1,1)</f>
        <v>41969.611574074079</v>
      </c>
    </row>
    <row r="3012" spans="1:20" ht="43.5" x14ac:dyDescent="0.35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3">
        <f t="shared" ref="O3012:O3075" si="287">ROUNDUP((E3012/D3012)*100,0)</f>
        <v>158</v>
      </c>
      <c r="P3012" s="4">
        <f t="shared" si="282"/>
        <v>158</v>
      </c>
      <c r="Q3012" t="str">
        <f t="shared" si="283"/>
        <v>theater</v>
      </c>
      <c r="R3012" t="str">
        <f t="shared" si="284"/>
        <v>spaces</v>
      </c>
      <c r="S3012" s="9">
        <f t="shared" si="285"/>
        <v>41996.832395833335</v>
      </c>
      <c r="T3012" s="9">
        <f t="shared" si="286"/>
        <v>42056.832395833335</v>
      </c>
    </row>
    <row r="3013" spans="1:20" ht="43.5" x14ac:dyDescent="0.35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3">
        <f t="shared" si="287"/>
        <v>124</v>
      </c>
      <c r="P3013" s="4">
        <f t="shared" si="282"/>
        <v>14.84</v>
      </c>
      <c r="Q3013" t="str">
        <f t="shared" si="283"/>
        <v>theater</v>
      </c>
      <c r="R3013" t="str">
        <f t="shared" si="284"/>
        <v>spaces</v>
      </c>
      <c r="S3013" s="9">
        <f t="shared" si="285"/>
        <v>42334.468935185185</v>
      </c>
      <c r="T3013" s="9">
        <f t="shared" si="286"/>
        <v>42361.957638888889</v>
      </c>
    </row>
    <row r="3014" spans="1:20" ht="43.5" x14ac:dyDescent="0.35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3">
        <f t="shared" si="287"/>
        <v>118</v>
      </c>
      <c r="P3014" s="4">
        <f t="shared" si="282"/>
        <v>85.181818181818187</v>
      </c>
      <c r="Q3014" t="str">
        <f t="shared" si="283"/>
        <v>theater</v>
      </c>
      <c r="R3014" t="str">
        <f t="shared" si="284"/>
        <v>spaces</v>
      </c>
      <c r="S3014" s="9">
        <f t="shared" si="285"/>
        <v>42024.702893518523</v>
      </c>
      <c r="T3014" s="9">
        <f t="shared" si="286"/>
        <v>42045.702893518523</v>
      </c>
    </row>
    <row r="3015" spans="1:20" ht="43.5" x14ac:dyDescent="0.35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3">
        <f t="shared" si="287"/>
        <v>157</v>
      </c>
      <c r="P3015" s="4">
        <f t="shared" si="282"/>
        <v>146.69158878504672</v>
      </c>
      <c r="Q3015" t="str">
        <f t="shared" si="283"/>
        <v>theater</v>
      </c>
      <c r="R3015" t="str">
        <f t="shared" si="284"/>
        <v>spaces</v>
      </c>
      <c r="S3015" s="9">
        <f t="shared" si="285"/>
        <v>42146.836215277777</v>
      </c>
      <c r="T3015" s="9">
        <f t="shared" si="286"/>
        <v>42176.836215277777</v>
      </c>
    </row>
    <row r="3016" spans="1:20" ht="43.5" x14ac:dyDescent="0.35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3">
        <f t="shared" si="287"/>
        <v>114</v>
      </c>
      <c r="P3016" s="4">
        <f t="shared" si="282"/>
        <v>50.764811490125673</v>
      </c>
      <c r="Q3016" t="str">
        <f t="shared" si="283"/>
        <v>theater</v>
      </c>
      <c r="R3016" t="str">
        <f t="shared" si="284"/>
        <v>spaces</v>
      </c>
      <c r="S3016" s="9">
        <f t="shared" si="285"/>
        <v>41920.123611111114</v>
      </c>
      <c r="T3016" s="9">
        <f t="shared" si="286"/>
        <v>41948.208333333336</v>
      </c>
    </row>
    <row r="3017" spans="1:20" ht="43.5" x14ac:dyDescent="0.35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3">
        <f t="shared" si="287"/>
        <v>104</v>
      </c>
      <c r="P3017" s="4">
        <f t="shared" si="282"/>
        <v>87.7</v>
      </c>
      <c r="Q3017" t="str">
        <f t="shared" si="283"/>
        <v>theater</v>
      </c>
      <c r="R3017" t="str">
        <f t="shared" si="284"/>
        <v>spaces</v>
      </c>
      <c r="S3017" s="9">
        <f t="shared" si="285"/>
        <v>41785.72729166667</v>
      </c>
      <c r="T3017" s="9">
        <f t="shared" si="286"/>
        <v>41801.166666666664</v>
      </c>
    </row>
    <row r="3018" spans="1:20" ht="43.5" x14ac:dyDescent="0.35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3">
        <f t="shared" si="287"/>
        <v>103</v>
      </c>
      <c r="P3018" s="4">
        <f t="shared" si="282"/>
        <v>242.27777777777777</v>
      </c>
      <c r="Q3018" t="str">
        <f t="shared" si="283"/>
        <v>theater</v>
      </c>
      <c r="R3018" t="str">
        <f t="shared" si="284"/>
        <v>spaces</v>
      </c>
      <c r="S3018" s="9">
        <f t="shared" si="285"/>
        <v>41778.548055555555</v>
      </c>
      <c r="T3018" s="9">
        <f t="shared" si="286"/>
        <v>41838.548055555555</v>
      </c>
    </row>
    <row r="3019" spans="1:20" ht="43.5" x14ac:dyDescent="0.35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3">
        <f t="shared" si="287"/>
        <v>106</v>
      </c>
      <c r="P3019" s="4">
        <f t="shared" si="282"/>
        <v>146.44654088050314</v>
      </c>
      <c r="Q3019" t="str">
        <f t="shared" si="283"/>
        <v>theater</v>
      </c>
      <c r="R3019" t="str">
        <f t="shared" si="284"/>
        <v>spaces</v>
      </c>
      <c r="S3019" s="9">
        <f t="shared" si="285"/>
        <v>41841.850034722222</v>
      </c>
      <c r="T3019" s="9">
        <f t="shared" si="286"/>
        <v>41871.850034722222</v>
      </c>
    </row>
    <row r="3020" spans="1:20" ht="43.5" x14ac:dyDescent="0.35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3">
        <f t="shared" si="287"/>
        <v>101</v>
      </c>
      <c r="P3020" s="4">
        <f t="shared" si="282"/>
        <v>103.17073170731707</v>
      </c>
      <c r="Q3020" t="str">
        <f t="shared" si="283"/>
        <v>theater</v>
      </c>
      <c r="R3020" t="str">
        <f t="shared" si="284"/>
        <v>spaces</v>
      </c>
      <c r="S3020" s="9">
        <f t="shared" si="285"/>
        <v>42163.29833333334</v>
      </c>
      <c r="T3020" s="9">
        <f t="shared" si="286"/>
        <v>42205.916666666672</v>
      </c>
    </row>
    <row r="3021" spans="1:20" ht="43.5" x14ac:dyDescent="0.35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3">
        <f t="shared" si="287"/>
        <v>122</v>
      </c>
      <c r="P3021" s="4">
        <f t="shared" si="282"/>
        <v>80.464601769911511</v>
      </c>
      <c r="Q3021" t="str">
        <f t="shared" si="283"/>
        <v>theater</v>
      </c>
      <c r="R3021" t="str">
        <f t="shared" si="284"/>
        <v>spaces</v>
      </c>
      <c r="S3021" s="9">
        <f t="shared" si="285"/>
        <v>41758.833564814813</v>
      </c>
      <c r="T3021" s="9">
        <f t="shared" si="286"/>
        <v>41786.125</v>
      </c>
    </row>
    <row r="3022" spans="1:20" ht="43.5" x14ac:dyDescent="0.35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3">
        <f t="shared" si="287"/>
        <v>101</v>
      </c>
      <c r="P3022" s="4">
        <f t="shared" si="282"/>
        <v>234.66666666666666</v>
      </c>
      <c r="Q3022" t="str">
        <f t="shared" si="283"/>
        <v>theater</v>
      </c>
      <c r="R3022" t="str">
        <f t="shared" si="284"/>
        <v>spaces</v>
      </c>
      <c r="S3022" s="9">
        <f t="shared" si="285"/>
        <v>42170.846446759257</v>
      </c>
      <c r="T3022" s="9">
        <f t="shared" si="286"/>
        <v>42230.846446759257</v>
      </c>
    </row>
    <row r="3023" spans="1:20" ht="43.5" x14ac:dyDescent="0.35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3">
        <f t="shared" si="287"/>
        <v>117</v>
      </c>
      <c r="P3023" s="4">
        <f t="shared" si="282"/>
        <v>50.689320388349515</v>
      </c>
      <c r="Q3023" t="str">
        <f t="shared" si="283"/>
        <v>theater</v>
      </c>
      <c r="R3023" t="str">
        <f t="shared" si="284"/>
        <v>spaces</v>
      </c>
      <c r="S3023" s="9">
        <f t="shared" si="285"/>
        <v>42660.618854166663</v>
      </c>
      <c r="T3023" s="9">
        <f t="shared" si="286"/>
        <v>42696.249305555553</v>
      </c>
    </row>
    <row r="3024" spans="1:20" ht="43.5" x14ac:dyDescent="0.35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3">
        <f t="shared" si="287"/>
        <v>101</v>
      </c>
      <c r="P3024" s="4">
        <f t="shared" si="282"/>
        <v>162.70967741935485</v>
      </c>
      <c r="Q3024" t="str">
        <f t="shared" si="283"/>
        <v>theater</v>
      </c>
      <c r="R3024" t="str">
        <f t="shared" si="284"/>
        <v>spaces</v>
      </c>
      <c r="S3024" s="9">
        <f t="shared" si="285"/>
        <v>42564.95380787037</v>
      </c>
      <c r="T3024" s="9">
        <f t="shared" si="286"/>
        <v>42609.95380787037</v>
      </c>
    </row>
    <row r="3025" spans="1:20" ht="43.5" x14ac:dyDescent="0.35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3">
        <f t="shared" si="287"/>
        <v>103</v>
      </c>
      <c r="P3025" s="4">
        <f t="shared" si="282"/>
        <v>120.16666666666667</v>
      </c>
      <c r="Q3025" t="str">
        <f t="shared" si="283"/>
        <v>theater</v>
      </c>
      <c r="R3025" t="str">
        <f t="shared" si="284"/>
        <v>spaces</v>
      </c>
      <c r="S3025" s="9">
        <f t="shared" si="285"/>
        <v>42121.675763888896</v>
      </c>
      <c r="T3025" s="9">
        <f t="shared" si="286"/>
        <v>42166.675763888896</v>
      </c>
    </row>
    <row r="3026" spans="1:20" ht="43.5" x14ac:dyDescent="0.35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3">
        <f t="shared" si="287"/>
        <v>247</v>
      </c>
      <c r="P3026" s="4">
        <f t="shared" si="282"/>
        <v>67.697802197802204</v>
      </c>
      <c r="Q3026" t="str">
        <f t="shared" si="283"/>
        <v>theater</v>
      </c>
      <c r="R3026" t="str">
        <f t="shared" si="284"/>
        <v>spaces</v>
      </c>
      <c r="S3026" s="9">
        <f t="shared" si="285"/>
        <v>41158.993923611109</v>
      </c>
      <c r="T3026" s="9">
        <f t="shared" si="286"/>
        <v>41188.993923611109</v>
      </c>
    </row>
    <row r="3027" spans="1:20" ht="29" x14ac:dyDescent="0.35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3">
        <f t="shared" si="287"/>
        <v>303</v>
      </c>
      <c r="P3027" s="4">
        <f t="shared" si="282"/>
        <v>52.103448275862071</v>
      </c>
      <c r="Q3027" t="str">
        <f t="shared" si="283"/>
        <v>theater</v>
      </c>
      <c r="R3027" t="str">
        <f t="shared" si="284"/>
        <v>spaces</v>
      </c>
      <c r="S3027" s="9">
        <f t="shared" si="285"/>
        <v>41761.509409722225</v>
      </c>
      <c r="T3027" s="9">
        <f t="shared" si="286"/>
        <v>41789.666666666664</v>
      </c>
    </row>
    <row r="3028" spans="1:20" ht="43.5" x14ac:dyDescent="0.35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3">
        <f t="shared" si="287"/>
        <v>144</v>
      </c>
      <c r="P3028" s="4">
        <f t="shared" si="282"/>
        <v>51.6</v>
      </c>
      <c r="Q3028" t="str">
        <f t="shared" si="283"/>
        <v>theater</v>
      </c>
      <c r="R3028" t="str">
        <f t="shared" si="284"/>
        <v>spaces</v>
      </c>
      <c r="S3028" s="9">
        <f t="shared" si="285"/>
        <v>42783.459398148145</v>
      </c>
      <c r="T3028" s="9">
        <f t="shared" si="286"/>
        <v>42797.459398148145</v>
      </c>
    </row>
    <row r="3029" spans="1:20" ht="29" x14ac:dyDescent="0.35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3">
        <f t="shared" si="287"/>
        <v>132</v>
      </c>
      <c r="P3029" s="4">
        <f t="shared" si="282"/>
        <v>164.3</v>
      </c>
      <c r="Q3029" t="str">
        <f t="shared" si="283"/>
        <v>theater</v>
      </c>
      <c r="R3029" t="str">
        <f t="shared" si="284"/>
        <v>spaces</v>
      </c>
      <c r="S3029" s="9">
        <f t="shared" si="285"/>
        <v>42053.704293981486</v>
      </c>
      <c r="T3029" s="9">
        <f t="shared" si="286"/>
        <v>42083.662627314814</v>
      </c>
    </row>
    <row r="3030" spans="1:20" ht="29" x14ac:dyDescent="0.35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3">
        <f t="shared" si="287"/>
        <v>169</v>
      </c>
      <c r="P3030" s="4">
        <f t="shared" si="282"/>
        <v>84.858585858585855</v>
      </c>
      <c r="Q3030" t="str">
        <f t="shared" si="283"/>
        <v>theater</v>
      </c>
      <c r="R3030" t="str">
        <f t="shared" si="284"/>
        <v>spaces</v>
      </c>
      <c r="S3030" s="9">
        <f t="shared" si="285"/>
        <v>42567.264178240745</v>
      </c>
      <c r="T3030" s="9">
        <f t="shared" si="286"/>
        <v>42597.264178240745</v>
      </c>
    </row>
    <row r="3031" spans="1:20" ht="43.5" x14ac:dyDescent="0.35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3">
        <f t="shared" si="287"/>
        <v>110</v>
      </c>
      <c r="P3031" s="4">
        <f t="shared" si="282"/>
        <v>94.548850574712645</v>
      </c>
      <c r="Q3031" t="str">
        <f t="shared" si="283"/>
        <v>theater</v>
      </c>
      <c r="R3031" t="str">
        <f t="shared" si="284"/>
        <v>spaces</v>
      </c>
      <c r="S3031" s="9">
        <f t="shared" si="285"/>
        <v>41932.708877314813</v>
      </c>
      <c r="T3031" s="9">
        <f t="shared" si="286"/>
        <v>41961.190972222219</v>
      </c>
    </row>
    <row r="3032" spans="1:20" ht="43.5" x14ac:dyDescent="0.35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3">
        <f t="shared" si="287"/>
        <v>107</v>
      </c>
      <c r="P3032" s="4">
        <f t="shared" si="282"/>
        <v>45.536585365853661</v>
      </c>
      <c r="Q3032" t="str">
        <f t="shared" si="283"/>
        <v>theater</v>
      </c>
      <c r="R3032" t="str">
        <f t="shared" si="284"/>
        <v>spaces</v>
      </c>
      <c r="S3032" s="9">
        <f t="shared" si="285"/>
        <v>42233.747349537036</v>
      </c>
      <c r="T3032" s="9">
        <f t="shared" si="286"/>
        <v>42263.747349537036</v>
      </c>
    </row>
    <row r="3033" spans="1:20" ht="58" x14ac:dyDescent="0.35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3">
        <f t="shared" si="287"/>
        <v>100</v>
      </c>
      <c r="P3033" s="4">
        <f t="shared" si="282"/>
        <v>51.724137931034484</v>
      </c>
      <c r="Q3033" t="str">
        <f t="shared" si="283"/>
        <v>theater</v>
      </c>
      <c r="R3033" t="str">
        <f t="shared" si="284"/>
        <v>spaces</v>
      </c>
      <c r="S3033" s="9">
        <f t="shared" si="285"/>
        <v>42597.882488425923</v>
      </c>
      <c r="T3033" s="9">
        <f t="shared" si="286"/>
        <v>42657.882488425923</v>
      </c>
    </row>
    <row r="3034" spans="1:20" ht="43.5" x14ac:dyDescent="0.35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3">
        <f t="shared" si="287"/>
        <v>128</v>
      </c>
      <c r="P3034" s="4">
        <f t="shared" si="282"/>
        <v>50.88</v>
      </c>
      <c r="Q3034" t="str">
        <f t="shared" si="283"/>
        <v>theater</v>
      </c>
      <c r="R3034" t="str">
        <f t="shared" si="284"/>
        <v>spaces</v>
      </c>
      <c r="S3034" s="9">
        <f t="shared" si="285"/>
        <v>42228.044664351852</v>
      </c>
      <c r="T3034" s="9">
        <f t="shared" si="286"/>
        <v>42258.044664351852</v>
      </c>
    </row>
    <row r="3035" spans="1:20" ht="43.5" x14ac:dyDescent="0.35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3">
        <f t="shared" si="287"/>
        <v>147</v>
      </c>
      <c r="P3035" s="4">
        <f t="shared" si="282"/>
        <v>191.13043478260869</v>
      </c>
      <c r="Q3035" t="str">
        <f t="shared" si="283"/>
        <v>theater</v>
      </c>
      <c r="R3035" t="str">
        <f t="shared" si="284"/>
        <v>spaces</v>
      </c>
      <c r="S3035" s="9">
        <f t="shared" si="285"/>
        <v>42570.110243055555</v>
      </c>
      <c r="T3035" s="9">
        <f t="shared" si="286"/>
        <v>42600.110243055555</v>
      </c>
    </row>
    <row r="3036" spans="1:20" ht="58" x14ac:dyDescent="0.35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3">
        <f t="shared" si="287"/>
        <v>113</v>
      </c>
      <c r="P3036" s="4">
        <f t="shared" si="282"/>
        <v>89.314285714285717</v>
      </c>
      <c r="Q3036" t="str">
        <f t="shared" si="283"/>
        <v>theater</v>
      </c>
      <c r="R3036" t="str">
        <f t="shared" si="284"/>
        <v>spaces</v>
      </c>
      <c r="S3036" s="9">
        <f t="shared" si="285"/>
        <v>42644.535358796296</v>
      </c>
      <c r="T3036" s="9">
        <f t="shared" si="286"/>
        <v>42675.165972222225</v>
      </c>
    </row>
    <row r="3037" spans="1:20" ht="29" x14ac:dyDescent="0.35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3">
        <f t="shared" si="287"/>
        <v>109</v>
      </c>
      <c r="P3037" s="4">
        <f t="shared" si="282"/>
        <v>88.588631921824103</v>
      </c>
      <c r="Q3037" t="str">
        <f t="shared" si="283"/>
        <v>theater</v>
      </c>
      <c r="R3037" t="str">
        <f t="shared" si="284"/>
        <v>spaces</v>
      </c>
      <c r="S3037" s="9">
        <f t="shared" si="285"/>
        <v>41368.560289351852</v>
      </c>
      <c r="T3037" s="9">
        <f t="shared" si="286"/>
        <v>41398.560289351852</v>
      </c>
    </row>
    <row r="3038" spans="1:20" ht="43.5" x14ac:dyDescent="0.35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3">
        <f t="shared" si="287"/>
        <v>127</v>
      </c>
      <c r="P3038" s="4">
        <f t="shared" si="282"/>
        <v>96.300911854103347</v>
      </c>
      <c r="Q3038" t="str">
        <f t="shared" si="283"/>
        <v>theater</v>
      </c>
      <c r="R3038" t="str">
        <f t="shared" si="284"/>
        <v>spaces</v>
      </c>
      <c r="S3038" s="9">
        <f t="shared" si="285"/>
        <v>41466.785231481481</v>
      </c>
      <c r="T3038" s="9">
        <f t="shared" si="286"/>
        <v>41502.499305555553</v>
      </c>
    </row>
    <row r="3039" spans="1:20" ht="58" x14ac:dyDescent="0.35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3">
        <f t="shared" si="287"/>
        <v>214</v>
      </c>
      <c r="P3039" s="4">
        <f t="shared" si="282"/>
        <v>33.3125</v>
      </c>
      <c r="Q3039" t="str">
        <f t="shared" si="283"/>
        <v>theater</v>
      </c>
      <c r="R3039" t="str">
        <f t="shared" si="284"/>
        <v>spaces</v>
      </c>
      <c r="S3039" s="9">
        <f t="shared" si="285"/>
        <v>40378.893206018518</v>
      </c>
      <c r="T3039" s="9">
        <f t="shared" si="286"/>
        <v>40453.207638888889</v>
      </c>
    </row>
    <row r="3040" spans="1:20" ht="43.5" x14ac:dyDescent="0.35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3">
        <f t="shared" si="287"/>
        <v>101</v>
      </c>
      <c r="P3040" s="4">
        <f t="shared" si="282"/>
        <v>37.222222222222221</v>
      </c>
      <c r="Q3040" t="str">
        <f t="shared" si="283"/>
        <v>theater</v>
      </c>
      <c r="R3040" t="str">
        <f t="shared" si="284"/>
        <v>spaces</v>
      </c>
      <c r="S3040" s="9">
        <f t="shared" si="285"/>
        <v>42373.252280092594</v>
      </c>
      <c r="T3040" s="9">
        <f t="shared" si="286"/>
        <v>42433.252280092594</v>
      </c>
    </row>
    <row r="3041" spans="1:20" ht="43.5" x14ac:dyDescent="0.35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3">
        <f t="shared" si="287"/>
        <v>109</v>
      </c>
      <c r="P3041" s="4">
        <f t="shared" si="282"/>
        <v>92.130423728813554</v>
      </c>
      <c r="Q3041" t="str">
        <f t="shared" si="283"/>
        <v>theater</v>
      </c>
      <c r="R3041" t="str">
        <f t="shared" si="284"/>
        <v>spaces</v>
      </c>
      <c r="S3041" s="9">
        <f t="shared" si="285"/>
        <v>41610.794421296298</v>
      </c>
      <c r="T3041" s="9">
        <f t="shared" si="286"/>
        <v>41637.332638888889</v>
      </c>
    </row>
    <row r="3042" spans="1:20" ht="43.5" x14ac:dyDescent="0.35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3">
        <f t="shared" si="287"/>
        <v>108</v>
      </c>
      <c r="P3042" s="4">
        <f t="shared" si="282"/>
        <v>76.785714285714292</v>
      </c>
      <c r="Q3042" t="str">
        <f t="shared" si="283"/>
        <v>theater</v>
      </c>
      <c r="R3042" t="str">
        <f t="shared" si="284"/>
        <v>spaces</v>
      </c>
      <c r="S3042" s="9">
        <f t="shared" si="285"/>
        <v>42177.791909722218</v>
      </c>
      <c r="T3042" s="9">
        <f t="shared" si="286"/>
        <v>42181.958333333328</v>
      </c>
    </row>
    <row r="3043" spans="1:20" ht="29" x14ac:dyDescent="0.35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3">
        <f t="shared" si="287"/>
        <v>111</v>
      </c>
      <c r="P3043" s="4">
        <f t="shared" si="282"/>
        <v>96.526315789473685</v>
      </c>
      <c r="Q3043" t="str">
        <f t="shared" si="283"/>
        <v>theater</v>
      </c>
      <c r="R3043" t="str">
        <f t="shared" si="284"/>
        <v>spaces</v>
      </c>
      <c r="S3043" s="9">
        <f t="shared" si="285"/>
        <v>42359.868611111116</v>
      </c>
      <c r="T3043" s="9">
        <f t="shared" si="286"/>
        <v>42389.868611111116</v>
      </c>
    </row>
    <row r="3044" spans="1:20" ht="43.5" x14ac:dyDescent="0.35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3">
        <f t="shared" si="287"/>
        <v>128</v>
      </c>
      <c r="P3044" s="4">
        <f t="shared" si="282"/>
        <v>51.891891891891895</v>
      </c>
      <c r="Q3044" t="str">
        <f t="shared" si="283"/>
        <v>theater</v>
      </c>
      <c r="R3044" t="str">
        <f t="shared" si="284"/>
        <v>spaces</v>
      </c>
      <c r="S3044" s="9">
        <f t="shared" si="285"/>
        <v>42253.688043981485</v>
      </c>
      <c r="T3044" s="9">
        <f t="shared" si="286"/>
        <v>42283.688043981485</v>
      </c>
    </row>
    <row r="3045" spans="1:20" ht="43.5" x14ac:dyDescent="0.35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3">
        <f t="shared" si="287"/>
        <v>111</v>
      </c>
      <c r="P3045" s="4">
        <f t="shared" si="282"/>
        <v>128.9140625</v>
      </c>
      <c r="Q3045" t="str">
        <f t="shared" si="283"/>
        <v>theater</v>
      </c>
      <c r="R3045" t="str">
        <f t="shared" si="284"/>
        <v>spaces</v>
      </c>
      <c r="S3045" s="9">
        <f t="shared" si="285"/>
        <v>42083.070590277777</v>
      </c>
      <c r="T3045" s="9">
        <f t="shared" si="286"/>
        <v>42110.118055555555</v>
      </c>
    </row>
    <row r="3046" spans="1:20" ht="43.5" x14ac:dyDescent="0.35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3">
        <f t="shared" si="287"/>
        <v>110</v>
      </c>
      <c r="P3046" s="4">
        <f t="shared" si="282"/>
        <v>84.108974358974365</v>
      </c>
      <c r="Q3046" t="str">
        <f t="shared" si="283"/>
        <v>theater</v>
      </c>
      <c r="R3046" t="str">
        <f t="shared" si="284"/>
        <v>spaces</v>
      </c>
      <c r="S3046" s="9">
        <f t="shared" si="285"/>
        <v>42387.7268287037</v>
      </c>
      <c r="T3046" s="9">
        <f t="shared" si="286"/>
        <v>42402.7268287037</v>
      </c>
    </row>
    <row r="3047" spans="1:20" ht="43.5" x14ac:dyDescent="0.35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3">
        <f t="shared" si="287"/>
        <v>133</v>
      </c>
      <c r="P3047" s="4">
        <f t="shared" si="282"/>
        <v>82.941562500000003</v>
      </c>
      <c r="Q3047" t="str">
        <f t="shared" si="283"/>
        <v>theater</v>
      </c>
      <c r="R3047" t="str">
        <f t="shared" si="284"/>
        <v>spaces</v>
      </c>
      <c r="S3047" s="9">
        <f t="shared" si="285"/>
        <v>41843.155729166669</v>
      </c>
      <c r="T3047" s="9">
        <f t="shared" si="286"/>
        <v>41873.155729166669</v>
      </c>
    </row>
    <row r="3048" spans="1:20" ht="43.5" x14ac:dyDescent="0.35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3">
        <f t="shared" si="287"/>
        <v>191</v>
      </c>
      <c r="P3048" s="4">
        <f t="shared" si="282"/>
        <v>259.94827586206895</v>
      </c>
      <c r="Q3048" t="str">
        <f t="shared" si="283"/>
        <v>theater</v>
      </c>
      <c r="R3048" t="str">
        <f t="shared" si="284"/>
        <v>spaces</v>
      </c>
      <c r="S3048" s="9">
        <f t="shared" si="285"/>
        <v>41862.803078703706</v>
      </c>
      <c r="T3048" s="9">
        <f t="shared" si="286"/>
        <v>41892.202777777777</v>
      </c>
    </row>
    <row r="3049" spans="1:20" ht="29" x14ac:dyDescent="0.35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3">
        <f t="shared" si="287"/>
        <v>149</v>
      </c>
      <c r="P3049" s="4">
        <f t="shared" si="282"/>
        <v>37.25</v>
      </c>
      <c r="Q3049" t="str">
        <f t="shared" si="283"/>
        <v>theater</v>
      </c>
      <c r="R3049" t="str">
        <f t="shared" si="284"/>
        <v>spaces</v>
      </c>
      <c r="S3049" s="9">
        <f t="shared" si="285"/>
        <v>42443.989050925928</v>
      </c>
      <c r="T3049" s="9">
        <f t="shared" si="286"/>
        <v>42487.552777777775</v>
      </c>
    </row>
    <row r="3050" spans="1:20" ht="43.5" x14ac:dyDescent="0.35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3">
        <f t="shared" si="287"/>
        <v>167</v>
      </c>
      <c r="P3050" s="4">
        <f t="shared" si="282"/>
        <v>177.02127659574469</v>
      </c>
      <c r="Q3050" t="str">
        <f t="shared" si="283"/>
        <v>theater</v>
      </c>
      <c r="R3050" t="str">
        <f t="shared" si="284"/>
        <v>spaces</v>
      </c>
      <c r="S3050" s="9">
        <f t="shared" si="285"/>
        <v>41975.901180555549</v>
      </c>
      <c r="T3050" s="9">
        <f t="shared" si="286"/>
        <v>42004.890277777777</v>
      </c>
    </row>
    <row r="3051" spans="1:20" ht="43.5" x14ac:dyDescent="0.35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3">
        <f t="shared" si="287"/>
        <v>107</v>
      </c>
      <c r="P3051" s="4">
        <f t="shared" si="282"/>
        <v>74.074074074074076</v>
      </c>
      <c r="Q3051" t="str">
        <f t="shared" si="283"/>
        <v>theater</v>
      </c>
      <c r="R3051" t="str">
        <f t="shared" si="284"/>
        <v>spaces</v>
      </c>
      <c r="S3051" s="9">
        <f t="shared" si="285"/>
        <v>42139.014525462961</v>
      </c>
      <c r="T3051" s="9">
        <f t="shared" si="286"/>
        <v>42169.014525462961</v>
      </c>
    </row>
    <row r="3052" spans="1:20" ht="29" x14ac:dyDescent="0.35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3">
        <f t="shared" si="287"/>
        <v>106</v>
      </c>
      <c r="P3052" s="4">
        <f t="shared" si="282"/>
        <v>70.666666666666671</v>
      </c>
      <c r="Q3052" t="str">
        <f t="shared" si="283"/>
        <v>theater</v>
      </c>
      <c r="R3052" t="str">
        <f t="shared" si="284"/>
        <v>spaces</v>
      </c>
      <c r="S3052" s="9">
        <f t="shared" si="285"/>
        <v>42465.16851851852</v>
      </c>
      <c r="T3052" s="9">
        <f t="shared" si="286"/>
        <v>42495.16851851852</v>
      </c>
    </row>
    <row r="3053" spans="1:20" ht="43.5" x14ac:dyDescent="0.35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3">
        <f t="shared" si="287"/>
        <v>24</v>
      </c>
      <c r="P3053" s="4">
        <f t="shared" si="282"/>
        <v>23.62857142857143</v>
      </c>
      <c r="Q3053" t="str">
        <f t="shared" si="283"/>
        <v>theater</v>
      </c>
      <c r="R3053" t="str">
        <f t="shared" si="284"/>
        <v>spaces</v>
      </c>
      <c r="S3053" s="9">
        <f t="shared" si="285"/>
        <v>42744.416030092587</v>
      </c>
      <c r="T3053" s="9">
        <f t="shared" si="286"/>
        <v>42774.416030092587</v>
      </c>
    </row>
    <row r="3054" spans="1:20" ht="29" x14ac:dyDescent="0.35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3">
        <f t="shared" si="287"/>
        <v>1</v>
      </c>
      <c r="P3054" s="4">
        <f t="shared" si="282"/>
        <v>37.5</v>
      </c>
      <c r="Q3054" t="str">
        <f t="shared" si="283"/>
        <v>theater</v>
      </c>
      <c r="R3054" t="str">
        <f t="shared" si="284"/>
        <v>spaces</v>
      </c>
      <c r="S3054" s="9">
        <f t="shared" si="285"/>
        <v>42122.670069444444</v>
      </c>
      <c r="T3054" s="9">
        <f t="shared" si="286"/>
        <v>42152.665972222225</v>
      </c>
    </row>
    <row r="3055" spans="1:20" ht="43.5" x14ac:dyDescent="0.35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3">
        <f t="shared" si="287"/>
        <v>1</v>
      </c>
      <c r="P3055" s="4">
        <f t="shared" si="282"/>
        <v>13.333333333333334</v>
      </c>
      <c r="Q3055" t="str">
        <f t="shared" si="283"/>
        <v>theater</v>
      </c>
      <c r="R3055" t="str">
        <f t="shared" si="284"/>
        <v>spaces</v>
      </c>
      <c r="S3055" s="9">
        <f t="shared" si="285"/>
        <v>41862.761724537035</v>
      </c>
      <c r="T3055" s="9">
        <f t="shared" si="286"/>
        <v>41914.165972222225</v>
      </c>
    </row>
    <row r="3056" spans="1:20" ht="43.5" x14ac:dyDescent="0.35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3">
        <f t="shared" si="287"/>
        <v>0</v>
      </c>
      <c r="P3056" s="4">
        <f t="shared" si="282"/>
        <v>0</v>
      </c>
      <c r="Q3056" t="str">
        <f t="shared" si="283"/>
        <v>theater</v>
      </c>
      <c r="R3056" t="str">
        <f t="shared" si="284"/>
        <v>spaces</v>
      </c>
      <c r="S3056" s="9">
        <f t="shared" si="285"/>
        <v>42027.832800925928</v>
      </c>
      <c r="T3056" s="9">
        <f t="shared" si="286"/>
        <v>42065.044444444444</v>
      </c>
    </row>
    <row r="3057" spans="1:20" ht="43.5" x14ac:dyDescent="0.35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3">
        <f t="shared" si="287"/>
        <v>1</v>
      </c>
      <c r="P3057" s="4">
        <f t="shared" si="282"/>
        <v>1</v>
      </c>
      <c r="Q3057" t="str">
        <f t="shared" si="283"/>
        <v>theater</v>
      </c>
      <c r="R3057" t="str">
        <f t="shared" si="284"/>
        <v>spaces</v>
      </c>
      <c r="S3057" s="9">
        <f t="shared" si="285"/>
        <v>41953.95821759259</v>
      </c>
      <c r="T3057" s="9">
        <f t="shared" si="286"/>
        <v>42013.95821759259</v>
      </c>
    </row>
    <row r="3058" spans="1:20" ht="43.5" x14ac:dyDescent="0.35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3">
        <f t="shared" si="287"/>
        <v>0</v>
      </c>
      <c r="P3058" s="4">
        <f t="shared" si="282"/>
        <v>0</v>
      </c>
      <c r="Q3058" t="str">
        <f t="shared" si="283"/>
        <v>theater</v>
      </c>
      <c r="R3058" t="str">
        <f t="shared" si="284"/>
        <v>spaces</v>
      </c>
      <c r="S3058" s="9">
        <f t="shared" si="285"/>
        <v>41851.636388888888</v>
      </c>
      <c r="T3058" s="9">
        <f t="shared" si="286"/>
        <v>41911.636388888888</v>
      </c>
    </row>
    <row r="3059" spans="1:20" ht="43.5" x14ac:dyDescent="0.35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3">
        <f t="shared" si="287"/>
        <v>0</v>
      </c>
      <c r="P3059" s="4">
        <f t="shared" si="282"/>
        <v>0</v>
      </c>
      <c r="Q3059" t="str">
        <f t="shared" si="283"/>
        <v>theater</v>
      </c>
      <c r="R3059" t="str">
        <f t="shared" si="284"/>
        <v>spaces</v>
      </c>
      <c r="S3059" s="9">
        <f t="shared" si="285"/>
        <v>42433.650590277779</v>
      </c>
      <c r="T3059" s="9">
        <f t="shared" si="286"/>
        <v>42463.608923611115</v>
      </c>
    </row>
    <row r="3060" spans="1:20" ht="43.5" x14ac:dyDescent="0.35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3">
        <f t="shared" si="287"/>
        <v>1</v>
      </c>
      <c r="P3060" s="4">
        <f t="shared" si="282"/>
        <v>1</v>
      </c>
      <c r="Q3060" t="str">
        <f t="shared" si="283"/>
        <v>theater</v>
      </c>
      <c r="R3060" t="str">
        <f t="shared" si="284"/>
        <v>spaces</v>
      </c>
      <c r="S3060" s="9">
        <f t="shared" si="285"/>
        <v>42460.374305555553</v>
      </c>
      <c r="T3060" s="9">
        <f t="shared" si="286"/>
        <v>42510.374305555553</v>
      </c>
    </row>
    <row r="3061" spans="1:20" ht="43.5" x14ac:dyDescent="0.35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3">
        <f t="shared" si="287"/>
        <v>4</v>
      </c>
      <c r="P3061" s="4">
        <f t="shared" si="282"/>
        <v>41</v>
      </c>
      <c r="Q3061" t="str">
        <f t="shared" si="283"/>
        <v>theater</v>
      </c>
      <c r="R3061" t="str">
        <f t="shared" si="284"/>
        <v>spaces</v>
      </c>
      <c r="S3061" s="9">
        <f t="shared" si="285"/>
        <v>41829.935717592591</v>
      </c>
      <c r="T3061" s="9">
        <f t="shared" si="286"/>
        <v>41859.935717592591</v>
      </c>
    </row>
    <row r="3062" spans="1:20" ht="29" x14ac:dyDescent="0.35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3">
        <f t="shared" si="287"/>
        <v>1</v>
      </c>
      <c r="P3062" s="4">
        <f t="shared" si="282"/>
        <v>55.833333333333336</v>
      </c>
      <c r="Q3062" t="str">
        <f t="shared" si="283"/>
        <v>theater</v>
      </c>
      <c r="R3062" t="str">
        <f t="shared" si="284"/>
        <v>spaces</v>
      </c>
      <c r="S3062" s="9">
        <f t="shared" si="285"/>
        <v>42245.274699074071</v>
      </c>
      <c r="T3062" s="9">
        <f t="shared" si="286"/>
        <v>42275.274699074071</v>
      </c>
    </row>
    <row r="3063" spans="1:20" x14ac:dyDescent="0.35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3">
        <f t="shared" si="287"/>
        <v>0</v>
      </c>
      <c r="P3063" s="4">
        <f t="shared" si="282"/>
        <v>0</v>
      </c>
      <c r="Q3063" t="str">
        <f t="shared" si="283"/>
        <v>theater</v>
      </c>
      <c r="R3063" t="str">
        <f t="shared" si="284"/>
        <v>spaces</v>
      </c>
      <c r="S3063" s="9">
        <f t="shared" si="285"/>
        <v>41834.784120370372</v>
      </c>
      <c r="T3063" s="9">
        <f t="shared" si="286"/>
        <v>41864.784120370372</v>
      </c>
    </row>
    <row r="3064" spans="1:20" ht="43.5" x14ac:dyDescent="0.35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3">
        <f t="shared" si="287"/>
        <v>67</v>
      </c>
      <c r="P3064" s="4">
        <f t="shared" si="282"/>
        <v>99.761194029850742</v>
      </c>
      <c r="Q3064" t="str">
        <f t="shared" si="283"/>
        <v>theater</v>
      </c>
      <c r="R3064" t="str">
        <f t="shared" si="284"/>
        <v>spaces</v>
      </c>
      <c r="S3064" s="9">
        <f t="shared" si="285"/>
        <v>42248.535787037035</v>
      </c>
      <c r="T3064" s="9">
        <f t="shared" si="286"/>
        <v>42277.75</v>
      </c>
    </row>
    <row r="3065" spans="1:20" ht="29" x14ac:dyDescent="0.35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3">
        <f t="shared" si="287"/>
        <v>20</v>
      </c>
      <c r="P3065" s="4">
        <f t="shared" si="282"/>
        <v>25.521739130434781</v>
      </c>
      <c r="Q3065" t="str">
        <f t="shared" si="283"/>
        <v>theater</v>
      </c>
      <c r="R3065" t="str">
        <f t="shared" si="284"/>
        <v>spaces</v>
      </c>
      <c r="S3065" s="9">
        <f t="shared" si="285"/>
        <v>42630.922893518517</v>
      </c>
      <c r="T3065" s="9">
        <f t="shared" si="286"/>
        <v>42665.922893518517</v>
      </c>
    </row>
    <row r="3066" spans="1:20" ht="29" x14ac:dyDescent="0.35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3">
        <f t="shared" si="287"/>
        <v>12</v>
      </c>
      <c r="P3066" s="4">
        <f t="shared" si="282"/>
        <v>117.65277777777777</v>
      </c>
      <c r="Q3066" t="str">
        <f t="shared" si="283"/>
        <v>theater</v>
      </c>
      <c r="R3066" t="str">
        <f t="shared" si="284"/>
        <v>spaces</v>
      </c>
      <c r="S3066" s="9">
        <f t="shared" si="285"/>
        <v>42299.130162037036</v>
      </c>
      <c r="T3066" s="9">
        <f t="shared" si="286"/>
        <v>42330.290972222225</v>
      </c>
    </row>
    <row r="3067" spans="1:20" ht="43.5" x14ac:dyDescent="0.35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3">
        <f t="shared" si="287"/>
        <v>1</v>
      </c>
      <c r="P3067" s="4">
        <f t="shared" si="282"/>
        <v>5</v>
      </c>
      <c r="Q3067" t="str">
        <f t="shared" si="283"/>
        <v>theater</v>
      </c>
      <c r="R3067" t="str">
        <f t="shared" si="284"/>
        <v>spaces</v>
      </c>
      <c r="S3067" s="9">
        <f t="shared" si="285"/>
        <v>41825.055231481485</v>
      </c>
      <c r="T3067" s="9">
        <f t="shared" si="286"/>
        <v>41850.055231481485</v>
      </c>
    </row>
    <row r="3068" spans="1:20" ht="43.5" x14ac:dyDescent="0.35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3">
        <f t="shared" si="287"/>
        <v>12</v>
      </c>
      <c r="P3068" s="4">
        <f t="shared" si="282"/>
        <v>2796.6666666666665</v>
      </c>
      <c r="Q3068" t="str">
        <f t="shared" si="283"/>
        <v>theater</v>
      </c>
      <c r="R3068" t="str">
        <f t="shared" si="284"/>
        <v>spaces</v>
      </c>
      <c r="S3068" s="9">
        <f t="shared" si="285"/>
        <v>42531.228437500002</v>
      </c>
      <c r="T3068" s="9">
        <f t="shared" si="286"/>
        <v>42561.228437500002</v>
      </c>
    </row>
    <row r="3069" spans="1:20" ht="43.5" x14ac:dyDescent="0.35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3">
        <f t="shared" si="287"/>
        <v>3</v>
      </c>
      <c r="P3069" s="4">
        <f t="shared" si="282"/>
        <v>200</v>
      </c>
      <c r="Q3069" t="str">
        <f t="shared" si="283"/>
        <v>theater</v>
      </c>
      <c r="R3069" t="str">
        <f t="shared" si="284"/>
        <v>spaces</v>
      </c>
      <c r="S3069" s="9">
        <f t="shared" si="285"/>
        <v>42226.938414351855</v>
      </c>
      <c r="T3069" s="9">
        <f t="shared" si="286"/>
        <v>42256.938414351855</v>
      </c>
    </row>
    <row r="3070" spans="1:20" ht="43.5" x14ac:dyDescent="0.35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3">
        <f t="shared" si="287"/>
        <v>1</v>
      </c>
      <c r="P3070" s="4">
        <f t="shared" si="282"/>
        <v>87.5</v>
      </c>
      <c r="Q3070" t="str">
        <f t="shared" si="283"/>
        <v>theater</v>
      </c>
      <c r="R3070" t="str">
        <f t="shared" si="284"/>
        <v>spaces</v>
      </c>
      <c r="S3070" s="9">
        <f t="shared" si="285"/>
        <v>42263.691574074073</v>
      </c>
      <c r="T3070" s="9">
        <f t="shared" si="286"/>
        <v>42293.691574074073</v>
      </c>
    </row>
    <row r="3071" spans="1:20" ht="43.5" x14ac:dyDescent="0.35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3">
        <f t="shared" si="287"/>
        <v>15</v>
      </c>
      <c r="P3071" s="4">
        <f t="shared" si="282"/>
        <v>20.142857142857142</v>
      </c>
      <c r="Q3071" t="str">
        <f t="shared" si="283"/>
        <v>theater</v>
      </c>
      <c r="R3071" t="str">
        <f t="shared" si="284"/>
        <v>spaces</v>
      </c>
      <c r="S3071" s="9">
        <f t="shared" si="285"/>
        <v>41957.833726851852</v>
      </c>
      <c r="T3071" s="9">
        <f t="shared" si="286"/>
        <v>41987.833726851852</v>
      </c>
    </row>
    <row r="3072" spans="1:20" ht="29" x14ac:dyDescent="0.35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3">
        <f t="shared" si="287"/>
        <v>4</v>
      </c>
      <c r="P3072" s="4">
        <f t="shared" si="282"/>
        <v>20.875</v>
      </c>
      <c r="Q3072" t="str">
        <f t="shared" si="283"/>
        <v>theater</v>
      </c>
      <c r="R3072" t="str">
        <f t="shared" si="284"/>
        <v>spaces</v>
      </c>
      <c r="S3072" s="9">
        <f t="shared" si="285"/>
        <v>42690.733437499999</v>
      </c>
      <c r="T3072" s="9">
        <f t="shared" si="286"/>
        <v>42711.733437499999</v>
      </c>
    </row>
    <row r="3073" spans="1:20" ht="43.5" x14ac:dyDescent="0.35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3">
        <f t="shared" si="287"/>
        <v>60</v>
      </c>
      <c r="P3073" s="4">
        <f t="shared" si="282"/>
        <v>61.307692307692307</v>
      </c>
      <c r="Q3073" t="str">
        <f t="shared" si="283"/>
        <v>theater</v>
      </c>
      <c r="R3073" t="str">
        <f t="shared" si="284"/>
        <v>spaces</v>
      </c>
      <c r="S3073" s="9">
        <f t="shared" si="285"/>
        <v>42097.732418981483</v>
      </c>
      <c r="T3073" s="9">
        <f t="shared" si="286"/>
        <v>42115.249305555553</v>
      </c>
    </row>
    <row r="3074" spans="1:20" ht="43.5" x14ac:dyDescent="0.35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3">
        <f t="shared" si="287"/>
        <v>1</v>
      </c>
      <c r="P3074" s="4">
        <f t="shared" si="282"/>
        <v>1</v>
      </c>
      <c r="Q3074" t="str">
        <f t="shared" si="283"/>
        <v>theater</v>
      </c>
      <c r="R3074" t="str">
        <f t="shared" si="284"/>
        <v>spaces</v>
      </c>
      <c r="S3074" s="9">
        <f t="shared" si="285"/>
        <v>42658.690532407403</v>
      </c>
      <c r="T3074" s="9">
        <f t="shared" si="286"/>
        <v>42673.073611111111</v>
      </c>
    </row>
    <row r="3075" spans="1:20" ht="43.5" x14ac:dyDescent="0.35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3">
        <f t="shared" si="287"/>
        <v>1</v>
      </c>
      <c r="P3075" s="4">
        <f t="shared" ref="P3075:P3138" si="288">IFERROR(E3075/L3075,0)</f>
        <v>92.142857142857139</v>
      </c>
      <c r="Q3075" t="str">
        <f t="shared" ref="Q3075:Q3138" si="289">LEFT(N3075,SEARCH("/",N3075)-1)</f>
        <v>theater</v>
      </c>
      <c r="R3075" t="str">
        <f t="shared" ref="R3075:R3138" si="290">RIGHT(N3075,LEN(N3075)-SEARCH("/",N3075,1))</f>
        <v>spaces</v>
      </c>
      <c r="S3075" s="9">
        <f t="shared" ref="S3075:S3138" si="291">(((J3075/60)/60)/24)+DATE(1970,1,1)</f>
        <v>42111.684027777781</v>
      </c>
      <c r="T3075" s="9">
        <f t="shared" ref="T3075:T3138" si="292">(((I3075/60)/60)/24)+DATE(1970,1,1)</f>
        <v>42169.804861111115</v>
      </c>
    </row>
    <row r="3076" spans="1:20" ht="58" x14ac:dyDescent="0.35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3">
        <f t="shared" ref="O3076:O3139" si="293">ROUNDUP((E3076/D3076)*100,0)</f>
        <v>1</v>
      </c>
      <c r="P3076" s="4">
        <f t="shared" si="288"/>
        <v>7.333333333333333</v>
      </c>
      <c r="Q3076" t="str">
        <f t="shared" si="289"/>
        <v>theater</v>
      </c>
      <c r="R3076" t="str">
        <f t="shared" si="290"/>
        <v>spaces</v>
      </c>
      <c r="S3076" s="9">
        <f t="shared" si="291"/>
        <v>42409.571284722217</v>
      </c>
      <c r="T3076" s="9">
        <f t="shared" si="292"/>
        <v>42439.571284722217</v>
      </c>
    </row>
    <row r="3077" spans="1:20" ht="43.5" x14ac:dyDescent="0.35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3">
        <f t="shared" si="293"/>
        <v>9</v>
      </c>
      <c r="P3077" s="4">
        <f t="shared" si="288"/>
        <v>64.8</v>
      </c>
      <c r="Q3077" t="str">
        <f t="shared" si="289"/>
        <v>theater</v>
      </c>
      <c r="R3077" t="str">
        <f t="shared" si="290"/>
        <v>spaces</v>
      </c>
      <c r="S3077" s="9">
        <f t="shared" si="291"/>
        <v>42551.102314814809</v>
      </c>
      <c r="T3077" s="9">
        <f t="shared" si="292"/>
        <v>42601.102314814809</v>
      </c>
    </row>
    <row r="3078" spans="1:20" ht="29" x14ac:dyDescent="0.35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3">
        <f t="shared" si="293"/>
        <v>16</v>
      </c>
      <c r="P3078" s="4">
        <f t="shared" si="288"/>
        <v>30.12</v>
      </c>
      <c r="Q3078" t="str">
        <f t="shared" si="289"/>
        <v>theater</v>
      </c>
      <c r="R3078" t="str">
        <f t="shared" si="290"/>
        <v>spaces</v>
      </c>
      <c r="S3078" s="9">
        <f t="shared" si="291"/>
        <v>42226.651886574073</v>
      </c>
      <c r="T3078" s="9">
        <f t="shared" si="292"/>
        <v>42286.651886574073</v>
      </c>
    </row>
    <row r="3079" spans="1:20" ht="43.5" x14ac:dyDescent="0.35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3">
        <f t="shared" si="293"/>
        <v>1</v>
      </c>
      <c r="P3079" s="4">
        <f t="shared" si="288"/>
        <v>52.5</v>
      </c>
      <c r="Q3079" t="str">
        <f t="shared" si="289"/>
        <v>theater</v>
      </c>
      <c r="R3079" t="str">
        <f t="shared" si="290"/>
        <v>spaces</v>
      </c>
      <c r="S3079" s="9">
        <f t="shared" si="291"/>
        <v>42766.956921296296</v>
      </c>
      <c r="T3079" s="9">
        <f t="shared" si="292"/>
        <v>42796.956921296296</v>
      </c>
    </row>
    <row r="3080" spans="1:20" ht="43.5" x14ac:dyDescent="0.35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3">
        <f t="shared" si="293"/>
        <v>1</v>
      </c>
      <c r="P3080" s="4">
        <f t="shared" si="288"/>
        <v>23.666666666666668</v>
      </c>
      <c r="Q3080" t="str">
        <f t="shared" si="289"/>
        <v>theater</v>
      </c>
      <c r="R3080" t="str">
        <f t="shared" si="290"/>
        <v>spaces</v>
      </c>
      <c r="S3080" s="9">
        <f t="shared" si="291"/>
        <v>42031.138831018514</v>
      </c>
      <c r="T3080" s="9">
        <f t="shared" si="292"/>
        <v>42061.138831018514</v>
      </c>
    </row>
    <row r="3081" spans="1:20" ht="43.5" x14ac:dyDescent="0.35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3">
        <f t="shared" si="293"/>
        <v>1</v>
      </c>
      <c r="P3081" s="4">
        <f t="shared" si="288"/>
        <v>415.77777777777777</v>
      </c>
      <c r="Q3081" t="str">
        <f t="shared" si="289"/>
        <v>theater</v>
      </c>
      <c r="R3081" t="str">
        <f t="shared" si="290"/>
        <v>spaces</v>
      </c>
      <c r="S3081" s="9">
        <f t="shared" si="291"/>
        <v>42055.713368055556</v>
      </c>
      <c r="T3081" s="9">
        <f t="shared" si="292"/>
        <v>42085.671701388885</v>
      </c>
    </row>
    <row r="3082" spans="1:20" ht="43.5" x14ac:dyDescent="0.35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3">
        <f t="shared" si="293"/>
        <v>1</v>
      </c>
      <c r="P3082" s="4">
        <f t="shared" si="288"/>
        <v>53.714285714285715</v>
      </c>
      <c r="Q3082" t="str">
        <f t="shared" si="289"/>
        <v>theater</v>
      </c>
      <c r="R3082" t="str">
        <f t="shared" si="290"/>
        <v>spaces</v>
      </c>
      <c r="S3082" s="9">
        <f t="shared" si="291"/>
        <v>41940.028287037036</v>
      </c>
      <c r="T3082" s="9">
        <f t="shared" si="292"/>
        <v>42000.0699537037</v>
      </c>
    </row>
    <row r="3083" spans="1:20" ht="43.5" x14ac:dyDescent="0.35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3">
        <f t="shared" si="293"/>
        <v>1</v>
      </c>
      <c r="P3083" s="4">
        <f t="shared" si="288"/>
        <v>420.6</v>
      </c>
      <c r="Q3083" t="str">
        <f t="shared" si="289"/>
        <v>theater</v>
      </c>
      <c r="R3083" t="str">
        <f t="shared" si="290"/>
        <v>spaces</v>
      </c>
      <c r="S3083" s="9">
        <f t="shared" si="291"/>
        <v>42237.181608796294</v>
      </c>
      <c r="T3083" s="9">
        <f t="shared" si="292"/>
        <v>42267.181608796294</v>
      </c>
    </row>
    <row r="3084" spans="1:20" ht="43.5" x14ac:dyDescent="0.35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3">
        <f t="shared" si="293"/>
        <v>0</v>
      </c>
      <c r="P3084" s="4">
        <f t="shared" si="288"/>
        <v>0</v>
      </c>
      <c r="Q3084" t="str">
        <f t="shared" si="289"/>
        <v>theater</v>
      </c>
      <c r="R3084" t="str">
        <f t="shared" si="290"/>
        <v>spaces</v>
      </c>
      <c r="S3084" s="9">
        <f t="shared" si="291"/>
        <v>42293.922986111109</v>
      </c>
      <c r="T3084" s="9">
        <f t="shared" si="292"/>
        <v>42323.96465277778</v>
      </c>
    </row>
    <row r="3085" spans="1:20" ht="58" x14ac:dyDescent="0.35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3">
        <f t="shared" si="293"/>
        <v>1</v>
      </c>
      <c r="P3085" s="4">
        <f t="shared" si="288"/>
        <v>18.666666666666668</v>
      </c>
      <c r="Q3085" t="str">
        <f t="shared" si="289"/>
        <v>theater</v>
      </c>
      <c r="R3085" t="str">
        <f t="shared" si="290"/>
        <v>spaces</v>
      </c>
      <c r="S3085" s="9">
        <f t="shared" si="291"/>
        <v>41853.563402777778</v>
      </c>
      <c r="T3085" s="9">
        <f t="shared" si="292"/>
        <v>41883.208333333336</v>
      </c>
    </row>
    <row r="3086" spans="1:20" ht="43.5" x14ac:dyDescent="0.35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3">
        <f t="shared" si="293"/>
        <v>12</v>
      </c>
      <c r="P3086" s="4">
        <f t="shared" si="288"/>
        <v>78.333333333333329</v>
      </c>
      <c r="Q3086" t="str">
        <f t="shared" si="289"/>
        <v>theater</v>
      </c>
      <c r="R3086" t="str">
        <f t="shared" si="290"/>
        <v>spaces</v>
      </c>
      <c r="S3086" s="9">
        <f t="shared" si="291"/>
        <v>42100.723738425921</v>
      </c>
      <c r="T3086" s="9">
        <f t="shared" si="292"/>
        <v>42129.783333333333</v>
      </c>
    </row>
    <row r="3087" spans="1:20" ht="43.5" x14ac:dyDescent="0.35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3">
        <f t="shared" si="293"/>
        <v>3</v>
      </c>
      <c r="P3087" s="4">
        <f t="shared" si="288"/>
        <v>67.777777777777771</v>
      </c>
      <c r="Q3087" t="str">
        <f t="shared" si="289"/>
        <v>theater</v>
      </c>
      <c r="R3087" t="str">
        <f t="shared" si="290"/>
        <v>spaces</v>
      </c>
      <c r="S3087" s="9">
        <f t="shared" si="291"/>
        <v>42246.883784722217</v>
      </c>
      <c r="T3087" s="9">
        <f t="shared" si="292"/>
        <v>42276.883784722217</v>
      </c>
    </row>
    <row r="3088" spans="1:20" ht="43.5" x14ac:dyDescent="0.35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3">
        <f t="shared" si="293"/>
        <v>1</v>
      </c>
      <c r="P3088" s="4">
        <f t="shared" si="288"/>
        <v>16.666666666666668</v>
      </c>
      <c r="Q3088" t="str">
        <f t="shared" si="289"/>
        <v>theater</v>
      </c>
      <c r="R3088" t="str">
        <f t="shared" si="290"/>
        <v>spaces</v>
      </c>
      <c r="S3088" s="9">
        <f t="shared" si="291"/>
        <v>42173.67082175926</v>
      </c>
      <c r="T3088" s="9">
        <f t="shared" si="292"/>
        <v>42233.67082175926</v>
      </c>
    </row>
    <row r="3089" spans="1:20" ht="43.5" x14ac:dyDescent="0.35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3">
        <f t="shared" si="293"/>
        <v>1</v>
      </c>
      <c r="P3089" s="4">
        <f t="shared" si="288"/>
        <v>62.5</v>
      </c>
      <c r="Q3089" t="str">
        <f t="shared" si="289"/>
        <v>theater</v>
      </c>
      <c r="R3089" t="str">
        <f t="shared" si="290"/>
        <v>spaces</v>
      </c>
      <c r="S3089" s="9">
        <f t="shared" si="291"/>
        <v>42665.150347222225</v>
      </c>
      <c r="T3089" s="9">
        <f t="shared" si="292"/>
        <v>42725.192013888889</v>
      </c>
    </row>
    <row r="3090" spans="1:20" ht="29" x14ac:dyDescent="0.35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3">
        <f t="shared" si="293"/>
        <v>1</v>
      </c>
      <c r="P3090" s="4">
        <f t="shared" si="288"/>
        <v>42</v>
      </c>
      <c r="Q3090" t="str">
        <f t="shared" si="289"/>
        <v>theater</v>
      </c>
      <c r="R3090" t="str">
        <f t="shared" si="290"/>
        <v>spaces</v>
      </c>
      <c r="S3090" s="9">
        <f t="shared" si="291"/>
        <v>41981.57230324074</v>
      </c>
      <c r="T3090" s="9">
        <f t="shared" si="292"/>
        <v>42012.570138888885</v>
      </c>
    </row>
    <row r="3091" spans="1:20" ht="29" x14ac:dyDescent="0.35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3">
        <f t="shared" si="293"/>
        <v>24</v>
      </c>
      <c r="P3091" s="4">
        <f t="shared" si="288"/>
        <v>130.0888888888889</v>
      </c>
      <c r="Q3091" t="str">
        <f t="shared" si="289"/>
        <v>theater</v>
      </c>
      <c r="R3091" t="str">
        <f t="shared" si="290"/>
        <v>spaces</v>
      </c>
      <c r="S3091" s="9">
        <f t="shared" si="291"/>
        <v>42528.542627314819</v>
      </c>
      <c r="T3091" s="9">
        <f t="shared" si="292"/>
        <v>42560.082638888889</v>
      </c>
    </row>
    <row r="3092" spans="1:20" ht="43.5" x14ac:dyDescent="0.35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3">
        <f t="shared" si="293"/>
        <v>6</v>
      </c>
      <c r="P3092" s="4">
        <f t="shared" si="288"/>
        <v>1270.2222222222222</v>
      </c>
      <c r="Q3092" t="str">
        <f t="shared" si="289"/>
        <v>theater</v>
      </c>
      <c r="R3092" t="str">
        <f t="shared" si="290"/>
        <v>spaces</v>
      </c>
      <c r="S3092" s="9">
        <f t="shared" si="291"/>
        <v>42065.818807870368</v>
      </c>
      <c r="T3092" s="9">
        <f t="shared" si="292"/>
        <v>42125.777141203704</v>
      </c>
    </row>
    <row r="3093" spans="1:20" ht="43.5" x14ac:dyDescent="0.35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3">
        <f t="shared" si="293"/>
        <v>16</v>
      </c>
      <c r="P3093" s="4">
        <f t="shared" si="288"/>
        <v>88.444444444444443</v>
      </c>
      <c r="Q3093" t="str">
        <f t="shared" si="289"/>
        <v>theater</v>
      </c>
      <c r="R3093" t="str">
        <f t="shared" si="290"/>
        <v>spaces</v>
      </c>
      <c r="S3093" s="9">
        <f t="shared" si="291"/>
        <v>42566.948414351849</v>
      </c>
      <c r="T3093" s="9">
        <f t="shared" si="292"/>
        <v>42596.948414351849</v>
      </c>
    </row>
    <row r="3094" spans="1:20" ht="43.5" x14ac:dyDescent="0.35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3">
        <f t="shared" si="293"/>
        <v>2</v>
      </c>
      <c r="P3094" s="4">
        <f t="shared" si="288"/>
        <v>56.342380952380957</v>
      </c>
      <c r="Q3094" t="str">
        <f t="shared" si="289"/>
        <v>theater</v>
      </c>
      <c r="R3094" t="str">
        <f t="shared" si="290"/>
        <v>spaces</v>
      </c>
      <c r="S3094" s="9">
        <f t="shared" si="291"/>
        <v>42255.619351851856</v>
      </c>
      <c r="T3094" s="9">
        <f t="shared" si="292"/>
        <v>42292.916666666672</v>
      </c>
    </row>
    <row r="3095" spans="1:20" ht="43.5" x14ac:dyDescent="0.35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3">
        <f t="shared" si="293"/>
        <v>23</v>
      </c>
      <c r="P3095" s="4">
        <f t="shared" si="288"/>
        <v>53.529411764705884</v>
      </c>
      <c r="Q3095" t="str">
        <f t="shared" si="289"/>
        <v>theater</v>
      </c>
      <c r="R3095" t="str">
        <f t="shared" si="290"/>
        <v>spaces</v>
      </c>
      <c r="S3095" s="9">
        <f t="shared" si="291"/>
        <v>41760.909039351849</v>
      </c>
      <c r="T3095" s="9">
        <f t="shared" si="292"/>
        <v>41791.165972222225</v>
      </c>
    </row>
    <row r="3096" spans="1:20" ht="29" x14ac:dyDescent="0.35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3">
        <f t="shared" si="293"/>
        <v>1</v>
      </c>
      <c r="P3096" s="4">
        <f t="shared" si="288"/>
        <v>25</v>
      </c>
      <c r="Q3096" t="str">
        <f t="shared" si="289"/>
        <v>theater</v>
      </c>
      <c r="R3096" t="str">
        <f t="shared" si="290"/>
        <v>spaces</v>
      </c>
      <c r="S3096" s="9">
        <f t="shared" si="291"/>
        <v>42207.795787037037</v>
      </c>
      <c r="T3096" s="9">
        <f t="shared" si="292"/>
        <v>42267.795787037037</v>
      </c>
    </row>
    <row r="3097" spans="1:20" ht="43.5" x14ac:dyDescent="0.35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3">
        <f t="shared" si="293"/>
        <v>1</v>
      </c>
      <c r="P3097" s="4">
        <f t="shared" si="288"/>
        <v>50</v>
      </c>
      <c r="Q3097" t="str">
        <f t="shared" si="289"/>
        <v>theater</v>
      </c>
      <c r="R3097" t="str">
        <f t="shared" si="290"/>
        <v>spaces</v>
      </c>
      <c r="S3097" s="9">
        <f t="shared" si="291"/>
        <v>42523.025231481486</v>
      </c>
      <c r="T3097" s="9">
        <f t="shared" si="292"/>
        <v>42583.025231481486</v>
      </c>
    </row>
    <row r="3098" spans="1:20" ht="43.5" x14ac:dyDescent="0.35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3">
        <f t="shared" si="293"/>
        <v>4</v>
      </c>
      <c r="P3098" s="4">
        <f t="shared" si="288"/>
        <v>56.785714285714285</v>
      </c>
      <c r="Q3098" t="str">
        <f t="shared" si="289"/>
        <v>theater</v>
      </c>
      <c r="R3098" t="str">
        <f t="shared" si="290"/>
        <v>spaces</v>
      </c>
      <c r="S3098" s="9">
        <f t="shared" si="291"/>
        <v>42114.825532407413</v>
      </c>
      <c r="T3098" s="9">
        <f t="shared" si="292"/>
        <v>42144.825532407413</v>
      </c>
    </row>
    <row r="3099" spans="1:20" ht="43.5" x14ac:dyDescent="0.35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3">
        <f t="shared" si="293"/>
        <v>18</v>
      </c>
      <c r="P3099" s="4">
        <f t="shared" si="288"/>
        <v>40.833333333333336</v>
      </c>
      <c r="Q3099" t="str">
        <f t="shared" si="289"/>
        <v>theater</v>
      </c>
      <c r="R3099" t="str">
        <f t="shared" si="290"/>
        <v>spaces</v>
      </c>
      <c r="S3099" s="9">
        <f t="shared" si="291"/>
        <v>42629.503483796296</v>
      </c>
      <c r="T3099" s="9">
        <f t="shared" si="292"/>
        <v>42650.583333333328</v>
      </c>
    </row>
    <row r="3100" spans="1:20" ht="43.5" x14ac:dyDescent="0.35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3">
        <f t="shared" si="293"/>
        <v>4</v>
      </c>
      <c r="P3100" s="4">
        <f t="shared" si="288"/>
        <v>65.111111111111114</v>
      </c>
      <c r="Q3100" t="str">
        <f t="shared" si="289"/>
        <v>theater</v>
      </c>
      <c r="R3100" t="str">
        <f t="shared" si="290"/>
        <v>spaces</v>
      </c>
      <c r="S3100" s="9">
        <f t="shared" si="291"/>
        <v>42359.792233796295</v>
      </c>
      <c r="T3100" s="9">
        <f t="shared" si="292"/>
        <v>42408.01180555555</v>
      </c>
    </row>
    <row r="3101" spans="1:20" ht="43.5" x14ac:dyDescent="0.35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3">
        <f t="shared" si="293"/>
        <v>14</v>
      </c>
      <c r="P3101" s="4">
        <f t="shared" si="288"/>
        <v>55.6</v>
      </c>
      <c r="Q3101" t="str">
        <f t="shared" si="289"/>
        <v>theater</v>
      </c>
      <c r="R3101" t="str">
        <f t="shared" si="290"/>
        <v>spaces</v>
      </c>
      <c r="S3101" s="9">
        <f t="shared" si="291"/>
        <v>42382.189710648148</v>
      </c>
      <c r="T3101" s="9">
        <f t="shared" si="292"/>
        <v>42412.189710648148</v>
      </c>
    </row>
    <row r="3102" spans="1:20" ht="43.5" x14ac:dyDescent="0.35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3">
        <f t="shared" si="293"/>
        <v>16</v>
      </c>
      <c r="P3102" s="4">
        <f t="shared" si="288"/>
        <v>140.53846153846155</v>
      </c>
      <c r="Q3102" t="str">
        <f t="shared" si="289"/>
        <v>theater</v>
      </c>
      <c r="R3102" t="str">
        <f t="shared" si="290"/>
        <v>spaces</v>
      </c>
      <c r="S3102" s="9">
        <f t="shared" si="291"/>
        <v>41902.622395833336</v>
      </c>
      <c r="T3102" s="9">
        <f t="shared" si="292"/>
        <v>41932.622395833336</v>
      </c>
    </row>
    <row r="3103" spans="1:20" ht="43.5" x14ac:dyDescent="0.35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3">
        <f t="shared" si="293"/>
        <v>12</v>
      </c>
      <c r="P3103" s="4">
        <f t="shared" si="288"/>
        <v>25</v>
      </c>
      <c r="Q3103" t="str">
        <f t="shared" si="289"/>
        <v>theater</v>
      </c>
      <c r="R3103" t="str">
        <f t="shared" si="290"/>
        <v>spaces</v>
      </c>
      <c r="S3103" s="9">
        <f t="shared" si="291"/>
        <v>42171.383530092593</v>
      </c>
      <c r="T3103" s="9">
        <f t="shared" si="292"/>
        <v>42201.330555555556</v>
      </c>
    </row>
    <row r="3104" spans="1:20" ht="43.5" x14ac:dyDescent="0.35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3">
        <f t="shared" si="293"/>
        <v>40</v>
      </c>
      <c r="P3104" s="4">
        <f t="shared" si="288"/>
        <v>69.533333333333331</v>
      </c>
      <c r="Q3104" t="str">
        <f t="shared" si="289"/>
        <v>theater</v>
      </c>
      <c r="R3104" t="str">
        <f t="shared" si="290"/>
        <v>spaces</v>
      </c>
      <c r="S3104" s="9">
        <f t="shared" si="291"/>
        <v>42555.340486111112</v>
      </c>
      <c r="T3104" s="9">
        <f t="shared" si="292"/>
        <v>42605.340486111112</v>
      </c>
    </row>
    <row r="3105" spans="1:20" ht="29" x14ac:dyDescent="0.35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3">
        <f t="shared" si="293"/>
        <v>1</v>
      </c>
      <c r="P3105" s="4">
        <f t="shared" si="288"/>
        <v>5.5</v>
      </c>
      <c r="Q3105" t="str">
        <f t="shared" si="289"/>
        <v>theater</v>
      </c>
      <c r="R3105" t="str">
        <f t="shared" si="290"/>
        <v>spaces</v>
      </c>
      <c r="S3105" s="9">
        <f t="shared" si="291"/>
        <v>42107.156319444446</v>
      </c>
      <c r="T3105" s="9">
        <f t="shared" si="292"/>
        <v>42167.156319444446</v>
      </c>
    </row>
    <row r="3106" spans="1:20" ht="43.5" x14ac:dyDescent="0.35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3">
        <f t="shared" si="293"/>
        <v>30</v>
      </c>
      <c r="P3106" s="4">
        <f t="shared" si="288"/>
        <v>237</v>
      </c>
      <c r="Q3106" t="str">
        <f t="shared" si="289"/>
        <v>theater</v>
      </c>
      <c r="R3106" t="str">
        <f t="shared" si="290"/>
        <v>spaces</v>
      </c>
      <c r="S3106" s="9">
        <f t="shared" si="291"/>
        <v>42006.908692129626</v>
      </c>
      <c r="T3106" s="9">
        <f t="shared" si="292"/>
        <v>42038.083333333328</v>
      </c>
    </row>
    <row r="3107" spans="1:20" ht="43.5" x14ac:dyDescent="0.35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3">
        <f t="shared" si="293"/>
        <v>43</v>
      </c>
      <c r="P3107" s="4">
        <f t="shared" si="288"/>
        <v>79.870967741935488</v>
      </c>
      <c r="Q3107" t="str">
        <f t="shared" si="289"/>
        <v>theater</v>
      </c>
      <c r="R3107" t="str">
        <f t="shared" si="290"/>
        <v>spaces</v>
      </c>
      <c r="S3107" s="9">
        <f t="shared" si="291"/>
        <v>41876.718935185185</v>
      </c>
      <c r="T3107" s="9">
        <f t="shared" si="292"/>
        <v>41931.208333333336</v>
      </c>
    </row>
    <row r="3108" spans="1:20" ht="43.5" x14ac:dyDescent="0.35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3">
        <f t="shared" si="293"/>
        <v>5</v>
      </c>
      <c r="P3108" s="4">
        <f t="shared" si="288"/>
        <v>10.25</v>
      </c>
      <c r="Q3108" t="str">
        <f t="shared" si="289"/>
        <v>theater</v>
      </c>
      <c r="R3108" t="str">
        <f t="shared" si="290"/>
        <v>spaces</v>
      </c>
      <c r="S3108" s="9">
        <f t="shared" si="291"/>
        <v>42241.429120370376</v>
      </c>
      <c r="T3108" s="9">
        <f t="shared" si="292"/>
        <v>42263.916666666672</v>
      </c>
    </row>
    <row r="3109" spans="1:20" ht="43.5" x14ac:dyDescent="0.35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3">
        <f t="shared" si="293"/>
        <v>20</v>
      </c>
      <c r="P3109" s="4">
        <f t="shared" si="288"/>
        <v>272.58620689655174</v>
      </c>
      <c r="Q3109" t="str">
        <f t="shared" si="289"/>
        <v>theater</v>
      </c>
      <c r="R3109" t="str">
        <f t="shared" si="290"/>
        <v>spaces</v>
      </c>
      <c r="S3109" s="9">
        <f t="shared" si="291"/>
        <v>42128.814247685179</v>
      </c>
      <c r="T3109" s="9">
        <f t="shared" si="292"/>
        <v>42135.814247685179</v>
      </c>
    </row>
    <row r="3110" spans="1:20" x14ac:dyDescent="0.35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3">
        <f t="shared" si="293"/>
        <v>1</v>
      </c>
      <c r="P3110" s="4">
        <f t="shared" si="288"/>
        <v>13</v>
      </c>
      <c r="Q3110" t="str">
        <f t="shared" si="289"/>
        <v>theater</v>
      </c>
      <c r="R3110" t="str">
        <f t="shared" si="290"/>
        <v>spaces</v>
      </c>
      <c r="S3110" s="9">
        <f t="shared" si="291"/>
        <v>42062.680486111116</v>
      </c>
      <c r="T3110" s="9">
        <f t="shared" si="292"/>
        <v>42122.638819444444</v>
      </c>
    </row>
    <row r="3111" spans="1:20" ht="43.5" x14ac:dyDescent="0.35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3">
        <f t="shared" si="293"/>
        <v>26</v>
      </c>
      <c r="P3111" s="4">
        <f t="shared" si="288"/>
        <v>58.184210526315788</v>
      </c>
      <c r="Q3111" t="str">
        <f t="shared" si="289"/>
        <v>theater</v>
      </c>
      <c r="R3111" t="str">
        <f t="shared" si="290"/>
        <v>spaces</v>
      </c>
      <c r="S3111" s="9">
        <f t="shared" si="291"/>
        <v>41844.125115740739</v>
      </c>
      <c r="T3111" s="9">
        <f t="shared" si="292"/>
        <v>41879.125115740739</v>
      </c>
    </row>
    <row r="3112" spans="1:20" ht="29" x14ac:dyDescent="0.35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3">
        <f t="shared" si="293"/>
        <v>1</v>
      </c>
      <c r="P3112" s="4">
        <f t="shared" si="288"/>
        <v>10</v>
      </c>
      <c r="Q3112" t="str">
        <f t="shared" si="289"/>
        <v>theater</v>
      </c>
      <c r="R3112" t="str">
        <f t="shared" si="290"/>
        <v>spaces</v>
      </c>
      <c r="S3112" s="9">
        <f t="shared" si="291"/>
        <v>42745.031469907408</v>
      </c>
      <c r="T3112" s="9">
        <f t="shared" si="292"/>
        <v>42785.031469907408</v>
      </c>
    </row>
    <row r="3113" spans="1:20" ht="29" x14ac:dyDescent="0.35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3">
        <f t="shared" si="293"/>
        <v>27</v>
      </c>
      <c r="P3113" s="4">
        <f t="shared" si="288"/>
        <v>70.10526315789474</v>
      </c>
      <c r="Q3113" t="str">
        <f t="shared" si="289"/>
        <v>theater</v>
      </c>
      <c r="R3113" t="str">
        <f t="shared" si="290"/>
        <v>spaces</v>
      </c>
      <c r="S3113" s="9">
        <f t="shared" si="291"/>
        <v>41885.595138888886</v>
      </c>
      <c r="T3113" s="9">
        <f t="shared" si="292"/>
        <v>41916.595138888886</v>
      </c>
    </row>
    <row r="3114" spans="1:20" ht="43.5" x14ac:dyDescent="0.35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3">
        <f t="shared" si="293"/>
        <v>5</v>
      </c>
      <c r="P3114" s="4">
        <f t="shared" si="288"/>
        <v>57.888888888888886</v>
      </c>
      <c r="Q3114" t="str">
        <f t="shared" si="289"/>
        <v>theater</v>
      </c>
      <c r="R3114" t="str">
        <f t="shared" si="290"/>
        <v>spaces</v>
      </c>
      <c r="S3114" s="9">
        <f t="shared" si="291"/>
        <v>42615.121921296297</v>
      </c>
      <c r="T3114" s="9">
        <f t="shared" si="292"/>
        <v>42675.121921296297</v>
      </c>
    </row>
    <row r="3115" spans="1:20" ht="43.5" x14ac:dyDescent="0.35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3">
        <f t="shared" si="293"/>
        <v>5</v>
      </c>
      <c r="P3115" s="4">
        <f t="shared" si="288"/>
        <v>125.27027027027027</v>
      </c>
      <c r="Q3115" t="str">
        <f t="shared" si="289"/>
        <v>theater</v>
      </c>
      <c r="R3115" t="str">
        <f t="shared" si="290"/>
        <v>spaces</v>
      </c>
      <c r="S3115" s="9">
        <f t="shared" si="291"/>
        <v>42081.731273148151</v>
      </c>
      <c r="T3115" s="9">
        <f t="shared" si="292"/>
        <v>42111.731273148151</v>
      </c>
    </row>
    <row r="3116" spans="1:20" ht="43.5" x14ac:dyDescent="0.35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3">
        <f t="shared" si="293"/>
        <v>0</v>
      </c>
      <c r="P3116" s="4">
        <f t="shared" si="288"/>
        <v>0</v>
      </c>
      <c r="Q3116" t="str">
        <f t="shared" si="289"/>
        <v>theater</v>
      </c>
      <c r="R3116" t="str">
        <f t="shared" si="290"/>
        <v>spaces</v>
      </c>
      <c r="S3116" s="9">
        <f t="shared" si="291"/>
        <v>41843.632523148146</v>
      </c>
      <c r="T3116" s="9">
        <f t="shared" si="292"/>
        <v>41903.632523148146</v>
      </c>
    </row>
    <row r="3117" spans="1:20" ht="43.5" x14ac:dyDescent="0.35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3">
        <f t="shared" si="293"/>
        <v>3</v>
      </c>
      <c r="P3117" s="4">
        <f t="shared" si="288"/>
        <v>300</v>
      </c>
      <c r="Q3117" t="str">
        <f t="shared" si="289"/>
        <v>theater</v>
      </c>
      <c r="R3117" t="str">
        <f t="shared" si="290"/>
        <v>spaces</v>
      </c>
      <c r="S3117" s="9">
        <f t="shared" si="291"/>
        <v>42496.447071759263</v>
      </c>
      <c r="T3117" s="9">
        <f t="shared" si="292"/>
        <v>42526.447071759263</v>
      </c>
    </row>
    <row r="3118" spans="1:20" ht="43.5" x14ac:dyDescent="0.35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3">
        <f t="shared" si="293"/>
        <v>58</v>
      </c>
      <c r="P3118" s="4">
        <f t="shared" si="288"/>
        <v>43</v>
      </c>
      <c r="Q3118" t="str">
        <f t="shared" si="289"/>
        <v>theater</v>
      </c>
      <c r="R3118" t="str">
        <f t="shared" si="290"/>
        <v>spaces</v>
      </c>
      <c r="S3118" s="9">
        <f t="shared" si="291"/>
        <v>42081.515335648146</v>
      </c>
      <c r="T3118" s="9">
        <f t="shared" si="292"/>
        <v>42095.515335648146</v>
      </c>
    </row>
    <row r="3119" spans="1:20" ht="43.5" x14ac:dyDescent="0.35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3">
        <f t="shared" si="293"/>
        <v>1</v>
      </c>
      <c r="P3119" s="4">
        <f t="shared" si="288"/>
        <v>1</v>
      </c>
      <c r="Q3119" t="str">
        <f t="shared" si="289"/>
        <v>theater</v>
      </c>
      <c r="R3119" t="str">
        <f t="shared" si="290"/>
        <v>spaces</v>
      </c>
      <c r="S3119" s="9">
        <f t="shared" si="291"/>
        <v>42509.374537037031</v>
      </c>
      <c r="T3119" s="9">
        <f t="shared" si="292"/>
        <v>42517.55</v>
      </c>
    </row>
    <row r="3120" spans="1:20" ht="29" x14ac:dyDescent="0.35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3">
        <f t="shared" si="293"/>
        <v>1</v>
      </c>
      <c r="P3120" s="4">
        <f t="shared" si="288"/>
        <v>775</v>
      </c>
      <c r="Q3120" t="str">
        <f t="shared" si="289"/>
        <v>theater</v>
      </c>
      <c r="R3120" t="str">
        <f t="shared" si="290"/>
        <v>spaces</v>
      </c>
      <c r="S3120" s="9">
        <f t="shared" si="291"/>
        <v>42534.649571759262</v>
      </c>
      <c r="T3120" s="9">
        <f t="shared" si="292"/>
        <v>42553.649571759262</v>
      </c>
    </row>
    <row r="3121" spans="1:20" ht="43.5" x14ac:dyDescent="0.35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3">
        <f t="shared" si="293"/>
        <v>1</v>
      </c>
      <c r="P3121" s="4">
        <f t="shared" si="288"/>
        <v>5</v>
      </c>
      <c r="Q3121" t="str">
        <f t="shared" si="289"/>
        <v>theater</v>
      </c>
      <c r="R3121" t="str">
        <f t="shared" si="290"/>
        <v>spaces</v>
      </c>
      <c r="S3121" s="9">
        <f t="shared" si="291"/>
        <v>42060.04550925926</v>
      </c>
      <c r="T3121" s="9">
        <f t="shared" si="292"/>
        <v>42090.003842592589</v>
      </c>
    </row>
    <row r="3122" spans="1:20" ht="29" x14ac:dyDescent="0.35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3">
        <f t="shared" si="293"/>
        <v>1</v>
      </c>
      <c r="P3122" s="4">
        <f t="shared" si="288"/>
        <v>12.8</v>
      </c>
      <c r="Q3122" t="str">
        <f t="shared" si="289"/>
        <v>theater</v>
      </c>
      <c r="R3122" t="str">
        <f t="shared" si="290"/>
        <v>spaces</v>
      </c>
      <c r="S3122" s="9">
        <f t="shared" si="291"/>
        <v>42435.942083333335</v>
      </c>
      <c r="T3122" s="9">
        <f t="shared" si="292"/>
        <v>42495.900416666671</v>
      </c>
    </row>
    <row r="3123" spans="1:20" ht="29" x14ac:dyDescent="0.35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3">
        <f t="shared" si="293"/>
        <v>1</v>
      </c>
      <c r="P3123" s="4">
        <f t="shared" si="288"/>
        <v>10</v>
      </c>
      <c r="Q3123" t="str">
        <f t="shared" si="289"/>
        <v>theater</v>
      </c>
      <c r="R3123" t="str">
        <f t="shared" si="290"/>
        <v>spaces</v>
      </c>
      <c r="S3123" s="9">
        <f t="shared" si="291"/>
        <v>41848.679803240739</v>
      </c>
      <c r="T3123" s="9">
        <f t="shared" si="292"/>
        <v>41908.679803240739</v>
      </c>
    </row>
    <row r="3124" spans="1:20" x14ac:dyDescent="0.35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3">
        <f t="shared" si="293"/>
        <v>59</v>
      </c>
      <c r="P3124" s="4">
        <f t="shared" si="288"/>
        <v>58</v>
      </c>
      <c r="Q3124" t="str">
        <f t="shared" si="289"/>
        <v>theater</v>
      </c>
      <c r="R3124" t="str">
        <f t="shared" si="290"/>
        <v>spaces</v>
      </c>
      <c r="S3124" s="9">
        <f t="shared" si="291"/>
        <v>42678.932083333333</v>
      </c>
      <c r="T3124" s="9">
        <f t="shared" si="292"/>
        <v>42683.973750000005</v>
      </c>
    </row>
    <row r="3125" spans="1:20" ht="43.5" x14ac:dyDescent="0.35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3">
        <f t="shared" si="293"/>
        <v>69</v>
      </c>
      <c r="P3125" s="4">
        <f t="shared" si="288"/>
        <v>244.80459770114942</v>
      </c>
      <c r="Q3125" t="str">
        <f t="shared" si="289"/>
        <v>theater</v>
      </c>
      <c r="R3125" t="str">
        <f t="shared" si="290"/>
        <v>spaces</v>
      </c>
      <c r="S3125" s="9">
        <f t="shared" si="291"/>
        <v>42530.993032407408</v>
      </c>
      <c r="T3125" s="9">
        <f t="shared" si="292"/>
        <v>42560.993032407408</v>
      </c>
    </row>
    <row r="3126" spans="1:20" ht="29" x14ac:dyDescent="0.35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3">
        <f t="shared" si="293"/>
        <v>1</v>
      </c>
      <c r="P3126" s="4">
        <f t="shared" si="288"/>
        <v>6.5</v>
      </c>
      <c r="Q3126" t="str">
        <f t="shared" si="289"/>
        <v>theater</v>
      </c>
      <c r="R3126" t="str">
        <f t="shared" si="290"/>
        <v>spaces</v>
      </c>
      <c r="S3126" s="9">
        <f t="shared" si="291"/>
        <v>41977.780104166668</v>
      </c>
      <c r="T3126" s="9">
        <f t="shared" si="292"/>
        <v>42037.780104166668</v>
      </c>
    </row>
    <row r="3127" spans="1:20" x14ac:dyDescent="0.35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3">
        <f t="shared" si="293"/>
        <v>0</v>
      </c>
      <c r="P3127" s="4">
        <f t="shared" si="288"/>
        <v>0</v>
      </c>
      <c r="Q3127" t="str">
        <f t="shared" si="289"/>
        <v>theater</v>
      </c>
      <c r="R3127" t="str">
        <f t="shared" si="290"/>
        <v>spaces</v>
      </c>
      <c r="S3127" s="9">
        <f t="shared" si="291"/>
        <v>42346.20685185185</v>
      </c>
      <c r="T3127" s="9">
        <f t="shared" si="292"/>
        <v>42376.20685185185</v>
      </c>
    </row>
    <row r="3128" spans="1:20" ht="58" x14ac:dyDescent="0.35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3">
        <f t="shared" si="293"/>
        <v>5</v>
      </c>
      <c r="P3128" s="4">
        <f t="shared" si="288"/>
        <v>61.176470588235297</v>
      </c>
      <c r="Q3128" t="str">
        <f t="shared" si="289"/>
        <v>theater</v>
      </c>
      <c r="R3128" t="str">
        <f t="shared" si="290"/>
        <v>spaces</v>
      </c>
      <c r="S3128" s="9">
        <f t="shared" si="291"/>
        <v>42427.01807870371</v>
      </c>
      <c r="T3128" s="9">
        <f t="shared" si="292"/>
        <v>42456.976412037038</v>
      </c>
    </row>
    <row r="3129" spans="1:20" ht="43.5" x14ac:dyDescent="0.35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3">
        <f t="shared" si="293"/>
        <v>0</v>
      </c>
      <c r="P3129" s="4">
        <f t="shared" si="288"/>
        <v>0</v>
      </c>
      <c r="Q3129" t="str">
        <f t="shared" si="289"/>
        <v>theater</v>
      </c>
      <c r="R3129" t="str">
        <f t="shared" si="290"/>
        <v>spaces</v>
      </c>
      <c r="S3129" s="9">
        <f t="shared" si="291"/>
        <v>42034.856817129628</v>
      </c>
      <c r="T3129" s="9">
        <f t="shared" si="292"/>
        <v>42064.856817129628</v>
      </c>
    </row>
    <row r="3130" spans="1:20" ht="43.5" x14ac:dyDescent="0.35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3">
        <f t="shared" si="293"/>
        <v>109</v>
      </c>
      <c r="P3130" s="4">
        <f t="shared" si="288"/>
        <v>139.23931623931625</v>
      </c>
      <c r="Q3130" t="str">
        <f t="shared" si="289"/>
        <v>theater</v>
      </c>
      <c r="R3130" t="str">
        <f t="shared" si="290"/>
        <v>plays</v>
      </c>
      <c r="S3130" s="9">
        <f t="shared" si="291"/>
        <v>42780.825706018513</v>
      </c>
      <c r="T3130" s="9">
        <f t="shared" si="292"/>
        <v>42810.784039351856</v>
      </c>
    </row>
    <row r="3131" spans="1:20" ht="43.5" x14ac:dyDescent="0.35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3">
        <f t="shared" si="293"/>
        <v>1</v>
      </c>
      <c r="P3131" s="4">
        <f t="shared" si="288"/>
        <v>10</v>
      </c>
      <c r="Q3131" t="str">
        <f t="shared" si="289"/>
        <v>theater</v>
      </c>
      <c r="R3131" t="str">
        <f t="shared" si="290"/>
        <v>plays</v>
      </c>
      <c r="S3131" s="9">
        <f t="shared" si="291"/>
        <v>42803.842812499999</v>
      </c>
      <c r="T3131" s="9">
        <f t="shared" si="292"/>
        <v>42843.801145833335</v>
      </c>
    </row>
    <row r="3132" spans="1:20" ht="29" x14ac:dyDescent="0.35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3">
        <f t="shared" si="293"/>
        <v>4</v>
      </c>
      <c r="P3132" s="4">
        <f t="shared" si="288"/>
        <v>93.75</v>
      </c>
      <c r="Q3132" t="str">
        <f t="shared" si="289"/>
        <v>theater</v>
      </c>
      <c r="R3132" t="str">
        <f t="shared" si="290"/>
        <v>plays</v>
      </c>
      <c r="S3132" s="9">
        <f t="shared" si="291"/>
        <v>42808.640231481477</v>
      </c>
      <c r="T3132" s="9">
        <f t="shared" si="292"/>
        <v>42839.207638888889</v>
      </c>
    </row>
    <row r="3133" spans="1:20" ht="29" x14ac:dyDescent="0.35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3">
        <f t="shared" si="293"/>
        <v>16</v>
      </c>
      <c r="P3133" s="4">
        <f t="shared" si="288"/>
        <v>53.75</v>
      </c>
      <c r="Q3133" t="str">
        <f t="shared" si="289"/>
        <v>theater</v>
      </c>
      <c r="R3133" t="str">
        <f t="shared" si="290"/>
        <v>plays</v>
      </c>
      <c r="S3133" s="9">
        <f t="shared" si="291"/>
        <v>42803.579224537039</v>
      </c>
      <c r="T3133" s="9">
        <f t="shared" si="292"/>
        <v>42833.537557870368</v>
      </c>
    </row>
    <row r="3134" spans="1:20" ht="29" x14ac:dyDescent="0.35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3">
        <f t="shared" si="293"/>
        <v>1</v>
      </c>
      <c r="P3134" s="4">
        <f t="shared" si="288"/>
        <v>10</v>
      </c>
      <c r="Q3134" t="str">
        <f t="shared" si="289"/>
        <v>theater</v>
      </c>
      <c r="R3134" t="str">
        <f t="shared" si="290"/>
        <v>plays</v>
      </c>
      <c r="S3134" s="9">
        <f t="shared" si="291"/>
        <v>42786.350231481483</v>
      </c>
      <c r="T3134" s="9">
        <f t="shared" si="292"/>
        <v>42846.308564814812</v>
      </c>
    </row>
    <row r="3135" spans="1:20" ht="43.5" x14ac:dyDescent="0.35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3">
        <f t="shared" si="293"/>
        <v>108</v>
      </c>
      <c r="P3135" s="4">
        <f t="shared" si="288"/>
        <v>33.75</v>
      </c>
      <c r="Q3135" t="str">
        <f t="shared" si="289"/>
        <v>theater</v>
      </c>
      <c r="R3135" t="str">
        <f t="shared" si="290"/>
        <v>plays</v>
      </c>
      <c r="S3135" s="9">
        <f t="shared" si="291"/>
        <v>42788.565208333333</v>
      </c>
      <c r="T3135" s="9">
        <f t="shared" si="292"/>
        <v>42818.523541666669</v>
      </c>
    </row>
    <row r="3136" spans="1:20" ht="43.5" x14ac:dyDescent="0.35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3">
        <f t="shared" si="293"/>
        <v>23</v>
      </c>
      <c r="P3136" s="4">
        <f t="shared" si="288"/>
        <v>18.75</v>
      </c>
      <c r="Q3136" t="str">
        <f t="shared" si="289"/>
        <v>theater</v>
      </c>
      <c r="R3136" t="str">
        <f t="shared" si="290"/>
        <v>plays</v>
      </c>
      <c r="S3136" s="9">
        <f t="shared" si="291"/>
        <v>42800.720127314817</v>
      </c>
      <c r="T3136" s="9">
        <f t="shared" si="292"/>
        <v>42821.678460648152</v>
      </c>
    </row>
    <row r="3137" spans="1:20" ht="43.5" x14ac:dyDescent="0.35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3">
        <f t="shared" si="293"/>
        <v>21</v>
      </c>
      <c r="P3137" s="4">
        <f t="shared" si="288"/>
        <v>23.142857142857142</v>
      </c>
      <c r="Q3137" t="str">
        <f t="shared" si="289"/>
        <v>theater</v>
      </c>
      <c r="R3137" t="str">
        <f t="shared" si="290"/>
        <v>plays</v>
      </c>
      <c r="S3137" s="9">
        <f t="shared" si="291"/>
        <v>42807.151863425926</v>
      </c>
      <c r="T3137" s="9">
        <f t="shared" si="292"/>
        <v>42829.151863425926</v>
      </c>
    </row>
    <row r="3138" spans="1:20" ht="43.5" x14ac:dyDescent="0.35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3">
        <f t="shared" si="293"/>
        <v>128</v>
      </c>
      <c r="P3138" s="4">
        <f t="shared" si="288"/>
        <v>29.045454545454547</v>
      </c>
      <c r="Q3138" t="str">
        <f t="shared" si="289"/>
        <v>theater</v>
      </c>
      <c r="R3138" t="str">
        <f t="shared" si="290"/>
        <v>plays</v>
      </c>
      <c r="S3138" s="9">
        <f t="shared" si="291"/>
        <v>42789.462430555555</v>
      </c>
      <c r="T3138" s="9">
        <f t="shared" si="292"/>
        <v>42825.957638888889</v>
      </c>
    </row>
    <row r="3139" spans="1:20" ht="29" x14ac:dyDescent="0.35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3">
        <f t="shared" si="293"/>
        <v>4</v>
      </c>
      <c r="P3139" s="4">
        <f t="shared" ref="P3139:P3202" si="294">IFERROR(E3139/L3139,0)</f>
        <v>50</v>
      </c>
      <c r="Q3139" t="str">
        <f t="shared" ref="Q3139:Q3202" si="295">LEFT(N3139,SEARCH("/",N3139)-1)</f>
        <v>theater</v>
      </c>
      <c r="R3139" t="str">
        <f t="shared" ref="R3139:R3202" si="296">RIGHT(N3139,LEN(N3139)-SEARCH("/",N3139,1))</f>
        <v>plays</v>
      </c>
      <c r="S3139" s="9">
        <f t="shared" ref="S3139:S3202" si="297">(((J3139/60)/60)/24)+DATE(1970,1,1)</f>
        <v>42807.885057870371</v>
      </c>
      <c r="T3139" s="9">
        <f t="shared" ref="T3139:T3202" si="298">(((I3139/60)/60)/24)+DATE(1970,1,1)</f>
        <v>42858.8</v>
      </c>
    </row>
    <row r="3140" spans="1:20" ht="58" x14ac:dyDescent="0.35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3">
        <f t="shared" ref="O3140:O3203" si="299">ROUNDUP((E3140/D3140)*100,0)</f>
        <v>0</v>
      </c>
      <c r="P3140" s="4">
        <f t="shared" si="294"/>
        <v>0</v>
      </c>
      <c r="Q3140" t="str">
        <f t="shared" si="295"/>
        <v>theater</v>
      </c>
      <c r="R3140" t="str">
        <f t="shared" si="296"/>
        <v>plays</v>
      </c>
      <c r="S3140" s="9">
        <f t="shared" si="297"/>
        <v>42809.645914351851</v>
      </c>
      <c r="T3140" s="9">
        <f t="shared" si="298"/>
        <v>42828.645914351851</v>
      </c>
    </row>
    <row r="3141" spans="1:20" ht="43.5" x14ac:dyDescent="0.35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3">
        <f t="shared" si="299"/>
        <v>6</v>
      </c>
      <c r="P3141" s="4">
        <f t="shared" si="294"/>
        <v>450</v>
      </c>
      <c r="Q3141" t="str">
        <f t="shared" si="295"/>
        <v>theater</v>
      </c>
      <c r="R3141" t="str">
        <f t="shared" si="296"/>
        <v>plays</v>
      </c>
      <c r="S3141" s="9">
        <f t="shared" si="297"/>
        <v>42785.270370370374</v>
      </c>
      <c r="T3141" s="9">
        <f t="shared" si="298"/>
        <v>42819.189583333333</v>
      </c>
    </row>
    <row r="3142" spans="1:20" ht="43.5" x14ac:dyDescent="0.35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3">
        <f t="shared" si="299"/>
        <v>1</v>
      </c>
      <c r="P3142" s="4">
        <f t="shared" si="294"/>
        <v>24</v>
      </c>
      <c r="Q3142" t="str">
        <f t="shared" si="295"/>
        <v>theater</v>
      </c>
      <c r="R3142" t="str">
        <f t="shared" si="296"/>
        <v>plays</v>
      </c>
      <c r="S3142" s="9">
        <f t="shared" si="297"/>
        <v>42802.718784722223</v>
      </c>
      <c r="T3142" s="9">
        <f t="shared" si="298"/>
        <v>42832.677118055552</v>
      </c>
    </row>
    <row r="3143" spans="1:20" ht="58" x14ac:dyDescent="0.35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3">
        <f t="shared" si="299"/>
        <v>52</v>
      </c>
      <c r="P3143" s="4">
        <f t="shared" si="294"/>
        <v>32.25</v>
      </c>
      <c r="Q3143" t="str">
        <f t="shared" si="295"/>
        <v>theater</v>
      </c>
      <c r="R3143" t="str">
        <f t="shared" si="296"/>
        <v>plays</v>
      </c>
      <c r="S3143" s="9">
        <f t="shared" si="297"/>
        <v>42800.753333333334</v>
      </c>
      <c r="T3143" s="9">
        <f t="shared" si="298"/>
        <v>42841.833333333328</v>
      </c>
    </row>
    <row r="3144" spans="1:20" ht="43.5" x14ac:dyDescent="0.35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3">
        <f t="shared" si="299"/>
        <v>2</v>
      </c>
      <c r="P3144" s="4">
        <f t="shared" si="294"/>
        <v>15</v>
      </c>
      <c r="Q3144" t="str">
        <f t="shared" si="295"/>
        <v>theater</v>
      </c>
      <c r="R3144" t="str">
        <f t="shared" si="296"/>
        <v>plays</v>
      </c>
      <c r="S3144" s="9">
        <f t="shared" si="297"/>
        <v>42783.513182870374</v>
      </c>
      <c r="T3144" s="9">
        <f t="shared" si="298"/>
        <v>42813.471516203703</v>
      </c>
    </row>
    <row r="3145" spans="1:20" ht="58" x14ac:dyDescent="0.35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3">
        <f t="shared" si="299"/>
        <v>0</v>
      </c>
      <c r="P3145" s="4">
        <f t="shared" si="294"/>
        <v>0</v>
      </c>
      <c r="Q3145" t="str">
        <f t="shared" si="295"/>
        <v>theater</v>
      </c>
      <c r="R3145" t="str">
        <f t="shared" si="296"/>
        <v>plays</v>
      </c>
      <c r="S3145" s="9">
        <f t="shared" si="297"/>
        <v>42808.358287037037</v>
      </c>
      <c r="T3145" s="9">
        <f t="shared" si="298"/>
        <v>42834.358287037037</v>
      </c>
    </row>
    <row r="3146" spans="1:20" ht="43.5" x14ac:dyDescent="0.35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3">
        <f t="shared" si="299"/>
        <v>76</v>
      </c>
      <c r="P3146" s="4">
        <f t="shared" si="294"/>
        <v>251.33333333333334</v>
      </c>
      <c r="Q3146" t="str">
        <f t="shared" si="295"/>
        <v>theater</v>
      </c>
      <c r="R3146" t="str">
        <f t="shared" si="296"/>
        <v>plays</v>
      </c>
      <c r="S3146" s="9">
        <f t="shared" si="297"/>
        <v>42796.538275462968</v>
      </c>
      <c r="T3146" s="9">
        <f t="shared" si="298"/>
        <v>42813.25</v>
      </c>
    </row>
    <row r="3147" spans="1:20" ht="29" x14ac:dyDescent="0.35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3">
        <f t="shared" si="299"/>
        <v>0</v>
      </c>
      <c r="P3147" s="4">
        <f t="shared" si="294"/>
        <v>0</v>
      </c>
      <c r="Q3147" t="str">
        <f t="shared" si="295"/>
        <v>theater</v>
      </c>
      <c r="R3147" t="str">
        <f t="shared" si="296"/>
        <v>plays</v>
      </c>
      <c r="S3147" s="9">
        <f t="shared" si="297"/>
        <v>42762.040902777779</v>
      </c>
      <c r="T3147" s="9">
        <f t="shared" si="298"/>
        <v>42821.999236111107</v>
      </c>
    </row>
    <row r="3148" spans="1:20" ht="29" x14ac:dyDescent="0.35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3">
        <f t="shared" si="299"/>
        <v>11</v>
      </c>
      <c r="P3148" s="4">
        <f t="shared" si="294"/>
        <v>437.5</v>
      </c>
      <c r="Q3148" t="str">
        <f t="shared" si="295"/>
        <v>theater</v>
      </c>
      <c r="R3148" t="str">
        <f t="shared" si="296"/>
        <v>plays</v>
      </c>
      <c r="S3148" s="9">
        <f t="shared" si="297"/>
        <v>42796.682476851856</v>
      </c>
      <c r="T3148" s="9">
        <f t="shared" si="298"/>
        <v>42841.640810185185</v>
      </c>
    </row>
    <row r="3149" spans="1:20" ht="43.5" x14ac:dyDescent="0.35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3">
        <f t="shared" si="299"/>
        <v>118</v>
      </c>
      <c r="P3149" s="4">
        <f t="shared" si="294"/>
        <v>110.35211267605634</v>
      </c>
      <c r="Q3149" t="str">
        <f t="shared" si="295"/>
        <v>theater</v>
      </c>
      <c r="R3149" t="str">
        <f t="shared" si="296"/>
        <v>plays</v>
      </c>
      <c r="S3149" s="9">
        <f t="shared" si="297"/>
        <v>41909.969386574077</v>
      </c>
      <c r="T3149" s="9">
        <f t="shared" si="298"/>
        <v>41950.011053240742</v>
      </c>
    </row>
    <row r="3150" spans="1:20" ht="29" x14ac:dyDescent="0.35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3">
        <f t="shared" si="299"/>
        <v>132</v>
      </c>
      <c r="P3150" s="4">
        <f t="shared" si="294"/>
        <v>41.421052631578945</v>
      </c>
      <c r="Q3150" t="str">
        <f t="shared" si="295"/>
        <v>theater</v>
      </c>
      <c r="R3150" t="str">
        <f t="shared" si="296"/>
        <v>plays</v>
      </c>
      <c r="S3150" s="9">
        <f t="shared" si="297"/>
        <v>41891.665324074071</v>
      </c>
      <c r="T3150" s="9">
        <f t="shared" si="298"/>
        <v>41913.166666666664</v>
      </c>
    </row>
    <row r="3151" spans="1:20" ht="43.5" x14ac:dyDescent="0.35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3">
        <f t="shared" si="299"/>
        <v>104</v>
      </c>
      <c r="P3151" s="4">
        <f t="shared" si="294"/>
        <v>52</v>
      </c>
      <c r="Q3151" t="str">
        <f t="shared" si="295"/>
        <v>theater</v>
      </c>
      <c r="R3151" t="str">
        <f t="shared" si="296"/>
        <v>plays</v>
      </c>
      <c r="S3151" s="9">
        <f t="shared" si="297"/>
        <v>41226.017361111109</v>
      </c>
      <c r="T3151" s="9">
        <f t="shared" si="298"/>
        <v>41250.083333333336</v>
      </c>
    </row>
    <row r="3152" spans="1:20" ht="58" x14ac:dyDescent="0.35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3">
        <f t="shared" si="299"/>
        <v>101</v>
      </c>
      <c r="P3152" s="4">
        <f t="shared" si="294"/>
        <v>33.990384615384613</v>
      </c>
      <c r="Q3152" t="str">
        <f t="shared" si="295"/>
        <v>theater</v>
      </c>
      <c r="R3152" t="str">
        <f t="shared" si="296"/>
        <v>plays</v>
      </c>
      <c r="S3152" s="9">
        <f t="shared" si="297"/>
        <v>40478.263923611114</v>
      </c>
      <c r="T3152" s="9">
        <f t="shared" si="298"/>
        <v>40568.166666666664</v>
      </c>
    </row>
    <row r="3153" spans="1:20" ht="29" x14ac:dyDescent="0.35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3">
        <f t="shared" si="299"/>
        <v>101</v>
      </c>
      <c r="P3153" s="4">
        <f t="shared" si="294"/>
        <v>103.35294117647059</v>
      </c>
      <c r="Q3153" t="str">
        <f t="shared" si="295"/>
        <v>theater</v>
      </c>
      <c r="R3153" t="str">
        <f t="shared" si="296"/>
        <v>plays</v>
      </c>
      <c r="S3153" s="9">
        <f t="shared" si="297"/>
        <v>41862.83997685185</v>
      </c>
      <c r="T3153" s="9">
        <f t="shared" si="298"/>
        <v>41892.83997685185</v>
      </c>
    </row>
    <row r="3154" spans="1:20" ht="43.5" x14ac:dyDescent="0.35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3">
        <f t="shared" si="299"/>
        <v>106</v>
      </c>
      <c r="P3154" s="4">
        <f t="shared" si="294"/>
        <v>34.791044776119406</v>
      </c>
      <c r="Q3154" t="str">
        <f t="shared" si="295"/>
        <v>theater</v>
      </c>
      <c r="R3154" t="str">
        <f t="shared" si="296"/>
        <v>plays</v>
      </c>
      <c r="S3154" s="9">
        <f t="shared" si="297"/>
        <v>41550.867673611108</v>
      </c>
      <c r="T3154" s="9">
        <f t="shared" si="298"/>
        <v>41580.867673611108</v>
      </c>
    </row>
    <row r="3155" spans="1:20" ht="43.5" x14ac:dyDescent="0.35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3">
        <f t="shared" si="299"/>
        <v>336</v>
      </c>
      <c r="P3155" s="4">
        <f t="shared" si="294"/>
        <v>41.773858921161825</v>
      </c>
      <c r="Q3155" t="str">
        <f t="shared" si="295"/>
        <v>theater</v>
      </c>
      <c r="R3155" t="str">
        <f t="shared" si="296"/>
        <v>plays</v>
      </c>
      <c r="S3155" s="9">
        <f t="shared" si="297"/>
        <v>40633.154363425929</v>
      </c>
      <c r="T3155" s="9">
        <f t="shared" si="298"/>
        <v>40664.207638888889</v>
      </c>
    </row>
    <row r="3156" spans="1:20" ht="43.5" x14ac:dyDescent="0.35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3">
        <f t="shared" si="299"/>
        <v>113</v>
      </c>
      <c r="P3156" s="4">
        <f t="shared" si="294"/>
        <v>64.268292682926827</v>
      </c>
      <c r="Q3156" t="str">
        <f t="shared" si="295"/>
        <v>theater</v>
      </c>
      <c r="R3156" t="str">
        <f t="shared" si="296"/>
        <v>plays</v>
      </c>
      <c r="S3156" s="9">
        <f t="shared" si="297"/>
        <v>40970.875671296293</v>
      </c>
      <c r="T3156" s="9">
        <f t="shared" si="298"/>
        <v>41000.834004629629</v>
      </c>
    </row>
    <row r="3157" spans="1:20" ht="43.5" x14ac:dyDescent="0.35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3">
        <f t="shared" si="299"/>
        <v>189</v>
      </c>
      <c r="P3157" s="4">
        <f t="shared" si="294"/>
        <v>31.209370860927152</v>
      </c>
      <c r="Q3157" t="str">
        <f t="shared" si="295"/>
        <v>theater</v>
      </c>
      <c r="R3157" t="str">
        <f t="shared" si="296"/>
        <v>plays</v>
      </c>
      <c r="S3157" s="9">
        <f t="shared" si="297"/>
        <v>41233.499131944445</v>
      </c>
      <c r="T3157" s="9">
        <f t="shared" si="298"/>
        <v>41263.499131944445</v>
      </c>
    </row>
    <row r="3158" spans="1:20" ht="43.5" x14ac:dyDescent="0.35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3">
        <f t="shared" si="299"/>
        <v>102</v>
      </c>
      <c r="P3158" s="4">
        <f t="shared" si="294"/>
        <v>62.921348314606739</v>
      </c>
      <c r="Q3158" t="str">
        <f t="shared" si="295"/>
        <v>theater</v>
      </c>
      <c r="R3158" t="str">
        <f t="shared" si="296"/>
        <v>plays</v>
      </c>
      <c r="S3158" s="9">
        <f t="shared" si="297"/>
        <v>41026.953055555554</v>
      </c>
      <c r="T3158" s="9">
        <f t="shared" si="298"/>
        <v>41061.953055555554</v>
      </c>
    </row>
    <row r="3159" spans="1:20" ht="29" x14ac:dyDescent="0.35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3">
        <f t="shared" si="299"/>
        <v>101</v>
      </c>
      <c r="P3159" s="4">
        <f t="shared" si="294"/>
        <v>98.536585365853654</v>
      </c>
      <c r="Q3159" t="str">
        <f t="shared" si="295"/>
        <v>theater</v>
      </c>
      <c r="R3159" t="str">
        <f t="shared" si="296"/>
        <v>plays</v>
      </c>
      <c r="S3159" s="9">
        <f t="shared" si="297"/>
        <v>41829.788252314815</v>
      </c>
      <c r="T3159" s="9">
        <f t="shared" si="298"/>
        <v>41839.208333333336</v>
      </c>
    </row>
    <row r="3160" spans="1:20" ht="29" x14ac:dyDescent="0.35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3">
        <f t="shared" si="299"/>
        <v>114</v>
      </c>
      <c r="P3160" s="4">
        <f t="shared" si="294"/>
        <v>82.608695652173907</v>
      </c>
      <c r="Q3160" t="str">
        <f t="shared" si="295"/>
        <v>theater</v>
      </c>
      <c r="R3160" t="str">
        <f t="shared" si="296"/>
        <v>plays</v>
      </c>
      <c r="S3160" s="9">
        <f t="shared" si="297"/>
        <v>41447.839722222219</v>
      </c>
      <c r="T3160" s="9">
        <f t="shared" si="298"/>
        <v>41477.839722222219</v>
      </c>
    </row>
    <row r="3161" spans="1:20" ht="29" x14ac:dyDescent="0.35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3">
        <f t="shared" si="299"/>
        <v>134</v>
      </c>
      <c r="P3161" s="4">
        <f t="shared" si="294"/>
        <v>38.504230769230773</v>
      </c>
      <c r="Q3161" t="str">
        <f t="shared" si="295"/>
        <v>theater</v>
      </c>
      <c r="R3161" t="str">
        <f t="shared" si="296"/>
        <v>plays</v>
      </c>
      <c r="S3161" s="9">
        <f t="shared" si="297"/>
        <v>40884.066678240742</v>
      </c>
      <c r="T3161" s="9">
        <f t="shared" si="298"/>
        <v>40926.958333333336</v>
      </c>
    </row>
    <row r="3162" spans="1:20" ht="43.5" x14ac:dyDescent="0.35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3">
        <f t="shared" si="299"/>
        <v>102</v>
      </c>
      <c r="P3162" s="4">
        <f t="shared" si="294"/>
        <v>80.15789473684211</v>
      </c>
      <c r="Q3162" t="str">
        <f t="shared" si="295"/>
        <v>theater</v>
      </c>
      <c r="R3162" t="str">
        <f t="shared" si="296"/>
        <v>plays</v>
      </c>
      <c r="S3162" s="9">
        <f t="shared" si="297"/>
        <v>41841.26489583333</v>
      </c>
      <c r="T3162" s="9">
        <f t="shared" si="298"/>
        <v>41864.207638888889</v>
      </c>
    </row>
    <row r="3163" spans="1:20" ht="43.5" x14ac:dyDescent="0.35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3">
        <f t="shared" si="299"/>
        <v>106</v>
      </c>
      <c r="P3163" s="4">
        <f t="shared" si="294"/>
        <v>28.405405405405407</v>
      </c>
      <c r="Q3163" t="str">
        <f t="shared" si="295"/>
        <v>theater</v>
      </c>
      <c r="R3163" t="str">
        <f t="shared" si="296"/>
        <v>plays</v>
      </c>
      <c r="S3163" s="9">
        <f t="shared" si="297"/>
        <v>41897.536134259259</v>
      </c>
      <c r="T3163" s="9">
        <f t="shared" si="298"/>
        <v>41927.536134259259</v>
      </c>
    </row>
    <row r="3164" spans="1:20" ht="43.5" x14ac:dyDescent="0.35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3">
        <f t="shared" si="299"/>
        <v>128</v>
      </c>
      <c r="P3164" s="4">
        <f t="shared" si="294"/>
        <v>80.730158730158735</v>
      </c>
      <c r="Q3164" t="str">
        <f t="shared" si="295"/>
        <v>theater</v>
      </c>
      <c r="R3164" t="str">
        <f t="shared" si="296"/>
        <v>plays</v>
      </c>
      <c r="S3164" s="9">
        <f t="shared" si="297"/>
        <v>41799.685902777775</v>
      </c>
      <c r="T3164" s="9">
        <f t="shared" si="298"/>
        <v>41827.083333333336</v>
      </c>
    </row>
    <row r="3165" spans="1:20" ht="43.5" x14ac:dyDescent="0.35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3">
        <f t="shared" si="299"/>
        <v>112</v>
      </c>
      <c r="P3165" s="4">
        <f t="shared" si="294"/>
        <v>200.69444444444446</v>
      </c>
      <c r="Q3165" t="str">
        <f t="shared" si="295"/>
        <v>theater</v>
      </c>
      <c r="R3165" t="str">
        <f t="shared" si="296"/>
        <v>plays</v>
      </c>
      <c r="S3165" s="9">
        <f t="shared" si="297"/>
        <v>41775.753761574073</v>
      </c>
      <c r="T3165" s="9">
        <f t="shared" si="298"/>
        <v>41805.753761574073</v>
      </c>
    </row>
    <row r="3166" spans="1:20" ht="43.5" x14ac:dyDescent="0.35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3">
        <f t="shared" si="299"/>
        <v>107</v>
      </c>
      <c r="P3166" s="4">
        <f t="shared" si="294"/>
        <v>37.591549295774648</v>
      </c>
      <c r="Q3166" t="str">
        <f t="shared" si="295"/>
        <v>theater</v>
      </c>
      <c r="R3166" t="str">
        <f t="shared" si="296"/>
        <v>plays</v>
      </c>
      <c r="S3166" s="9">
        <f t="shared" si="297"/>
        <v>41766.80572916667</v>
      </c>
      <c r="T3166" s="9">
        <f t="shared" si="298"/>
        <v>41799.80572916667</v>
      </c>
    </row>
    <row r="3167" spans="1:20" ht="43.5" x14ac:dyDescent="0.35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3">
        <f t="shared" si="299"/>
        <v>163</v>
      </c>
      <c r="P3167" s="4">
        <f t="shared" si="294"/>
        <v>58.095238095238095</v>
      </c>
      <c r="Q3167" t="str">
        <f t="shared" si="295"/>
        <v>theater</v>
      </c>
      <c r="R3167" t="str">
        <f t="shared" si="296"/>
        <v>plays</v>
      </c>
      <c r="S3167" s="9">
        <f t="shared" si="297"/>
        <v>40644.159259259257</v>
      </c>
      <c r="T3167" s="9">
        <f t="shared" si="298"/>
        <v>40666.165972222225</v>
      </c>
    </row>
    <row r="3168" spans="1:20" ht="43.5" x14ac:dyDescent="0.35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3">
        <f t="shared" si="299"/>
        <v>161</v>
      </c>
      <c r="P3168" s="4">
        <f t="shared" si="294"/>
        <v>60.300892473118282</v>
      </c>
      <c r="Q3168" t="str">
        <f t="shared" si="295"/>
        <v>theater</v>
      </c>
      <c r="R3168" t="str">
        <f t="shared" si="296"/>
        <v>plays</v>
      </c>
      <c r="S3168" s="9">
        <f t="shared" si="297"/>
        <v>41940.69158564815</v>
      </c>
      <c r="T3168" s="9">
        <f t="shared" si="298"/>
        <v>41969.332638888889</v>
      </c>
    </row>
    <row r="3169" spans="1:20" ht="29" x14ac:dyDescent="0.35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3">
        <f t="shared" si="299"/>
        <v>117</v>
      </c>
      <c r="P3169" s="4">
        <f t="shared" si="294"/>
        <v>63.363636363636367</v>
      </c>
      <c r="Q3169" t="str">
        <f t="shared" si="295"/>
        <v>theater</v>
      </c>
      <c r="R3169" t="str">
        <f t="shared" si="296"/>
        <v>plays</v>
      </c>
      <c r="S3169" s="9">
        <f t="shared" si="297"/>
        <v>41839.175706018519</v>
      </c>
      <c r="T3169" s="9">
        <f t="shared" si="298"/>
        <v>41853.175706018519</v>
      </c>
    </row>
    <row r="3170" spans="1:20" ht="43.5" x14ac:dyDescent="0.35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3">
        <f t="shared" si="299"/>
        <v>125</v>
      </c>
      <c r="P3170" s="4">
        <f t="shared" si="294"/>
        <v>50.901639344262293</v>
      </c>
      <c r="Q3170" t="str">
        <f t="shared" si="295"/>
        <v>theater</v>
      </c>
      <c r="R3170" t="str">
        <f t="shared" si="296"/>
        <v>plays</v>
      </c>
      <c r="S3170" s="9">
        <f t="shared" si="297"/>
        <v>41772.105937500004</v>
      </c>
      <c r="T3170" s="9">
        <f t="shared" si="298"/>
        <v>41803.916666666664</v>
      </c>
    </row>
    <row r="3171" spans="1:20" ht="29" x14ac:dyDescent="0.35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3">
        <f t="shared" si="299"/>
        <v>104</v>
      </c>
      <c r="P3171" s="4">
        <f t="shared" si="294"/>
        <v>100.5</v>
      </c>
      <c r="Q3171" t="str">
        <f t="shared" si="295"/>
        <v>theater</v>
      </c>
      <c r="R3171" t="str">
        <f t="shared" si="296"/>
        <v>plays</v>
      </c>
      <c r="S3171" s="9">
        <f t="shared" si="297"/>
        <v>41591.737974537034</v>
      </c>
      <c r="T3171" s="9">
        <f t="shared" si="298"/>
        <v>41621.207638888889</v>
      </c>
    </row>
    <row r="3172" spans="1:20" ht="29" x14ac:dyDescent="0.35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3">
        <f t="shared" si="299"/>
        <v>113</v>
      </c>
      <c r="P3172" s="4">
        <f t="shared" si="294"/>
        <v>31.619718309859156</v>
      </c>
      <c r="Q3172" t="str">
        <f t="shared" si="295"/>
        <v>theater</v>
      </c>
      <c r="R3172" t="str">
        <f t="shared" si="296"/>
        <v>plays</v>
      </c>
      <c r="S3172" s="9">
        <f t="shared" si="297"/>
        <v>41789.080370370371</v>
      </c>
      <c r="T3172" s="9">
        <f t="shared" si="298"/>
        <v>41822.166666666664</v>
      </c>
    </row>
    <row r="3173" spans="1:20" ht="43.5" x14ac:dyDescent="0.35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3">
        <f t="shared" si="299"/>
        <v>109</v>
      </c>
      <c r="P3173" s="4">
        <f t="shared" si="294"/>
        <v>65.102564102564102</v>
      </c>
      <c r="Q3173" t="str">
        <f t="shared" si="295"/>
        <v>theater</v>
      </c>
      <c r="R3173" t="str">
        <f t="shared" si="296"/>
        <v>plays</v>
      </c>
      <c r="S3173" s="9">
        <f t="shared" si="297"/>
        <v>42466.608310185184</v>
      </c>
      <c r="T3173" s="9">
        <f t="shared" si="298"/>
        <v>42496.608310185184</v>
      </c>
    </row>
    <row r="3174" spans="1:20" ht="43.5" x14ac:dyDescent="0.35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3">
        <f t="shared" si="299"/>
        <v>115</v>
      </c>
      <c r="P3174" s="4">
        <f t="shared" si="294"/>
        <v>79.310344827586206</v>
      </c>
      <c r="Q3174" t="str">
        <f t="shared" si="295"/>
        <v>theater</v>
      </c>
      <c r="R3174" t="str">
        <f t="shared" si="296"/>
        <v>plays</v>
      </c>
      <c r="S3174" s="9">
        <f t="shared" si="297"/>
        <v>40923.729953703703</v>
      </c>
      <c r="T3174" s="9">
        <f t="shared" si="298"/>
        <v>40953.729953703703</v>
      </c>
    </row>
    <row r="3175" spans="1:20" ht="43.5" x14ac:dyDescent="0.35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3">
        <f t="shared" si="299"/>
        <v>103</v>
      </c>
      <c r="P3175" s="4">
        <f t="shared" si="294"/>
        <v>139.18918918918919</v>
      </c>
      <c r="Q3175" t="str">
        <f t="shared" si="295"/>
        <v>theater</v>
      </c>
      <c r="R3175" t="str">
        <f t="shared" si="296"/>
        <v>plays</v>
      </c>
      <c r="S3175" s="9">
        <f t="shared" si="297"/>
        <v>41878.878379629627</v>
      </c>
      <c r="T3175" s="9">
        <f t="shared" si="298"/>
        <v>41908.878379629627</v>
      </c>
    </row>
    <row r="3176" spans="1:20" ht="43.5" x14ac:dyDescent="0.35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3">
        <f t="shared" si="299"/>
        <v>102</v>
      </c>
      <c r="P3176" s="4">
        <f t="shared" si="294"/>
        <v>131.91304347826087</v>
      </c>
      <c r="Q3176" t="str">
        <f t="shared" si="295"/>
        <v>theater</v>
      </c>
      <c r="R3176" t="str">
        <f t="shared" si="296"/>
        <v>plays</v>
      </c>
      <c r="S3176" s="9">
        <f t="shared" si="297"/>
        <v>41862.864675925928</v>
      </c>
      <c r="T3176" s="9">
        <f t="shared" si="298"/>
        <v>41876.864675925928</v>
      </c>
    </row>
    <row r="3177" spans="1:20" ht="43.5" x14ac:dyDescent="0.35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3">
        <f t="shared" si="299"/>
        <v>110</v>
      </c>
      <c r="P3177" s="4">
        <f t="shared" si="294"/>
        <v>91.3</v>
      </c>
      <c r="Q3177" t="str">
        <f t="shared" si="295"/>
        <v>theater</v>
      </c>
      <c r="R3177" t="str">
        <f t="shared" si="296"/>
        <v>plays</v>
      </c>
      <c r="S3177" s="9">
        <f t="shared" si="297"/>
        <v>40531.886886574073</v>
      </c>
      <c r="T3177" s="9">
        <f t="shared" si="298"/>
        <v>40591.886886574073</v>
      </c>
    </row>
    <row r="3178" spans="1:20" ht="43.5" x14ac:dyDescent="0.35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3">
        <f t="shared" si="299"/>
        <v>115</v>
      </c>
      <c r="P3178" s="4">
        <f t="shared" si="294"/>
        <v>39.672727272727272</v>
      </c>
      <c r="Q3178" t="str">
        <f t="shared" si="295"/>
        <v>theater</v>
      </c>
      <c r="R3178" t="str">
        <f t="shared" si="296"/>
        <v>plays</v>
      </c>
      <c r="S3178" s="9">
        <f t="shared" si="297"/>
        <v>41477.930914351848</v>
      </c>
      <c r="T3178" s="9">
        <f t="shared" si="298"/>
        <v>41504.625</v>
      </c>
    </row>
    <row r="3179" spans="1:20" ht="43.5" x14ac:dyDescent="0.35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3">
        <f t="shared" si="299"/>
        <v>118</v>
      </c>
      <c r="P3179" s="4">
        <f t="shared" si="294"/>
        <v>57.549019607843135</v>
      </c>
      <c r="Q3179" t="str">
        <f t="shared" si="295"/>
        <v>theater</v>
      </c>
      <c r="R3179" t="str">
        <f t="shared" si="296"/>
        <v>plays</v>
      </c>
      <c r="S3179" s="9">
        <f t="shared" si="297"/>
        <v>41781.666770833333</v>
      </c>
      <c r="T3179" s="9">
        <f t="shared" si="298"/>
        <v>41811.666770833333</v>
      </c>
    </row>
    <row r="3180" spans="1:20" ht="43.5" x14ac:dyDescent="0.35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3">
        <f t="shared" si="299"/>
        <v>172</v>
      </c>
      <c r="P3180" s="4">
        <f t="shared" si="294"/>
        <v>33.025641025641029</v>
      </c>
      <c r="Q3180" t="str">
        <f t="shared" si="295"/>
        <v>theater</v>
      </c>
      <c r="R3180" t="str">
        <f t="shared" si="296"/>
        <v>plays</v>
      </c>
      <c r="S3180" s="9">
        <f t="shared" si="297"/>
        <v>41806.605034722219</v>
      </c>
      <c r="T3180" s="9">
        <f t="shared" si="298"/>
        <v>41836.605034722219</v>
      </c>
    </row>
    <row r="3181" spans="1:20" ht="29" x14ac:dyDescent="0.35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3">
        <f t="shared" si="299"/>
        <v>115</v>
      </c>
      <c r="P3181" s="4">
        <f t="shared" si="294"/>
        <v>77.335806451612896</v>
      </c>
      <c r="Q3181" t="str">
        <f t="shared" si="295"/>
        <v>theater</v>
      </c>
      <c r="R3181" t="str">
        <f t="shared" si="296"/>
        <v>plays</v>
      </c>
      <c r="S3181" s="9">
        <f t="shared" si="297"/>
        <v>41375.702210648145</v>
      </c>
      <c r="T3181" s="9">
        <f t="shared" si="298"/>
        <v>41400.702210648145</v>
      </c>
    </row>
    <row r="3182" spans="1:20" ht="43.5" x14ac:dyDescent="0.35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3">
        <f t="shared" si="299"/>
        <v>120</v>
      </c>
      <c r="P3182" s="4">
        <f t="shared" si="294"/>
        <v>31.933333333333334</v>
      </c>
      <c r="Q3182" t="str">
        <f t="shared" si="295"/>
        <v>theater</v>
      </c>
      <c r="R3182" t="str">
        <f t="shared" si="296"/>
        <v>plays</v>
      </c>
      <c r="S3182" s="9">
        <f t="shared" si="297"/>
        <v>41780.412604166668</v>
      </c>
      <c r="T3182" s="9">
        <f t="shared" si="298"/>
        <v>41810.412604166668</v>
      </c>
    </row>
    <row r="3183" spans="1:20" ht="43.5" x14ac:dyDescent="0.35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3">
        <f t="shared" si="299"/>
        <v>109</v>
      </c>
      <c r="P3183" s="4">
        <f t="shared" si="294"/>
        <v>36.333333333333336</v>
      </c>
      <c r="Q3183" t="str">
        <f t="shared" si="295"/>
        <v>theater</v>
      </c>
      <c r="R3183" t="str">
        <f t="shared" si="296"/>
        <v>plays</v>
      </c>
      <c r="S3183" s="9">
        <f t="shared" si="297"/>
        <v>41779.310034722221</v>
      </c>
      <c r="T3183" s="9">
        <f t="shared" si="298"/>
        <v>41805.666666666664</v>
      </c>
    </row>
    <row r="3184" spans="1:20" ht="58" x14ac:dyDescent="0.35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3">
        <f t="shared" si="299"/>
        <v>101</v>
      </c>
      <c r="P3184" s="4">
        <f t="shared" si="294"/>
        <v>46.768211920529801</v>
      </c>
      <c r="Q3184" t="str">
        <f t="shared" si="295"/>
        <v>theater</v>
      </c>
      <c r="R3184" t="str">
        <f t="shared" si="296"/>
        <v>plays</v>
      </c>
      <c r="S3184" s="9">
        <f t="shared" si="297"/>
        <v>40883.949317129627</v>
      </c>
      <c r="T3184" s="9">
        <f t="shared" si="298"/>
        <v>40939.708333333336</v>
      </c>
    </row>
    <row r="3185" spans="1:20" ht="43.5" x14ac:dyDescent="0.35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3">
        <f t="shared" si="299"/>
        <v>109</v>
      </c>
      <c r="P3185" s="4">
        <f t="shared" si="294"/>
        <v>40.073529411764703</v>
      </c>
      <c r="Q3185" t="str">
        <f t="shared" si="295"/>
        <v>theater</v>
      </c>
      <c r="R3185" t="str">
        <f t="shared" si="296"/>
        <v>plays</v>
      </c>
      <c r="S3185" s="9">
        <f t="shared" si="297"/>
        <v>41491.79478009259</v>
      </c>
      <c r="T3185" s="9">
        <f t="shared" si="298"/>
        <v>41509.79478009259</v>
      </c>
    </row>
    <row r="3186" spans="1:20" ht="43.5" x14ac:dyDescent="0.35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3">
        <f t="shared" si="299"/>
        <v>108</v>
      </c>
      <c r="P3186" s="4">
        <f t="shared" si="294"/>
        <v>100.21739130434783</v>
      </c>
      <c r="Q3186" t="str">
        <f t="shared" si="295"/>
        <v>theater</v>
      </c>
      <c r="R3186" t="str">
        <f t="shared" si="296"/>
        <v>plays</v>
      </c>
      <c r="S3186" s="9">
        <f t="shared" si="297"/>
        <v>41791.993414351848</v>
      </c>
      <c r="T3186" s="9">
        <f t="shared" si="298"/>
        <v>41821.993414351848</v>
      </c>
    </row>
    <row r="3187" spans="1:20" ht="43.5" x14ac:dyDescent="0.35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3">
        <f t="shared" si="299"/>
        <v>100</v>
      </c>
      <c r="P3187" s="4">
        <f t="shared" si="294"/>
        <v>41.666666666666664</v>
      </c>
      <c r="Q3187" t="str">
        <f t="shared" si="295"/>
        <v>theater</v>
      </c>
      <c r="R3187" t="str">
        <f t="shared" si="296"/>
        <v>plays</v>
      </c>
      <c r="S3187" s="9">
        <f t="shared" si="297"/>
        <v>41829.977326388893</v>
      </c>
      <c r="T3187" s="9">
        <f t="shared" si="298"/>
        <v>41836.977326388893</v>
      </c>
    </row>
    <row r="3188" spans="1:20" ht="43.5" x14ac:dyDescent="0.35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3">
        <f t="shared" si="299"/>
        <v>103</v>
      </c>
      <c r="P3188" s="4">
        <f t="shared" si="294"/>
        <v>46.714285714285715</v>
      </c>
      <c r="Q3188" t="str">
        <f t="shared" si="295"/>
        <v>theater</v>
      </c>
      <c r="R3188" t="str">
        <f t="shared" si="296"/>
        <v>plays</v>
      </c>
      <c r="S3188" s="9">
        <f t="shared" si="297"/>
        <v>41868.924050925925</v>
      </c>
      <c r="T3188" s="9">
        <f t="shared" si="298"/>
        <v>41898.875</v>
      </c>
    </row>
    <row r="3189" spans="1:20" ht="43.5" x14ac:dyDescent="0.35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3">
        <f t="shared" si="299"/>
        <v>117</v>
      </c>
      <c r="P3189" s="4">
        <f t="shared" si="294"/>
        <v>71.491803278688522</v>
      </c>
      <c r="Q3189" t="str">
        <f t="shared" si="295"/>
        <v>theater</v>
      </c>
      <c r="R3189" t="str">
        <f t="shared" si="296"/>
        <v>plays</v>
      </c>
      <c r="S3189" s="9">
        <f t="shared" si="297"/>
        <v>41835.666354166664</v>
      </c>
      <c r="T3189" s="9">
        <f t="shared" si="298"/>
        <v>41855.666354166664</v>
      </c>
    </row>
    <row r="3190" spans="1:20" ht="43.5" x14ac:dyDescent="0.35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3">
        <f t="shared" si="299"/>
        <v>65</v>
      </c>
      <c r="P3190" s="4">
        <f t="shared" si="294"/>
        <v>14.444444444444445</v>
      </c>
      <c r="Q3190" t="str">
        <f t="shared" si="295"/>
        <v>theater</v>
      </c>
      <c r="R3190" t="str">
        <f t="shared" si="296"/>
        <v>musical</v>
      </c>
      <c r="S3190" s="9">
        <f t="shared" si="297"/>
        <v>42144.415532407409</v>
      </c>
      <c r="T3190" s="9">
        <f t="shared" si="298"/>
        <v>42165.415532407409</v>
      </c>
    </row>
    <row r="3191" spans="1:20" ht="43.5" x14ac:dyDescent="0.35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3">
        <f t="shared" si="299"/>
        <v>13</v>
      </c>
      <c r="P3191" s="4">
        <f t="shared" si="294"/>
        <v>356.84210526315792</v>
      </c>
      <c r="Q3191" t="str">
        <f t="shared" si="295"/>
        <v>theater</v>
      </c>
      <c r="R3191" t="str">
        <f t="shared" si="296"/>
        <v>musical</v>
      </c>
      <c r="S3191" s="9">
        <f t="shared" si="297"/>
        <v>42118.346435185187</v>
      </c>
      <c r="T3191" s="9">
        <f t="shared" si="298"/>
        <v>42148.346435185187</v>
      </c>
    </row>
    <row r="3192" spans="1:20" ht="29" x14ac:dyDescent="0.35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3">
        <f t="shared" si="299"/>
        <v>0</v>
      </c>
      <c r="P3192" s="4">
        <f t="shared" si="294"/>
        <v>0</v>
      </c>
      <c r="Q3192" t="str">
        <f t="shared" si="295"/>
        <v>theater</v>
      </c>
      <c r="R3192" t="str">
        <f t="shared" si="296"/>
        <v>musical</v>
      </c>
      <c r="S3192" s="9">
        <f t="shared" si="297"/>
        <v>42683.151331018518</v>
      </c>
      <c r="T3192" s="9">
        <f t="shared" si="298"/>
        <v>42713.192997685182</v>
      </c>
    </row>
    <row r="3193" spans="1:20" ht="43.5" x14ac:dyDescent="0.35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3">
        <f t="shared" si="299"/>
        <v>5</v>
      </c>
      <c r="P3193" s="4">
        <f t="shared" si="294"/>
        <v>37.75</v>
      </c>
      <c r="Q3193" t="str">
        <f t="shared" si="295"/>
        <v>theater</v>
      </c>
      <c r="R3193" t="str">
        <f t="shared" si="296"/>
        <v>musical</v>
      </c>
      <c r="S3193" s="9">
        <f t="shared" si="297"/>
        <v>42538.755428240736</v>
      </c>
      <c r="T3193" s="9">
        <f t="shared" si="298"/>
        <v>42598.755428240736</v>
      </c>
    </row>
    <row r="3194" spans="1:20" ht="43.5" x14ac:dyDescent="0.35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3">
        <f t="shared" si="299"/>
        <v>2</v>
      </c>
      <c r="P3194" s="4">
        <f t="shared" si="294"/>
        <v>12.75</v>
      </c>
      <c r="Q3194" t="str">
        <f t="shared" si="295"/>
        <v>theater</v>
      </c>
      <c r="R3194" t="str">
        <f t="shared" si="296"/>
        <v>musical</v>
      </c>
      <c r="S3194" s="9">
        <f t="shared" si="297"/>
        <v>42018.94049768518</v>
      </c>
      <c r="T3194" s="9">
        <f t="shared" si="298"/>
        <v>42063.916666666672</v>
      </c>
    </row>
    <row r="3195" spans="1:20" ht="43.5" x14ac:dyDescent="0.35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3">
        <f t="shared" si="299"/>
        <v>12</v>
      </c>
      <c r="P3195" s="4">
        <f t="shared" si="294"/>
        <v>24.458333333333332</v>
      </c>
      <c r="Q3195" t="str">
        <f t="shared" si="295"/>
        <v>theater</v>
      </c>
      <c r="R3195" t="str">
        <f t="shared" si="296"/>
        <v>musical</v>
      </c>
      <c r="S3195" s="9">
        <f t="shared" si="297"/>
        <v>42010.968240740738</v>
      </c>
      <c r="T3195" s="9">
        <f t="shared" si="298"/>
        <v>42055.968240740738</v>
      </c>
    </row>
    <row r="3196" spans="1:20" ht="43.5" x14ac:dyDescent="0.35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3">
        <f t="shared" si="299"/>
        <v>0</v>
      </c>
      <c r="P3196" s="4">
        <f t="shared" si="294"/>
        <v>0</v>
      </c>
      <c r="Q3196" t="str">
        <f t="shared" si="295"/>
        <v>theater</v>
      </c>
      <c r="R3196" t="str">
        <f t="shared" si="296"/>
        <v>musical</v>
      </c>
      <c r="S3196" s="9">
        <f t="shared" si="297"/>
        <v>42182.062476851846</v>
      </c>
      <c r="T3196" s="9">
        <f t="shared" si="298"/>
        <v>42212.062476851846</v>
      </c>
    </row>
    <row r="3197" spans="1:20" ht="43.5" x14ac:dyDescent="0.35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3">
        <f t="shared" si="299"/>
        <v>60</v>
      </c>
      <c r="P3197" s="4">
        <f t="shared" si="294"/>
        <v>53.07692307692308</v>
      </c>
      <c r="Q3197" t="str">
        <f t="shared" si="295"/>
        <v>theater</v>
      </c>
      <c r="R3197" t="str">
        <f t="shared" si="296"/>
        <v>musical</v>
      </c>
      <c r="S3197" s="9">
        <f t="shared" si="297"/>
        <v>42017.594236111108</v>
      </c>
      <c r="T3197" s="9">
        <f t="shared" si="298"/>
        <v>42047.594236111108</v>
      </c>
    </row>
    <row r="3198" spans="1:20" ht="43.5" x14ac:dyDescent="0.35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3">
        <f t="shared" si="299"/>
        <v>1</v>
      </c>
      <c r="P3198" s="4">
        <f t="shared" si="294"/>
        <v>300</v>
      </c>
      <c r="Q3198" t="str">
        <f t="shared" si="295"/>
        <v>theater</v>
      </c>
      <c r="R3198" t="str">
        <f t="shared" si="296"/>
        <v>musical</v>
      </c>
      <c r="S3198" s="9">
        <f t="shared" si="297"/>
        <v>42157.598090277781</v>
      </c>
      <c r="T3198" s="9">
        <f t="shared" si="298"/>
        <v>42217.583333333328</v>
      </c>
    </row>
    <row r="3199" spans="1:20" ht="29" x14ac:dyDescent="0.35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3">
        <f t="shared" si="299"/>
        <v>12</v>
      </c>
      <c r="P3199" s="4">
        <f t="shared" si="294"/>
        <v>286.25</v>
      </c>
      <c r="Q3199" t="str">
        <f t="shared" si="295"/>
        <v>theater</v>
      </c>
      <c r="R3199" t="str">
        <f t="shared" si="296"/>
        <v>musical</v>
      </c>
      <c r="S3199" s="9">
        <f t="shared" si="297"/>
        <v>42009.493263888886</v>
      </c>
      <c r="T3199" s="9">
        <f t="shared" si="298"/>
        <v>42039.493263888886</v>
      </c>
    </row>
    <row r="3200" spans="1:20" ht="43.5" x14ac:dyDescent="0.35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3">
        <f t="shared" si="299"/>
        <v>1</v>
      </c>
      <c r="P3200" s="4">
        <f t="shared" si="294"/>
        <v>36.666666666666664</v>
      </c>
      <c r="Q3200" t="str">
        <f t="shared" si="295"/>
        <v>theater</v>
      </c>
      <c r="R3200" t="str">
        <f t="shared" si="296"/>
        <v>musical</v>
      </c>
      <c r="S3200" s="9">
        <f t="shared" si="297"/>
        <v>42013.424502314811</v>
      </c>
      <c r="T3200" s="9">
        <f t="shared" si="298"/>
        <v>42051.424502314811</v>
      </c>
    </row>
    <row r="3201" spans="1:20" ht="43.5" x14ac:dyDescent="0.35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3">
        <f t="shared" si="299"/>
        <v>53</v>
      </c>
      <c r="P3201" s="4">
        <f t="shared" si="294"/>
        <v>49.20754716981132</v>
      </c>
      <c r="Q3201" t="str">
        <f t="shared" si="295"/>
        <v>theater</v>
      </c>
      <c r="R3201" t="str">
        <f t="shared" si="296"/>
        <v>musical</v>
      </c>
      <c r="S3201" s="9">
        <f t="shared" si="297"/>
        <v>41858.761782407404</v>
      </c>
      <c r="T3201" s="9">
        <f t="shared" si="298"/>
        <v>41888.875</v>
      </c>
    </row>
    <row r="3202" spans="1:20" ht="43.5" x14ac:dyDescent="0.35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3">
        <f t="shared" si="299"/>
        <v>1</v>
      </c>
      <c r="P3202" s="4">
        <f t="shared" si="294"/>
        <v>1</v>
      </c>
      <c r="Q3202" t="str">
        <f t="shared" si="295"/>
        <v>theater</v>
      </c>
      <c r="R3202" t="str">
        <f t="shared" si="296"/>
        <v>musical</v>
      </c>
      <c r="S3202" s="9">
        <f t="shared" si="297"/>
        <v>42460.320613425924</v>
      </c>
      <c r="T3202" s="9">
        <f t="shared" si="298"/>
        <v>42490.231944444444</v>
      </c>
    </row>
    <row r="3203" spans="1:20" ht="43.5" x14ac:dyDescent="0.35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3">
        <f t="shared" si="299"/>
        <v>2</v>
      </c>
      <c r="P3203" s="4">
        <f t="shared" ref="P3203:P3266" si="300">IFERROR(E3203/L3203,0)</f>
        <v>12.5</v>
      </c>
      <c r="Q3203" t="str">
        <f t="shared" ref="Q3203:Q3266" si="301">LEFT(N3203,SEARCH("/",N3203)-1)</f>
        <v>theater</v>
      </c>
      <c r="R3203" t="str">
        <f t="shared" ref="R3203:R3266" si="302">RIGHT(N3203,LEN(N3203)-SEARCH("/",N3203,1))</f>
        <v>musical</v>
      </c>
      <c r="S3203" s="9">
        <f t="shared" ref="S3203:S3266" si="303">(((J3203/60)/60)/24)+DATE(1970,1,1)</f>
        <v>41861.767094907409</v>
      </c>
      <c r="T3203" s="9">
        <f t="shared" ref="T3203:T3266" si="304">(((I3203/60)/60)/24)+DATE(1970,1,1)</f>
        <v>41882.767094907409</v>
      </c>
    </row>
    <row r="3204" spans="1:20" ht="43.5" x14ac:dyDescent="0.35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3">
        <f t="shared" ref="O3204:O3267" si="305">ROUNDUP((E3204/D3204)*100,0)</f>
        <v>55</v>
      </c>
      <c r="P3204" s="4">
        <f t="shared" si="300"/>
        <v>109.04</v>
      </c>
      <c r="Q3204" t="str">
        <f t="shared" si="301"/>
        <v>theater</v>
      </c>
      <c r="R3204" t="str">
        <f t="shared" si="302"/>
        <v>musical</v>
      </c>
      <c r="S3204" s="9">
        <f t="shared" si="303"/>
        <v>42293.853541666671</v>
      </c>
      <c r="T3204" s="9">
        <f t="shared" si="304"/>
        <v>42352.249305555553</v>
      </c>
    </row>
    <row r="3205" spans="1:20" ht="29" x14ac:dyDescent="0.35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3">
        <f t="shared" si="305"/>
        <v>25</v>
      </c>
      <c r="P3205" s="4">
        <f t="shared" si="300"/>
        <v>41.666666666666664</v>
      </c>
      <c r="Q3205" t="str">
        <f t="shared" si="301"/>
        <v>theater</v>
      </c>
      <c r="R3205" t="str">
        <f t="shared" si="302"/>
        <v>musical</v>
      </c>
      <c r="S3205" s="9">
        <f t="shared" si="303"/>
        <v>42242.988680555558</v>
      </c>
      <c r="T3205" s="9">
        <f t="shared" si="304"/>
        <v>42272.988680555558</v>
      </c>
    </row>
    <row r="3206" spans="1:20" ht="43.5" x14ac:dyDescent="0.35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3">
        <f t="shared" si="305"/>
        <v>0</v>
      </c>
      <c r="P3206" s="4">
        <f t="shared" si="300"/>
        <v>0</v>
      </c>
      <c r="Q3206" t="str">
        <f t="shared" si="301"/>
        <v>theater</v>
      </c>
      <c r="R3206" t="str">
        <f t="shared" si="302"/>
        <v>musical</v>
      </c>
      <c r="S3206" s="9">
        <f t="shared" si="303"/>
        <v>42172.686099537037</v>
      </c>
      <c r="T3206" s="9">
        <f t="shared" si="304"/>
        <v>42202.676388888889</v>
      </c>
    </row>
    <row r="3207" spans="1:20" ht="43.5" x14ac:dyDescent="0.35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3">
        <f t="shared" si="305"/>
        <v>4</v>
      </c>
      <c r="P3207" s="4">
        <f t="shared" si="300"/>
        <v>22.75</v>
      </c>
      <c r="Q3207" t="str">
        <f t="shared" si="301"/>
        <v>theater</v>
      </c>
      <c r="R3207" t="str">
        <f t="shared" si="302"/>
        <v>musical</v>
      </c>
      <c r="S3207" s="9">
        <f t="shared" si="303"/>
        <v>42095.374675925923</v>
      </c>
      <c r="T3207" s="9">
        <f t="shared" si="304"/>
        <v>42125.374675925923</v>
      </c>
    </row>
    <row r="3208" spans="1:20" ht="43.5" x14ac:dyDescent="0.35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3">
        <f t="shared" si="305"/>
        <v>0</v>
      </c>
      <c r="P3208" s="4">
        <f t="shared" si="300"/>
        <v>0</v>
      </c>
      <c r="Q3208" t="str">
        <f t="shared" si="301"/>
        <v>theater</v>
      </c>
      <c r="R3208" t="str">
        <f t="shared" si="302"/>
        <v>musical</v>
      </c>
      <c r="S3208" s="9">
        <f t="shared" si="303"/>
        <v>42236.276053240741</v>
      </c>
      <c r="T3208" s="9">
        <f t="shared" si="304"/>
        <v>42266.276053240741</v>
      </c>
    </row>
    <row r="3209" spans="1:20" ht="43.5" x14ac:dyDescent="0.35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3">
        <f t="shared" si="305"/>
        <v>47</v>
      </c>
      <c r="P3209" s="4">
        <f t="shared" si="300"/>
        <v>70.833333333333329</v>
      </c>
      <c r="Q3209" t="str">
        <f t="shared" si="301"/>
        <v>theater</v>
      </c>
      <c r="R3209" t="str">
        <f t="shared" si="302"/>
        <v>musical</v>
      </c>
      <c r="S3209" s="9">
        <f t="shared" si="303"/>
        <v>42057.277858796297</v>
      </c>
      <c r="T3209" s="9">
        <f t="shared" si="304"/>
        <v>42117.236192129625</v>
      </c>
    </row>
    <row r="3210" spans="1:20" ht="43.5" x14ac:dyDescent="0.35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3">
        <f t="shared" si="305"/>
        <v>104</v>
      </c>
      <c r="P3210" s="4">
        <f t="shared" si="300"/>
        <v>63.109756097560975</v>
      </c>
      <c r="Q3210" t="str">
        <f t="shared" si="301"/>
        <v>theater</v>
      </c>
      <c r="R3210" t="str">
        <f t="shared" si="302"/>
        <v>plays</v>
      </c>
      <c r="S3210" s="9">
        <f t="shared" si="303"/>
        <v>41827.605057870373</v>
      </c>
      <c r="T3210" s="9">
        <f t="shared" si="304"/>
        <v>41848.605057870373</v>
      </c>
    </row>
    <row r="3211" spans="1:20" ht="43.5" x14ac:dyDescent="0.35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3">
        <f t="shared" si="305"/>
        <v>120</v>
      </c>
      <c r="P3211" s="4">
        <f t="shared" si="300"/>
        <v>50.157964601769912</v>
      </c>
      <c r="Q3211" t="str">
        <f t="shared" si="301"/>
        <v>theater</v>
      </c>
      <c r="R3211" t="str">
        <f t="shared" si="302"/>
        <v>plays</v>
      </c>
      <c r="S3211" s="9">
        <f t="shared" si="303"/>
        <v>41778.637245370373</v>
      </c>
      <c r="T3211" s="9">
        <f t="shared" si="304"/>
        <v>41810.958333333336</v>
      </c>
    </row>
    <row r="3212" spans="1:20" ht="43.5" x14ac:dyDescent="0.35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3">
        <f t="shared" si="305"/>
        <v>126</v>
      </c>
      <c r="P3212" s="4">
        <f t="shared" si="300"/>
        <v>62.883333333333333</v>
      </c>
      <c r="Q3212" t="str">
        <f t="shared" si="301"/>
        <v>theater</v>
      </c>
      <c r="R3212" t="str">
        <f t="shared" si="302"/>
        <v>plays</v>
      </c>
      <c r="S3212" s="9">
        <f t="shared" si="303"/>
        <v>41013.936562499999</v>
      </c>
      <c r="T3212" s="9">
        <f t="shared" si="304"/>
        <v>41061.165972222225</v>
      </c>
    </row>
    <row r="3213" spans="1:20" ht="43.5" x14ac:dyDescent="0.35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3">
        <f t="shared" si="305"/>
        <v>120</v>
      </c>
      <c r="P3213" s="4">
        <f t="shared" si="300"/>
        <v>85.531055900621112</v>
      </c>
      <c r="Q3213" t="str">
        <f t="shared" si="301"/>
        <v>theater</v>
      </c>
      <c r="R3213" t="str">
        <f t="shared" si="302"/>
        <v>plays</v>
      </c>
      <c r="S3213" s="9">
        <f t="shared" si="303"/>
        <v>41834.586574074077</v>
      </c>
      <c r="T3213" s="9">
        <f t="shared" si="304"/>
        <v>41866.083333333336</v>
      </c>
    </row>
    <row r="3214" spans="1:20" ht="29" x14ac:dyDescent="0.35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3">
        <f t="shared" si="305"/>
        <v>127</v>
      </c>
      <c r="P3214" s="4">
        <f t="shared" si="300"/>
        <v>53.723404255319146</v>
      </c>
      <c r="Q3214" t="str">
        <f t="shared" si="301"/>
        <v>theater</v>
      </c>
      <c r="R3214" t="str">
        <f t="shared" si="302"/>
        <v>plays</v>
      </c>
      <c r="S3214" s="9">
        <f t="shared" si="303"/>
        <v>41829.795729166668</v>
      </c>
      <c r="T3214" s="9">
        <f t="shared" si="304"/>
        <v>41859.795729166668</v>
      </c>
    </row>
    <row r="3215" spans="1:20" ht="43.5" x14ac:dyDescent="0.35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3">
        <f t="shared" si="305"/>
        <v>101</v>
      </c>
      <c r="P3215" s="4">
        <f t="shared" si="300"/>
        <v>127.80851063829788</v>
      </c>
      <c r="Q3215" t="str">
        <f t="shared" si="301"/>
        <v>theater</v>
      </c>
      <c r="R3215" t="str">
        <f t="shared" si="302"/>
        <v>plays</v>
      </c>
      <c r="S3215" s="9">
        <f t="shared" si="303"/>
        <v>42171.763414351852</v>
      </c>
      <c r="T3215" s="9">
        <f t="shared" si="304"/>
        <v>42211.763414351852</v>
      </c>
    </row>
    <row r="3216" spans="1:20" ht="43.5" x14ac:dyDescent="0.35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3">
        <f t="shared" si="305"/>
        <v>103</v>
      </c>
      <c r="P3216" s="4">
        <f t="shared" si="300"/>
        <v>106.57391304347826</v>
      </c>
      <c r="Q3216" t="str">
        <f t="shared" si="301"/>
        <v>theater</v>
      </c>
      <c r="R3216" t="str">
        <f t="shared" si="302"/>
        <v>plays</v>
      </c>
      <c r="S3216" s="9">
        <f t="shared" si="303"/>
        <v>42337.792511574073</v>
      </c>
      <c r="T3216" s="9">
        <f t="shared" si="304"/>
        <v>42374.996527777781</v>
      </c>
    </row>
    <row r="3217" spans="1:20" ht="58" x14ac:dyDescent="0.35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3">
        <f t="shared" si="305"/>
        <v>101</v>
      </c>
      <c r="P3217" s="4">
        <f t="shared" si="300"/>
        <v>262.11194029850748</v>
      </c>
      <c r="Q3217" t="str">
        <f t="shared" si="301"/>
        <v>theater</v>
      </c>
      <c r="R3217" t="str">
        <f t="shared" si="302"/>
        <v>plays</v>
      </c>
      <c r="S3217" s="9">
        <f t="shared" si="303"/>
        <v>42219.665173611109</v>
      </c>
      <c r="T3217" s="9">
        <f t="shared" si="304"/>
        <v>42257.165972222225</v>
      </c>
    </row>
    <row r="3218" spans="1:20" ht="43.5" x14ac:dyDescent="0.35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3">
        <f t="shared" si="305"/>
        <v>101</v>
      </c>
      <c r="P3218" s="4">
        <f t="shared" si="300"/>
        <v>57.171428571428571</v>
      </c>
      <c r="Q3218" t="str">
        <f t="shared" si="301"/>
        <v>theater</v>
      </c>
      <c r="R3218" t="str">
        <f t="shared" si="302"/>
        <v>plays</v>
      </c>
      <c r="S3218" s="9">
        <f t="shared" si="303"/>
        <v>42165.462627314817</v>
      </c>
      <c r="T3218" s="9">
        <f t="shared" si="304"/>
        <v>42196.604166666672</v>
      </c>
    </row>
    <row r="3219" spans="1:20" ht="29" x14ac:dyDescent="0.35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3">
        <f t="shared" si="305"/>
        <v>117</v>
      </c>
      <c r="P3219" s="4">
        <f t="shared" si="300"/>
        <v>50.20192307692308</v>
      </c>
      <c r="Q3219" t="str">
        <f t="shared" si="301"/>
        <v>theater</v>
      </c>
      <c r="R3219" t="str">
        <f t="shared" si="302"/>
        <v>plays</v>
      </c>
      <c r="S3219" s="9">
        <f t="shared" si="303"/>
        <v>42648.546111111107</v>
      </c>
      <c r="T3219" s="9">
        <f t="shared" si="304"/>
        <v>42678.546111111107</v>
      </c>
    </row>
    <row r="3220" spans="1:20" ht="43.5" x14ac:dyDescent="0.35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3">
        <f t="shared" si="305"/>
        <v>103</v>
      </c>
      <c r="P3220" s="4">
        <f t="shared" si="300"/>
        <v>66.586956521739125</v>
      </c>
      <c r="Q3220" t="str">
        <f t="shared" si="301"/>
        <v>theater</v>
      </c>
      <c r="R3220" t="str">
        <f t="shared" si="302"/>
        <v>plays</v>
      </c>
      <c r="S3220" s="9">
        <f t="shared" si="303"/>
        <v>41971.002152777779</v>
      </c>
      <c r="T3220" s="9">
        <f t="shared" si="304"/>
        <v>42004</v>
      </c>
    </row>
    <row r="3221" spans="1:20" ht="29" x14ac:dyDescent="0.35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3">
        <f t="shared" si="305"/>
        <v>101</v>
      </c>
      <c r="P3221" s="4">
        <f t="shared" si="300"/>
        <v>168.25210084033614</v>
      </c>
      <c r="Q3221" t="str">
        <f t="shared" si="301"/>
        <v>theater</v>
      </c>
      <c r="R3221" t="str">
        <f t="shared" si="302"/>
        <v>plays</v>
      </c>
      <c r="S3221" s="9">
        <f t="shared" si="303"/>
        <v>42050.983182870375</v>
      </c>
      <c r="T3221" s="9">
        <f t="shared" si="304"/>
        <v>42085.941516203704</v>
      </c>
    </row>
    <row r="3222" spans="1:20" ht="29" x14ac:dyDescent="0.35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3">
        <f t="shared" si="305"/>
        <v>101</v>
      </c>
      <c r="P3222" s="4">
        <f t="shared" si="300"/>
        <v>256.37288135593218</v>
      </c>
      <c r="Q3222" t="str">
        <f t="shared" si="301"/>
        <v>theater</v>
      </c>
      <c r="R3222" t="str">
        <f t="shared" si="302"/>
        <v>plays</v>
      </c>
      <c r="S3222" s="9">
        <f t="shared" si="303"/>
        <v>42772.833379629628</v>
      </c>
      <c r="T3222" s="9">
        <f t="shared" si="304"/>
        <v>42806.875</v>
      </c>
    </row>
    <row r="3223" spans="1:20" ht="43.5" x14ac:dyDescent="0.35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3">
        <f t="shared" si="305"/>
        <v>104</v>
      </c>
      <c r="P3223" s="4">
        <f t="shared" si="300"/>
        <v>36.610619469026545</v>
      </c>
      <c r="Q3223" t="str">
        <f t="shared" si="301"/>
        <v>theater</v>
      </c>
      <c r="R3223" t="str">
        <f t="shared" si="302"/>
        <v>plays</v>
      </c>
      <c r="S3223" s="9">
        <f t="shared" si="303"/>
        <v>42155.696793981479</v>
      </c>
      <c r="T3223" s="9">
        <f t="shared" si="304"/>
        <v>42190.696793981479</v>
      </c>
    </row>
    <row r="3224" spans="1:20" ht="29" x14ac:dyDescent="0.35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3">
        <f t="shared" si="305"/>
        <v>125</v>
      </c>
      <c r="P3224" s="4">
        <f t="shared" si="300"/>
        <v>37.142857142857146</v>
      </c>
      <c r="Q3224" t="str">
        <f t="shared" si="301"/>
        <v>theater</v>
      </c>
      <c r="R3224" t="str">
        <f t="shared" si="302"/>
        <v>plays</v>
      </c>
      <c r="S3224" s="9">
        <f t="shared" si="303"/>
        <v>42270.582141203704</v>
      </c>
      <c r="T3224" s="9">
        <f t="shared" si="304"/>
        <v>42301.895138888889</v>
      </c>
    </row>
    <row r="3225" spans="1:20" ht="29" x14ac:dyDescent="0.35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3">
        <f t="shared" si="305"/>
        <v>110</v>
      </c>
      <c r="P3225" s="4">
        <f t="shared" si="300"/>
        <v>45.878378378378379</v>
      </c>
      <c r="Q3225" t="str">
        <f t="shared" si="301"/>
        <v>theater</v>
      </c>
      <c r="R3225" t="str">
        <f t="shared" si="302"/>
        <v>plays</v>
      </c>
      <c r="S3225" s="9">
        <f t="shared" si="303"/>
        <v>42206.835370370376</v>
      </c>
      <c r="T3225" s="9">
        <f t="shared" si="304"/>
        <v>42236.835370370376</v>
      </c>
    </row>
    <row r="3226" spans="1:20" ht="43.5" x14ac:dyDescent="0.35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3">
        <f t="shared" si="305"/>
        <v>103</v>
      </c>
      <c r="P3226" s="4">
        <f t="shared" si="300"/>
        <v>141.71296296296296</v>
      </c>
      <c r="Q3226" t="str">
        <f t="shared" si="301"/>
        <v>theater</v>
      </c>
      <c r="R3226" t="str">
        <f t="shared" si="302"/>
        <v>plays</v>
      </c>
      <c r="S3226" s="9">
        <f t="shared" si="303"/>
        <v>42697.850844907407</v>
      </c>
      <c r="T3226" s="9">
        <f t="shared" si="304"/>
        <v>42745.208333333328</v>
      </c>
    </row>
    <row r="3227" spans="1:20" ht="43.5" x14ac:dyDescent="0.35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3">
        <f t="shared" si="305"/>
        <v>103</v>
      </c>
      <c r="P3227" s="4">
        <f t="shared" si="300"/>
        <v>52.487179487179489</v>
      </c>
      <c r="Q3227" t="str">
        <f t="shared" si="301"/>
        <v>theater</v>
      </c>
      <c r="R3227" t="str">
        <f t="shared" si="302"/>
        <v>plays</v>
      </c>
      <c r="S3227" s="9">
        <f t="shared" si="303"/>
        <v>42503.559467592597</v>
      </c>
      <c r="T3227" s="9">
        <f t="shared" si="304"/>
        <v>42524.875</v>
      </c>
    </row>
    <row r="3228" spans="1:20" ht="43.5" x14ac:dyDescent="0.35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3">
        <f t="shared" si="305"/>
        <v>105</v>
      </c>
      <c r="P3228" s="4">
        <f t="shared" si="300"/>
        <v>59.523809523809526</v>
      </c>
      <c r="Q3228" t="str">
        <f t="shared" si="301"/>
        <v>theater</v>
      </c>
      <c r="R3228" t="str">
        <f t="shared" si="302"/>
        <v>plays</v>
      </c>
      <c r="S3228" s="9">
        <f t="shared" si="303"/>
        <v>42277.583472222221</v>
      </c>
      <c r="T3228" s="9">
        <f t="shared" si="304"/>
        <v>42307.583472222221</v>
      </c>
    </row>
    <row r="3229" spans="1:20" ht="43.5" x14ac:dyDescent="0.35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3">
        <f t="shared" si="305"/>
        <v>125</v>
      </c>
      <c r="P3229" s="4">
        <f t="shared" si="300"/>
        <v>50</v>
      </c>
      <c r="Q3229" t="str">
        <f t="shared" si="301"/>
        <v>theater</v>
      </c>
      <c r="R3229" t="str">
        <f t="shared" si="302"/>
        <v>plays</v>
      </c>
      <c r="S3229" s="9">
        <f t="shared" si="303"/>
        <v>42722.882361111115</v>
      </c>
      <c r="T3229" s="9">
        <f t="shared" si="304"/>
        <v>42752.882361111115</v>
      </c>
    </row>
    <row r="3230" spans="1:20" x14ac:dyDescent="0.35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3">
        <f t="shared" si="305"/>
        <v>103</v>
      </c>
      <c r="P3230" s="4">
        <f t="shared" si="300"/>
        <v>193.62162162162161</v>
      </c>
      <c r="Q3230" t="str">
        <f t="shared" si="301"/>
        <v>theater</v>
      </c>
      <c r="R3230" t="str">
        <f t="shared" si="302"/>
        <v>plays</v>
      </c>
      <c r="S3230" s="9">
        <f t="shared" si="303"/>
        <v>42323.70930555556</v>
      </c>
      <c r="T3230" s="9">
        <f t="shared" si="304"/>
        <v>42355.207638888889</v>
      </c>
    </row>
    <row r="3231" spans="1:20" ht="29" x14ac:dyDescent="0.35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3">
        <f t="shared" si="305"/>
        <v>108</v>
      </c>
      <c r="P3231" s="4">
        <f t="shared" si="300"/>
        <v>106.79702970297029</v>
      </c>
      <c r="Q3231" t="str">
        <f t="shared" si="301"/>
        <v>theater</v>
      </c>
      <c r="R3231" t="str">
        <f t="shared" si="302"/>
        <v>plays</v>
      </c>
      <c r="S3231" s="9">
        <f t="shared" si="303"/>
        <v>41933.291643518518</v>
      </c>
      <c r="T3231" s="9">
        <f t="shared" si="304"/>
        <v>41963.333310185189</v>
      </c>
    </row>
    <row r="3232" spans="1:20" ht="43.5" x14ac:dyDescent="0.35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3">
        <f t="shared" si="305"/>
        <v>110</v>
      </c>
      <c r="P3232" s="4">
        <f t="shared" si="300"/>
        <v>77.21621621621621</v>
      </c>
      <c r="Q3232" t="str">
        <f t="shared" si="301"/>
        <v>theater</v>
      </c>
      <c r="R3232" t="str">
        <f t="shared" si="302"/>
        <v>plays</v>
      </c>
      <c r="S3232" s="9">
        <f t="shared" si="303"/>
        <v>41898.168125000004</v>
      </c>
      <c r="T3232" s="9">
        <f t="shared" si="304"/>
        <v>41913.165972222225</v>
      </c>
    </row>
    <row r="3233" spans="1:20" ht="43.5" x14ac:dyDescent="0.35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3">
        <f t="shared" si="305"/>
        <v>161</v>
      </c>
      <c r="P3233" s="4">
        <f t="shared" si="300"/>
        <v>57.5</v>
      </c>
      <c r="Q3233" t="str">
        <f t="shared" si="301"/>
        <v>theater</v>
      </c>
      <c r="R3233" t="str">
        <f t="shared" si="302"/>
        <v>plays</v>
      </c>
      <c r="S3233" s="9">
        <f t="shared" si="303"/>
        <v>42446.943831018521</v>
      </c>
      <c r="T3233" s="9">
        <f t="shared" si="304"/>
        <v>42476.943831018521</v>
      </c>
    </row>
    <row r="3234" spans="1:20" ht="43.5" x14ac:dyDescent="0.35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3">
        <f t="shared" si="305"/>
        <v>132</v>
      </c>
      <c r="P3234" s="4">
        <f t="shared" si="300"/>
        <v>50.46153846153846</v>
      </c>
      <c r="Q3234" t="str">
        <f t="shared" si="301"/>
        <v>theater</v>
      </c>
      <c r="R3234" t="str">
        <f t="shared" si="302"/>
        <v>plays</v>
      </c>
      <c r="S3234" s="9">
        <f t="shared" si="303"/>
        <v>42463.81385416667</v>
      </c>
      <c r="T3234" s="9">
        <f t="shared" si="304"/>
        <v>42494.165972222225</v>
      </c>
    </row>
    <row r="3235" spans="1:20" ht="43.5" x14ac:dyDescent="0.35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3">
        <f t="shared" si="305"/>
        <v>119</v>
      </c>
      <c r="P3235" s="4">
        <f t="shared" si="300"/>
        <v>97.377049180327873</v>
      </c>
      <c r="Q3235" t="str">
        <f t="shared" si="301"/>
        <v>theater</v>
      </c>
      <c r="R3235" t="str">
        <f t="shared" si="302"/>
        <v>plays</v>
      </c>
      <c r="S3235" s="9">
        <f t="shared" si="303"/>
        <v>42766.805034722223</v>
      </c>
      <c r="T3235" s="9">
        <f t="shared" si="304"/>
        <v>42796.805034722223</v>
      </c>
    </row>
    <row r="3236" spans="1:20" ht="43.5" x14ac:dyDescent="0.35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3">
        <f t="shared" si="305"/>
        <v>101</v>
      </c>
      <c r="P3236" s="4">
        <f t="shared" si="300"/>
        <v>34.91921739130435</v>
      </c>
      <c r="Q3236" t="str">
        <f t="shared" si="301"/>
        <v>theater</v>
      </c>
      <c r="R3236" t="str">
        <f t="shared" si="302"/>
        <v>plays</v>
      </c>
      <c r="S3236" s="9">
        <f t="shared" si="303"/>
        <v>42734.789444444439</v>
      </c>
      <c r="T3236" s="9">
        <f t="shared" si="304"/>
        <v>42767.979861111111</v>
      </c>
    </row>
    <row r="3237" spans="1:20" ht="43.5" x14ac:dyDescent="0.35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3">
        <f t="shared" si="305"/>
        <v>104</v>
      </c>
      <c r="P3237" s="4">
        <f t="shared" si="300"/>
        <v>85.530386740331494</v>
      </c>
      <c r="Q3237" t="str">
        <f t="shared" si="301"/>
        <v>theater</v>
      </c>
      <c r="R3237" t="str">
        <f t="shared" si="302"/>
        <v>plays</v>
      </c>
      <c r="S3237" s="9">
        <f t="shared" si="303"/>
        <v>42522.347812499997</v>
      </c>
      <c r="T3237" s="9">
        <f t="shared" si="304"/>
        <v>42552.347812499997</v>
      </c>
    </row>
    <row r="3238" spans="1:20" ht="43.5" x14ac:dyDescent="0.35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3">
        <f t="shared" si="305"/>
        <v>101</v>
      </c>
      <c r="P3238" s="4">
        <f t="shared" si="300"/>
        <v>182.90909090909091</v>
      </c>
      <c r="Q3238" t="str">
        <f t="shared" si="301"/>
        <v>theater</v>
      </c>
      <c r="R3238" t="str">
        <f t="shared" si="302"/>
        <v>plays</v>
      </c>
      <c r="S3238" s="9">
        <f t="shared" si="303"/>
        <v>42702.917048611111</v>
      </c>
      <c r="T3238" s="9">
        <f t="shared" si="304"/>
        <v>42732.917048611111</v>
      </c>
    </row>
    <row r="3239" spans="1:20" ht="29" x14ac:dyDescent="0.35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3">
        <f t="shared" si="305"/>
        <v>101</v>
      </c>
      <c r="P3239" s="4">
        <f t="shared" si="300"/>
        <v>131.13620817843866</v>
      </c>
      <c r="Q3239" t="str">
        <f t="shared" si="301"/>
        <v>theater</v>
      </c>
      <c r="R3239" t="str">
        <f t="shared" si="302"/>
        <v>plays</v>
      </c>
      <c r="S3239" s="9">
        <f t="shared" si="303"/>
        <v>42252.474351851852</v>
      </c>
      <c r="T3239" s="9">
        <f t="shared" si="304"/>
        <v>42276.165972222225</v>
      </c>
    </row>
    <row r="3240" spans="1:20" ht="43.5" x14ac:dyDescent="0.35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3">
        <f t="shared" si="305"/>
        <v>113</v>
      </c>
      <c r="P3240" s="4">
        <f t="shared" si="300"/>
        <v>39.810126582278478</v>
      </c>
      <c r="Q3240" t="str">
        <f t="shared" si="301"/>
        <v>theater</v>
      </c>
      <c r="R3240" t="str">
        <f t="shared" si="302"/>
        <v>plays</v>
      </c>
      <c r="S3240" s="9">
        <f t="shared" si="303"/>
        <v>42156.510393518518</v>
      </c>
      <c r="T3240" s="9">
        <f t="shared" si="304"/>
        <v>42186.510393518518</v>
      </c>
    </row>
    <row r="3241" spans="1:20" ht="43.5" x14ac:dyDescent="0.35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3">
        <f t="shared" si="305"/>
        <v>106</v>
      </c>
      <c r="P3241" s="4">
        <f t="shared" si="300"/>
        <v>59.701730769230764</v>
      </c>
      <c r="Q3241" t="str">
        <f t="shared" si="301"/>
        <v>theater</v>
      </c>
      <c r="R3241" t="str">
        <f t="shared" si="302"/>
        <v>plays</v>
      </c>
      <c r="S3241" s="9">
        <f t="shared" si="303"/>
        <v>42278.089039351849</v>
      </c>
      <c r="T3241" s="9">
        <f t="shared" si="304"/>
        <v>42302.999305555553</v>
      </c>
    </row>
    <row r="3242" spans="1:20" ht="43.5" x14ac:dyDescent="0.35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3">
        <f t="shared" si="305"/>
        <v>101</v>
      </c>
      <c r="P3242" s="4">
        <f t="shared" si="300"/>
        <v>88.735294117647058</v>
      </c>
      <c r="Q3242" t="str">
        <f t="shared" si="301"/>
        <v>theater</v>
      </c>
      <c r="R3242" t="str">
        <f t="shared" si="302"/>
        <v>plays</v>
      </c>
      <c r="S3242" s="9">
        <f t="shared" si="303"/>
        <v>42754.693842592591</v>
      </c>
      <c r="T3242" s="9">
        <f t="shared" si="304"/>
        <v>42782.958333333328</v>
      </c>
    </row>
    <row r="3243" spans="1:20" ht="43.5" x14ac:dyDescent="0.35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3">
        <f t="shared" si="305"/>
        <v>116</v>
      </c>
      <c r="P3243" s="4">
        <f t="shared" si="300"/>
        <v>58.688622754491021</v>
      </c>
      <c r="Q3243" t="str">
        <f t="shared" si="301"/>
        <v>theater</v>
      </c>
      <c r="R3243" t="str">
        <f t="shared" si="302"/>
        <v>plays</v>
      </c>
      <c r="S3243" s="9">
        <f t="shared" si="303"/>
        <v>41893.324884259258</v>
      </c>
      <c r="T3243" s="9">
        <f t="shared" si="304"/>
        <v>41926.290972222225</v>
      </c>
    </row>
    <row r="3244" spans="1:20" ht="29" x14ac:dyDescent="0.35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3">
        <f t="shared" si="305"/>
        <v>128</v>
      </c>
      <c r="P3244" s="4">
        <f t="shared" si="300"/>
        <v>69.56513661202186</v>
      </c>
      <c r="Q3244" t="str">
        <f t="shared" si="301"/>
        <v>theater</v>
      </c>
      <c r="R3244" t="str">
        <f t="shared" si="302"/>
        <v>plays</v>
      </c>
      <c r="S3244" s="9">
        <f t="shared" si="303"/>
        <v>41871.755694444444</v>
      </c>
      <c r="T3244" s="9">
        <f t="shared" si="304"/>
        <v>41901.755694444444</v>
      </c>
    </row>
    <row r="3245" spans="1:20" ht="43.5" x14ac:dyDescent="0.35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3">
        <f t="shared" si="305"/>
        <v>103</v>
      </c>
      <c r="P3245" s="4">
        <f t="shared" si="300"/>
        <v>115.87323943661971</v>
      </c>
      <c r="Q3245" t="str">
        <f t="shared" si="301"/>
        <v>theater</v>
      </c>
      <c r="R3245" t="str">
        <f t="shared" si="302"/>
        <v>plays</v>
      </c>
      <c r="S3245" s="9">
        <f t="shared" si="303"/>
        <v>42262.096782407403</v>
      </c>
      <c r="T3245" s="9">
        <f t="shared" si="304"/>
        <v>42286</v>
      </c>
    </row>
    <row r="3246" spans="1:20" ht="43.5" x14ac:dyDescent="0.35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3">
        <f t="shared" si="305"/>
        <v>103</v>
      </c>
      <c r="P3246" s="4">
        <f t="shared" si="300"/>
        <v>23.869565217391305</v>
      </c>
      <c r="Q3246" t="str">
        <f t="shared" si="301"/>
        <v>theater</v>
      </c>
      <c r="R3246" t="str">
        <f t="shared" si="302"/>
        <v>plays</v>
      </c>
      <c r="S3246" s="9">
        <f t="shared" si="303"/>
        <v>42675.694236111114</v>
      </c>
      <c r="T3246" s="9">
        <f t="shared" si="304"/>
        <v>42705.735902777778</v>
      </c>
    </row>
    <row r="3247" spans="1:20" ht="43.5" x14ac:dyDescent="0.35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3">
        <f t="shared" si="305"/>
        <v>105</v>
      </c>
      <c r="P3247" s="4">
        <f t="shared" si="300"/>
        <v>81.125925925925927</v>
      </c>
      <c r="Q3247" t="str">
        <f t="shared" si="301"/>
        <v>theater</v>
      </c>
      <c r="R3247" t="str">
        <f t="shared" si="302"/>
        <v>plays</v>
      </c>
      <c r="S3247" s="9">
        <f t="shared" si="303"/>
        <v>42135.60020833333</v>
      </c>
      <c r="T3247" s="9">
        <f t="shared" si="304"/>
        <v>42167.083333333328</v>
      </c>
    </row>
    <row r="3248" spans="1:20" ht="43.5" x14ac:dyDescent="0.35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3">
        <f t="shared" si="305"/>
        <v>112</v>
      </c>
      <c r="P3248" s="4">
        <f t="shared" si="300"/>
        <v>57.626943005181346</v>
      </c>
      <c r="Q3248" t="str">
        <f t="shared" si="301"/>
        <v>theater</v>
      </c>
      <c r="R3248" t="str">
        <f t="shared" si="302"/>
        <v>plays</v>
      </c>
      <c r="S3248" s="9">
        <f t="shared" si="303"/>
        <v>42230.472222222219</v>
      </c>
      <c r="T3248" s="9">
        <f t="shared" si="304"/>
        <v>42259.165972222225</v>
      </c>
    </row>
    <row r="3249" spans="1:20" ht="43.5" x14ac:dyDescent="0.35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3">
        <f t="shared" si="305"/>
        <v>106</v>
      </c>
      <c r="P3249" s="4">
        <f t="shared" si="300"/>
        <v>46.429824561403507</v>
      </c>
      <c r="Q3249" t="str">
        <f t="shared" si="301"/>
        <v>theater</v>
      </c>
      <c r="R3249" t="str">
        <f t="shared" si="302"/>
        <v>plays</v>
      </c>
      <c r="S3249" s="9">
        <f t="shared" si="303"/>
        <v>42167.434166666666</v>
      </c>
      <c r="T3249" s="9">
        <f t="shared" si="304"/>
        <v>42197.434166666666</v>
      </c>
    </row>
    <row r="3250" spans="1:20" ht="29" x14ac:dyDescent="0.35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3">
        <f t="shared" si="305"/>
        <v>101</v>
      </c>
      <c r="P3250" s="4">
        <f t="shared" si="300"/>
        <v>60.475000000000001</v>
      </c>
      <c r="Q3250" t="str">
        <f t="shared" si="301"/>
        <v>theater</v>
      </c>
      <c r="R3250" t="str">
        <f t="shared" si="302"/>
        <v>plays</v>
      </c>
      <c r="S3250" s="9">
        <f t="shared" si="303"/>
        <v>42068.888391203705</v>
      </c>
      <c r="T3250" s="9">
        <f t="shared" si="304"/>
        <v>42098.846724537041</v>
      </c>
    </row>
    <row r="3251" spans="1:20" ht="43.5" x14ac:dyDescent="0.35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3">
        <f t="shared" si="305"/>
        <v>105</v>
      </c>
      <c r="P3251" s="4">
        <f t="shared" si="300"/>
        <v>65.579545454545453</v>
      </c>
      <c r="Q3251" t="str">
        <f t="shared" si="301"/>
        <v>theater</v>
      </c>
      <c r="R3251" t="str">
        <f t="shared" si="302"/>
        <v>plays</v>
      </c>
      <c r="S3251" s="9">
        <f t="shared" si="303"/>
        <v>42145.746689814812</v>
      </c>
      <c r="T3251" s="9">
        <f t="shared" si="304"/>
        <v>42175.746689814812</v>
      </c>
    </row>
    <row r="3252" spans="1:20" ht="43.5" x14ac:dyDescent="0.35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3">
        <f t="shared" si="305"/>
        <v>102</v>
      </c>
      <c r="P3252" s="4">
        <f t="shared" si="300"/>
        <v>119.1924882629108</v>
      </c>
      <c r="Q3252" t="str">
        <f t="shared" si="301"/>
        <v>theater</v>
      </c>
      <c r="R3252" t="str">
        <f t="shared" si="302"/>
        <v>plays</v>
      </c>
      <c r="S3252" s="9">
        <f t="shared" si="303"/>
        <v>41918.742175925923</v>
      </c>
      <c r="T3252" s="9">
        <f t="shared" si="304"/>
        <v>41948.783842592595</v>
      </c>
    </row>
    <row r="3253" spans="1:20" ht="43.5" x14ac:dyDescent="0.35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3">
        <f t="shared" si="305"/>
        <v>111</v>
      </c>
      <c r="P3253" s="4">
        <f t="shared" si="300"/>
        <v>83.05</v>
      </c>
      <c r="Q3253" t="str">
        <f t="shared" si="301"/>
        <v>theater</v>
      </c>
      <c r="R3253" t="str">
        <f t="shared" si="302"/>
        <v>plays</v>
      </c>
      <c r="S3253" s="9">
        <f t="shared" si="303"/>
        <v>42146.731087962966</v>
      </c>
      <c r="T3253" s="9">
        <f t="shared" si="304"/>
        <v>42176.731087962966</v>
      </c>
    </row>
    <row r="3254" spans="1:20" ht="29" x14ac:dyDescent="0.35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3">
        <f t="shared" si="305"/>
        <v>128</v>
      </c>
      <c r="P3254" s="4">
        <f t="shared" si="300"/>
        <v>57.52</v>
      </c>
      <c r="Q3254" t="str">
        <f t="shared" si="301"/>
        <v>theater</v>
      </c>
      <c r="R3254" t="str">
        <f t="shared" si="302"/>
        <v>plays</v>
      </c>
      <c r="S3254" s="9">
        <f t="shared" si="303"/>
        <v>42590.472685185188</v>
      </c>
      <c r="T3254" s="9">
        <f t="shared" si="304"/>
        <v>42620.472685185188</v>
      </c>
    </row>
    <row r="3255" spans="1:20" ht="29" x14ac:dyDescent="0.35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3">
        <f t="shared" si="305"/>
        <v>102</v>
      </c>
      <c r="P3255" s="4">
        <f t="shared" si="300"/>
        <v>177.08695652173913</v>
      </c>
      <c r="Q3255" t="str">
        <f t="shared" si="301"/>
        <v>theater</v>
      </c>
      <c r="R3255" t="str">
        <f t="shared" si="302"/>
        <v>plays</v>
      </c>
      <c r="S3255" s="9">
        <f t="shared" si="303"/>
        <v>42602.576712962968</v>
      </c>
      <c r="T3255" s="9">
        <f t="shared" si="304"/>
        <v>42621.15625</v>
      </c>
    </row>
    <row r="3256" spans="1:20" ht="43.5" x14ac:dyDescent="0.35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3">
        <f t="shared" si="305"/>
        <v>102</v>
      </c>
      <c r="P3256" s="4">
        <f t="shared" si="300"/>
        <v>70.771505376344081</v>
      </c>
      <c r="Q3256" t="str">
        <f t="shared" si="301"/>
        <v>theater</v>
      </c>
      <c r="R3256" t="str">
        <f t="shared" si="302"/>
        <v>plays</v>
      </c>
      <c r="S3256" s="9">
        <f t="shared" si="303"/>
        <v>42059.085752314815</v>
      </c>
      <c r="T3256" s="9">
        <f t="shared" si="304"/>
        <v>42089.044085648144</v>
      </c>
    </row>
    <row r="3257" spans="1:20" ht="43.5" x14ac:dyDescent="0.35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3">
        <f t="shared" si="305"/>
        <v>175</v>
      </c>
      <c r="P3257" s="4">
        <f t="shared" si="300"/>
        <v>29.166666666666668</v>
      </c>
      <c r="Q3257" t="str">
        <f t="shared" si="301"/>
        <v>theater</v>
      </c>
      <c r="R3257" t="str">
        <f t="shared" si="302"/>
        <v>plays</v>
      </c>
      <c r="S3257" s="9">
        <f t="shared" si="303"/>
        <v>41889.768229166664</v>
      </c>
      <c r="T3257" s="9">
        <f t="shared" si="304"/>
        <v>41919.768229166664</v>
      </c>
    </row>
    <row r="3258" spans="1:20" ht="29" x14ac:dyDescent="0.35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3">
        <f t="shared" si="305"/>
        <v>129</v>
      </c>
      <c r="P3258" s="4">
        <f t="shared" si="300"/>
        <v>72.76136363636364</v>
      </c>
      <c r="Q3258" t="str">
        <f t="shared" si="301"/>
        <v>theater</v>
      </c>
      <c r="R3258" t="str">
        <f t="shared" si="302"/>
        <v>plays</v>
      </c>
      <c r="S3258" s="9">
        <f t="shared" si="303"/>
        <v>42144.573807870373</v>
      </c>
      <c r="T3258" s="9">
        <f t="shared" si="304"/>
        <v>42166.165972222225</v>
      </c>
    </row>
    <row r="3259" spans="1:20" ht="43.5" x14ac:dyDescent="0.35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3">
        <f t="shared" si="305"/>
        <v>107</v>
      </c>
      <c r="P3259" s="4">
        <f t="shared" si="300"/>
        <v>51.853414634146333</v>
      </c>
      <c r="Q3259" t="str">
        <f t="shared" si="301"/>
        <v>theater</v>
      </c>
      <c r="R3259" t="str">
        <f t="shared" si="302"/>
        <v>plays</v>
      </c>
      <c r="S3259" s="9">
        <f t="shared" si="303"/>
        <v>42758.559629629628</v>
      </c>
      <c r="T3259" s="9">
        <f t="shared" si="304"/>
        <v>42788.559629629628</v>
      </c>
    </row>
    <row r="3260" spans="1:20" ht="29" x14ac:dyDescent="0.35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3">
        <f t="shared" si="305"/>
        <v>106</v>
      </c>
      <c r="P3260" s="4">
        <f t="shared" si="300"/>
        <v>98.2</v>
      </c>
      <c r="Q3260" t="str">
        <f t="shared" si="301"/>
        <v>theater</v>
      </c>
      <c r="R3260" t="str">
        <f t="shared" si="302"/>
        <v>plays</v>
      </c>
      <c r="S3260" s="9">
        <f t="shared" si="303"/>
        <v>41982.887280092589</v>
      </c>
      <c r="T3260" s="9">
        <f t="shared" si="304"/>
        <v>42012.887280092589</v>
      </c>
    </row>
    <row r="3261" spans="1:20" ht="43.5" x14ac:dyDescent="0.35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3">
        <f t="shared" si="305"/>
        <v>107</v>
      </c>
      <c r="P3261" s="4">
        <f t="shared" si="300"/>
        <v>251.7381443298969</v>
      </c>
      <c r="Q3261" t="str">
        <f t="shared" si="301"/>
        <v>theater</v>
      </c>
      <c r="R3261" t="str">
        <f t="shared" si="302"/>
        <v>plays</v>
      </c>
      <c r="S3261" s="9">
        <f t="shared" si="303"/>
        <v>42614.760937500003</v>
      </c>
      <c r="T3261" s="9">
        <f t="shared" si="304"/>
        <v>42644.165972222225</v>
      </c>
    </row>
    <row r="3262" spans="1:20" ht="43.5" x14ac:dyDescent="0.35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3">
        <f t="shared" si="305"/>
        <v>110</v>
      </c>
      <c r="P3262" s="4">
        <f t="shared" si="300"/>
        <v>74.821917808219183</v>
      </c>
      <c r="Q3262" t="str">
        <f t="shared" si="301"/>
        <v>theater</v>
      </c>
      <c r="R3262" t="str">
        <f t="shared" si="302"/>
        <v>plays</v>
      </c>
      <c r="S3262" s="9">
        <f t="shared" si="303"/>
        <v>42303.672662037032</v>
      </c>
      <c r="T3262" s="9">
        <f t="shared" si="304"/>
        <v>42338.714328703703</v>
      </c>
    </row>
    <row r="3263" spans="1:20" ht="43.5" x14ac:dyDescent="0.35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3">
        <f t="shared" si="305"/>
        <v>101</v>
      </c>
      <c r="P3263" s="4">
        <f t="shared" si="300"/>
        <v>67.65306122448979</v>
      </c>
      <c r="Q3263" t="str">
        <f t="shared" si="301"/>
        <v>theater</v>
      </c>
      <c r="R3263" t="str">
        <f t="shared" si="302"/>
        <v>plays</v>
      </c>
      <c r="S3263" s="9">
        <f t="shared" si="303"/>
        <v>42171.725416666668</v>
      </c>
      <c r="T3263" s="9">
        <f t="shared" si="304"/>
        <v>42201.725416666668</v>
      </c>
    </row>
    <row r="3264" spans="1:20" ht="29" x14ac:dyDescent="0.35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3">
        <f t="shared" si="305"/>
        <v>104</v>
      </c>
      <c r="P3264" s="4">
        <f t="shared" si="300"/>
        <v>93.81343283582089</v>
      </c>
      <c r="Q3264" t="str">
        <f t="shared" si="301"/>
        <v>theater</v>
      </c>
      <c r="R3264" t="str">
        <f t="shared" si="302"/>
        <v>plays</v>
      </c>
      <c r="S3264" s="9">
        <f t="shared" si="303"/>
        <v>41964.315532407403</v>
      </c>
      <c r="T3264" s="9">
        <f t="shared" si="304"/>
        <v>41995.166666666672</v>
      </c>
    </row>
    <row r="3265" spans="1:20" ht="29" x14ac:dyDescent="0.35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3">
        <f t="shared" si="305"/>
        <v>113</v>
      </c>
      <c r="P3265" s="4">
        <f t="shared" si="300"/>
        <v>41.237647058823526</v>
      </c>
      <c r="Q3265" t="str">
        <f t="shared" si="301"/>
        <v>theater</v>
      </c>
      <c r="R3265" t="str">
        <f t="shared" si="302"/>
        <v>plays</v>
      </c>
      <c r="S3265" s="9">
        <f t="shared" si="303"/>
        <v>42284.516064814816</v>
      </c>
      <c r="T3265" s="9">
        <f t="shared" si="304"/>
        <v>42307.875</v>
      </c>
    </row>
    <row r="3266" spans="1:20" ht="29" x14ac:dyDescent="0.35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3">
        <f t="shared" si="305"/>
        <v>103</v>
      </c>
      <c r="P3266" s="4">
        <f t="shared" si="300"/>
        <v>52.551020408163268</v>
      </c>
      <c r="Q3266" t="str">
        <f t="shared" si="301"/>
        <v>theater</v>
      </c>
      <c r="R3266" t="str">
        <f t="shared" si="302"/>
        <v>plays</v>
      </c>
      <c r="S3266" s="9">
        <f t="shared" si="303"/>
        <v>42016.800208333334</v>
      </c>
      <c r="T3266" s="9">
        <f t="shared" si="304"/>
        <v>42032.916666666672</v>
      </c>
    </row>
    <row r="3267" spans="1:20" ht="43.5" x14ac:dyDescent="0.35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3">
        <f t="shared" si="305"/>
        <v>164</v>
      </c>
      <c r="P3267" s="4">
        <f t="shared" ref="P3267:P3330" si="306">IFERROR(E3267/L3267,0)</f>
        <v>70.285714285714292</v>
      </c>
      <c r="Q3267" t="str">
        <f t="shared" ref="Q3267:Q3330" si="307">LEFT(N3267,SEARCH("/",N3267)-1)</f>
        <v>theater</v>
      </c>
      <c r="R3267" t="str">
        <f t="shared" ref="R3267:R3330" si="308">RIGHT(N3267,LEN(N3267)-SEARCH("/",N3267,1))</f>
        <v>plays</v>
      </c>
      <c r="S3267" s="9">
        <f t="shared" ref="S3267:S3330" si="309">(((J3267/60)/60)/24)+DATE(1970,1,1)</f>
        <v>42311.711979166663</v>
      </c>
      <c r="T3267" s="9">
        <f t="shared" ref="T3267:T3330" si="310">(((I3267/60)/60)/24)+DATE(1970,1,1)</f>
        <v>42341.708333333328</v>
      </c>
    </row>
    <row r="3268" spans="1:20" ht="43.5" x14ac:dyDescent="0.35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3">
        <f t="shared" ref="O3268:O3331" si="311">ROUNDUP((E3268/D3268)*100,0)</f>
        <v>132</v>
      </c>
      <c r="P3268" s="4">
        <f t="shared" si="306"/>
        <v>48.325153374233132</v>
      </c>
      <c r="Q3268" t="str">
        <f t="shared" si="307"/>
        <v>theater</v>
      </c>
      <c r="R3268" t="str">
        <f t="shared" si="308"/>
        <v>plays</v>
      </c>
      <c r="S3268" s="9">
        <f t="shared" si="309"/>
        <v>42136.536134259266</v>
      </c>
      <c r="T3268" s="9">
        <f t="shared" si="310"/>
        <v>42167.875</v>
      </c>
    </row>
    <row r="3269" spans="1:20" ht="43.5" x14ac:dyDescent="0.35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3">
        <f t="shared" si="311"/>
        <v>103</v>
      </c>
      <c r="P3269" s="4">
        <f t="shared" si="306"/>
        <v>53.177083333333336</v>
      </c>
      <c r="Q3269" t="str">
        <f t="shared" si="307"/>
        <v>theater</v>
      </c>
      <c r="R3269" t="str">
        <f t="shared" si="308"/>
        <v>plays</v>
      </c>
      <c r="S3269" s="9">
        <f t="shared" si="309"/>
        <v>42172.757638888885</v>
      </c>
      <c r="T3269" s="9">
        <f t="shared" si="310"/>
        <v>42202.757638888885</v>
      </c>
    </row>
    <row r="3270" spans="1:20" ht="43.5" x14ac:dyDescent="0.35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3">
        <f t="shared" si="311"/>
        <v>128</v>
      </c>
      <c r="P3270" s="4">
        <f t="shared" si="306"/>
        <v>60.952380952380949</v>
      </c>
      <c r="Q3270" t="str">
        <f t="shared" si="307"/>
        <v>theater</v>
      </c>
      <c r="R3270" t="str">
        <f t="shared" si="308"/>
        <v>plays</v>
      </c>
      <c r="S3270" s="9">
        <f t="shared" si="309"/>
        <v>42590.90425925926</v>
      </c>
      <c r="T3270" s="9">
        <f t="shared" si="310"/>
        <v>42606.90425925926</v>
      </c>
    </row>
    <row r="3271" spans="1:20" ht="43.5" x14ac:dyDescent="0.35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3">
        <f t="shared" si="311"/>
        <v>102</v>
      </c>
      <c r="P3271" s="4">
        <f t="shared" si="306"/>
        <v>116</v>
      </c>
      <c r="Q3271" t="str">
        <f t="shared" si="307"/>
        <v>theater</v>
      </c>
      <c r="R3271" t="str">
        <f t="shared" si="308"/>
        <v>plays</v>
      </c>
      <c r="S3271" s="9">
        <f t="shared" si="309"/>
        <v>42137.395798611105</v>
      </c>
      <c r="T3271" s="9">
        <f t="shared" si="310"/>
        <v>42171.458333333328</v>
      </c>
    </row>
    <row r="3272" spans="1:20" ht="43.5" x14ac:dyDescent="0.35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3">
        <f t="shared" si="311"/>
        <v>102</v>
      </c>
      <c r="P3272" s="4">
        <f t="shared" si="306"/>
        <v>61</v>
      </c>
      <c r="Q3272" t="str">
        <f t="shared" si="307"/>
        <v>theater</v>
      </c>
      <c r="R3272" t="str">
        <f t="shared" si="308"/>
        <v>plays</v>
      </c>
      <c r="S3272" s="9">
        <f t="shared" si="309"/>
        <v>42167.533159722225</v>
      </c>
      <c r="T3272" s="9">
        <f t="shared" si="310"/>
        <v>42197.533159722225</v>
      </c>
    </row>
    <row r="3273" spans="1:20" x14ac:dyDescent="0.35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3">
        <f t="shared" si="311"/>
        <v>130</v>
      </c>
      <c r="P3273" s="4">
        <f t="shared" si="306"/>
        <v>38.235294117647058</v>
      </c>
      <c r="Q3273" t="str">
        <f t="shared" si="307"/>
        <v>theater</v>
      </c>
      <c r="R3273" t="str">
        <f t="shared" si="308"/>
        <v>plays</v>
      </c>
      <c r="S3273" s="9">
        <f t="shared" si="309"/>
        <v>41915.437210648146</v>
      </c>
      <c r="T3273" s="9">
        <f t="shared" si="310"/>
        <v>41945.478877314818</v>
      </c>
    </row>
    <row r="3274" spans="1:20" ht="43.5" x14ac:dyDescent="0.35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3">
        <f t="shared" si="311"/>
        <v>155</v>
      </c>
      <c r="P3274" s="4">
        <f t="shared" si="306"/>
        <v>106.50344827586207</v>
      </c>
      <c r="Q3274" t="str">
        <f t="shared" si="307"/>
        <v>theater</v>
      </c>
      <c r="R3274" t="str">
        <f t="shared" si="308"/>
        <v>plays</v>
      </c>
      <c r="S3274" s="9">
        <f t="shared" si="309"/>
        <v>42284.500104166669</v>
      </c>
      <c r="T3274" s="9">
        <f t="shared" si="310"/>
        <v>42314.541770833333</v>
      </c>
    </row>
    <row r="3275" spans="1:20" ht="43.5" x14ac:dyDescent="0.35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3">
        <f t="shared" si="311"/>
        <v>108</v>
      </c>
      <c r="P3275" s="4">
        <f t="shared" si="306"/>
        <v>204.57142857142858</v>
      </c>
      <c r="Q3275" t="str">
        <f t="shared" si="307"/>
        <v>theater</v>
      </c>
      <c r="R3275" t="str">
        <f t="shared" si="308"/>
        <v>plays</v>
      </c>
      <c r="S3275" s="9">
        <f t="shared" si="309"/>
        <v>42611.801412037035</v>
      </c>
      <c r="T3275" s="9">
        <f t="shared" si="310"/>
        <v>42627.791666666672</v>
      </c>
    </row>
    <row r="3276" spans="1:20" ht="43.5" x14ac:dyDescent="0.35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3">
        <f t="shared" si="311"/>
        <v>102</v>
      </c>
      <c r="P3276" s="4">
        <f t="shared" si="306"/>
        <v>54.912587412587413</v>
      </c>
      <c r="Q3276" t="str">
        <f t="shared" si="307"/>
        <v>theater</v>
      </c>
      <c r="R3276" t="str">
        <f t="shared" si="308"/>
        <v>plays</v>
      </c>
      <c r="S3276" s="9">
        <f t="shared" si="309"/>
        <v>42400.704537037032</v>
      </c>
      <c r="T3276" s="9">
        <f t="shared" si="310"/>
        <v>42444.875</v>
      </c>
    </row>
    <row r="3277" spans="1:20" ht="43.5" x14ac:dyDescent="0.35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3">
        <f t="shared" si="311"/>
        <v>101</v>
      </c>
      <c r="P3277" s="4">
        <f t="shared" si="306"/>
        <v>150.41666666666666</v>
      </c>
      <c r="Q3277" t="str">
        <f t="shared" si="307"/>
        <v>theater</v>
      </c>
      <c r="R3277" t="str">
        <f t="shared" si="308"/>
        <v>plays</v>
      </c>
      <c r="S3277" s="9">
        <f t="shared" si="309"/>
        <v>42017.88045138889</v>
      </c>
      <c r="T3277" s="9">
        <f t="shared" si="310"/>
        <v>42044.1875</v>
      </c>
    </row>
    <row r="3278" spans="1:20" ht="43.5" x14ac:dyDescent="0.35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3">
        <f t="shared" si="311"/>
        <v>117</v>
      </c>
      <c r="P3278" s="4">
        <f t="shared" si="306"/>
        <v>52.58</v>
      </c>
      <c r="Q3278" t="str">
        <f t="shared" si="307"/>
        <v>theater</v>
      </c>
      <c r="R3278" t="str">
        <f t="shared" si="308"/>
        <v>plays</v>
      </c>
      <c r="S3278" s="9">
        <f t="shared" si="309"/>
        <v>42426.949988425928</v>
      </c>
      <c r="T3278" s="9">
        <f t="shared" si="310"/>
        <v>42461.165972222225</v>
      </c>
    </row>
    <row r="3279" spans="1:20" ht="43.5" x14ac:dyDescent="0.35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3">
        <f t="shared" si="311"/>
        <v>109</v>
      </c>
      <c r="P3279" s="4">
        <f t="shared" si="306"/>
        <v>54.3</v>
      </c>
      <c r="Q3279" t="str">
        <f t="shared" si="307"/>
        <v>theater</v>
      </c>
      <c r="R3279" t="str">
        <f t="shared" si="308"/>
        <v>plays</v>
      </c>
      <c r="S3279" s="9">
        <f t="shared" si="309"/>
        <v>41931.682939814818</v>
      </c>
      <c r="T3279" s="9">
        <f t="shared" si="310"/>
        <v>41961.724606481483</v>
      </c>
    </row>
    <row r="3280" spans="1:20" ht="43.5" x14ac:dyDescent="0.35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3">
        <f t="shared" si="311"/>
        <v>104</v>
      </c>
      <c r="P3280" s="4">
        <f t="shared" si="306"/>
        <v>76.029411764705884</v>
      </c>
      <c r="Q3280" t="str">
        <f t="shared" si="307"/>
        <v>theater</v>
      </c>
      <c r="R3280" t="str">
        <f t="shared" si="308"/>
        <v>plays</v>
      </c>
      <c r="S3280" s="9">
        <f t="shared" si="309"/>
        <v>42124.848414351851</v>
      </c>
      <c r="T3280" s="9">
        <f t="shared" si="310"/>
        <v>42154.848414351851</v>
      </c>
    </row>
    <row r="3281" spans="1:20" ht="43.5" x14ac:dyDescent="0.35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3">
        <f t="shared" si="311"/>
        <v>115</v>
      </c>
      <c r="P3281" s="4">
        <f t="shared" si="306"/>
        <v>105.2063492063492</v>
      </c>
      <c r="Q3281" t="str">
        <f t="shared" si="307"/>
        <v>theater</v>
      </c>
      <c r="R3281" t="str">
        <f t="shared" si="308"/>
        <v>plays</v>
      </c>
      <c r="S3281" s="9">
        <f t="shared" si="309"/>
        <v>42431.102534722217</v>
      </c>
      <c r="T3281" s="9">
        <f t="shared" si="310"/>
        <v>42461.06086805556</v>
      </c>
    </row>
    <row r="3282" spans="1:20" ht="43.5" x14ac:dyDescent="0.35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3">
        <f t="shared" si="311"/>
        <v>103</v>
      </c>
      <c r="P3282" s="4">
        <f t="shared" si="306"/>
        <v>68.666666666666671</v>
      </c>
      <c r="Q3282" t="str">
        <f t="shared" si="307"/>
        <v>theater</v>
      </c>
      <c r="R3282" t="str">
        <f t="shared" si="308"/>
        <v>plays</v>
      </c>
      <c r="S3282" s="9">
        <f t="shared" si="309"/>
        <v>42121.756921296299</v>
      </c>
      <c r="T3282" s="9">
        <f t="shared" si="310"/>
        <v>42156.208333333328</v>
      </c>
    </row>
    <row r="3283" spans="1:20" ht="29" x14ac:dyDescent="0.35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3">
        <f t="shared" si="311"/>
        <v>122</v>
      </c>
      <c r="P3283" s="4">
        <f t="shared" si="306"/>
        <v>129.36170212765958</v>
      </c>
      <c r="Q3283" t="str">
        <f t="shared" si="307"/>
        <v>theater</v>
      </c>
      <c r="R3283" t="str">
        <f t="shared" si="308"/>
        <v>plays</v>
      </c>
      <c r="S3283" s="9">
        <f t="shared" si="309"/>
        <v>42219.019733796296</v>
      </c>
      <c r="T3283" s="9">
        <f t="shared" si="310"/>
        <v>42249.019733796296</v>
      </c>
    </row>
    <row r="3284" spans="1:20" ht="43.5" x14ac:dyDescent="0.35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3">
        <f t="shared" si="311"/>
        <v>103</v>
      </c>
      <c r="P3284" s="4">
        <f t="shared" si="306"/>
        <v>134.26371308016877</v>
      </c>
      <c r="Q3284" t="str">
        <f t="shared" si="307"/>
        <v>theater</v>
      </c>
      <c r="R3284" t="str">
        <f t="shared" si="308"/>
        <v>plays</v>
      </c>
      <c r="S3284" s="9">
        <f t="shared" si="309"/>
        <v>42445.19430555556</v>
      </c>
      <c r="T3284" s="9">
        <f t="shared" si="310"/>
        <v>42489.19430555556</v>
      </c>
    </row>
    <row r="3285" spans="1:20" ht="43.5" x14ac:dyDescent="0.35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3">
        <f t="shared" si="311"/>
        <v>105</v>
      </c>
      <c r="P3285" s="4">
        <f t="shared" si="306"/>
        <v>17.829787234042552</v>
      </c>
      <c r="Q3285" t="str">
        <f t="shared" si="307"/>
        <v>theater</v>
      </c>
      <c r="R3285" t="str">
        <f t="shared" si="308"/>
        <v>plays</v>
      </c>
      <c r="S3285" s="9">
        <f t="shared" si="309"/>
        <v>42379.74418981481</v>
      </c>
      <c r="T3285" s="9">
        <f t="shared" si="310"/>
        <v>42410.875</v>
      </c>
    </row>
    <row r="3286" spans="1:20" ht="43.5" x14ac:dyDescent="0.35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3">
        <f t="shared" si="311"/>
        <v>102</v>
      </c>
      <c r="P3286" s="4">
        <f t="shared" si="306"/>
        <v>203.2</v>
      </c>
      <c r="Q3286" t="str">
        <f t="shared" si="307"/>
        <v>theater</v>
      </c>
      <c r="R3286" t="str">
        <f t="shared" si="308"/>
        <v>plays</v>
      </c>
      <c r="S3286" s="9">
        <f t="shared" si="309"/>
        <v>42380.884872685187</v>
      </c>
      <c r="T3286" s="9">
        <f t="shared" si="310"/>
        <v>42398.249305555553</v>
      </c>
    </row>
    <row r="3287" spans="1:20" x14ac:dyDescent="0.35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3">
        <f t="shared" si="311"/>
        <v>113</v>
      </c>
      <c r="P3287" s="4">
        <f t="shared" si="306"/>
        <v>69.18518518518519</v>
      </c>
      <c r="Q3287" t="str">
        <f t="shared" si="307"/>
        <v>theater</v>
      </c>
      <c r="R3287" t="str">
        <f t="shared" si="308"/>
        <v>plays</v>
      </c>
      <c r="S3287" s="9">
        <f t="shared" si="309"/>
        <v>42762.942430555559</v>
      </c>
      <c r="T3287" s="9">
        <f t="shared" si="310"/>
        <v>42794.208333333328</v>
      </c>
    </row>
    <row r="3288" spans="1:20" ht="43.5" x14ac:dyDescent="0.35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3">
        <f t="shared" si="311"/>
        <v>102</v>
      </c>
      <c r="P3288" s="4">
        <f t="shared" si="306"/>
        <v>125.12295081967213</v>
      </c>
      <c r="Q3288" t="str">
        <f t="shared" si="307"/>
        <v>theater</v>
      </c>
      <c r="R3288" t="str">
        <f t="shared" si="308"/>
        <v>plays</v>
      </c>
      <c r="S3288" s="9">
        <f t="shared" si="309"/>
        <v>42567.840069444443</v>
      </c>
      <c r="T3288" s="9">
        <f t="shared" si="310"/>
        <v>42597.840069444443</v>
      </c>
    </row>
    <row r="3289" spans="1:20" ht="29" x14ac:dyDescent="0.35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3">
        <f t="shared" si="311"/>
        <v>100</v>
      </c>
      <c r="P3289" s="4">
        <f t="shared" si="306"/>
        <v>73.529411764705884</v>
      </c>
      <c r="Q3289" t="str">
        <f t="shared" si="307"/>
        <v>theater</v>
      </c>
      <c r="R3289" t="str">
        <f t="shared" si="308"/>
        <v>plays</v>
      </c>
      <c r="S3289" s="9">
        <f t="shared" si="309"/>
        <v>42311.750324074077</v>
      </c>
      <c r="T3289" s="9">
        <f t="shared" si="310"/>
        <v>42336.750324074077</v>
      </c>
    </row>
    <row r="3290" spans="1:20" ht="43.5" x14ac:dyDescent="0.35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3">
        <f t="shared" si="311"/>
        <v>101</v>
      </c>
      <c r="P3290" s="4">
        <f t="shared" si="306"/>
        <v>48.437149758454105</v>
      </c>
      <c r="Q3290" t="str">
        <f t="shared" si="307"/>
        <v>theater</v>
      </c>
      <c r="R3290" t="str">
        <f t="shared" si="308"/>
        <v>plays</v>
      </c>
      <c r="S3290" s="9">
        <f t="shared" si="309"/>
        <v>42505.774479166663</v>
      </c>
      <c r="T3290" s="9">
        <f t="shared" si="310"/>
        <v>42541.958333333328</v>
      </c>
    </row>
    <row r="3291" spans="1:20" ht="43.5" x14ac:dyDescent="0.35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3">
        <f t="shared" si="311"/>
        <v>134</v>
      </c>
      <c r="P3291" s="4">
        <f t="shared" si="306"/>
        <v>26.608400000000003</v>
      </c>
      <c r="Q3291" t="str">
        <f t="shared" si="307"/>
        <v>theater</v>
      </c>
      <c r="R3291" t="str">
        <f t="shared" si="308"/>
        <v>plays</v>
      </c>
      <c r="S3291" s="9">
        <f t="shared" si="309"/>
        <v>42758.368078703701</v>
      </c>
      <c r="T3291" s="9">
        <f t="shared" si="310"/>
        <v>42786.368078703701</v>
      </c>
    </row>
    <row r="3292" spans="1:20" ht="58" x14ac:dyDescent="0.35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3">
        <f t="shared" si="311"/>
        <v>122</v>
      </c>
      <c r="P3292" s="4">
        <f t="shared" si="306"/>
        <v>33.666666666666664</v>
      </c>
      <c r="Q3292" t="str">
        <f t="shared" si="307"/>
        <v>theater</v>
      </c>
      <c r="R3292" t="str">
        <f t="shared" si="308"/>
        <v>plays</v>
      </c>
      <c r="S3292" s="9">
        <f t="shared" si="309"/>
        <v>42775.51494212963</v>
      </c>
      <c r="T3292" s="9">
        <f t="shared" si="310"/>
        <v>42805.51494212963</v>
      </c>
    </row>
    <row r="3293" spans="1:20" ht="43.5" x14ac:dyDescent="0.35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3">
        <f t="shared" si="311"/>
        <v>114</v>
      </c>
      <c r="P3293" s="4">
        <f t="shared" si="306"/>
        <v>40.714285714285715</v>
      </c>
      <c r="Q3293" t="str">
        <f t="shared" si="307"/>
        <v>theater</v>
      </c>
      <c r="R3293" t="str">
        <f t="shared" si="308"/>
        <v>plays</v>
      </c>
      <c r="S3293" s="9">
        <f t="shared" si="309"/>
        <v>42232.702546296292</v>
      </c>
      <c r="T3293" s="9">
        <f t="shared" si="310"/>
        <v>42264.165972222225</v>
      </c>
    </row>
    <row r="3294" spans="1:20" ht="43.5" x14ac:dyDescent="0.35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3">
        <f t="shared" si="311"/>
        <v>287</v>
      </c>
      <c r="P3294" s="4">
        <f t="shared" si="306"/>
        <v>19.266666666666666</v>
      </c>
      <c r="Q3294" t="str">
        <f t="shared" si="307"/>
        <v>theater</v>
      </c>
      <c r="R3294" t="str">
        <f t="shared" si="308"/>
        <v>plays</v>
      </c>
      <c r="S3294" s="9">
        <f t="shared" si="309"/>
        <v>42282.770231481481</v>
      </c>
      <c r="T3294" s="9">
        <f t="shared" si="310"/>
        <v>42342.811898148153</v>
      </c>
    </row>
    <row r="3295" spans="1:20" ht="43.5" x14ac:dyDescent="0.35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3">
        <f t="shared" si="311"/>
        <v>171</v>
      </c>
      <c r="P3295" s="4">
        <f t="shared" si="306"/>
        <v>84.285714285714292</v>
      </c>
      <c r="Q3295" t="str">
        <f t="shared" si="307"/>
        <v>theater</v>
      </c>
      <c r="R3295" t="str">
        <f t="shared" si="308"/>
        <v>plays</v>
      </c>
      <c r="S3295" s="9">
        <f t="shared" si="309"/>
        <v>42768.425370370373</v>
      </c>
      <c r="T3295" s="9">
        <f t="shared" si="310"/>
        <v>42798.425370370373</v>
      </c>
    </row>
    <row r="3296" spans="1:20" ht="43.5" x14ac:dyDescent="0.35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3">
        <f t="shared" si="311"/>
        <v>119</v>
      </c>
      <c r="P3296" s="4">
        <f t="shared" si="306"/>
        <v>29.583333333333332</v>
      </c>
      <c r="Q3296" t="str">
        <f t="shared" si="307"/>
        <v>theater</v>
      </c>
      <c r="R3296" t="str">
        <f t="shared" si="308"/>
        <v>plays</v>
      </c>
      <c r="S3296" s="9">
        <f t="shared" si="309"/>
        <v>42141.541134259256</v>
      </c>
      <c r="T3296" s="9">
        <f t="shared" si="310"/>
        <v>42171.541134259256</v>
      </c>
    </row>
    <row r="3297" spans="1:20" ht="43.5" x14ac:dyDescent="0.35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3">
        <f t="shared" si="311"/>
        <v>103</v>
      </c>
      <c r="P3297" s="4">
        <f t="shared" si="306"/>
        <v>26.667037037037037</v>
      </c>
      <c r="Q3297" t="str">
        <f t="shared" si="307"/>
        <v>theater</v>
      </c>
      <c r="R3297" t="str">
        <f t="shared" si="308"/>
        <v>plays</v>
      </c>
      <c r="S3297" s="9">
        <f t="shared" si="309"/>
        <v>42609.442465277782</v>
      </c>
      <c r="T3297" s="9">
        <f t="shared" si="310"/>
        <v>42639.442465277782</v>
      </c>
    </row>
    <row r="3298" spans="1:20" ht="43.5" x14ac:dyDescent="0.35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3">
        <f t="shared" si="311"/>
        <v>145</v>
      </c>
      <c r="P3298" s="4">
        <f t="shared" si="306"/>
        <v>45.978723404255319</v>
      </c>
      <c r="Q3298" t="str">
        <f t="shared" si="307"/>
        <v>theater</v>
      </c>
      <c r="R3298" t="str">
        <f t="shared" si="308"/>
        <v>plays</v>
      </c>
      <c r="S3298" s="9">
        <f t="shared" si="309"/>
        <v>42309.756620370375</v>
      </c>
      <c r="T3298" s="9">
        <f t="shared" si="310"/>
        <v>42330.916666666672</v>
      </c>
    </row>
    <row r="3299" spans="1:20" ht="43.5" x14ac:dyDescent="0.35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3">
        <f t="shared" si="311"/>
        <v>101</v>
      </c>
      <c r="P3299" s="4">
        <f t="shared" si="306"/>
        <v>125.09090909090909</v>
      </c>
      <c r="Q3299" t="str">
        <f t="shared" si="307"/>
        <v>theater</v>
      </c>
      <c r="R3299" t="str">
        <f t="shared" si="308"/>
        <v>plays</v>
      </c>
      <c r="S3299" s="9">
        <f t="shared" si="309"/>
        <v>42193.771481481483</v>
      </c>
      <c r="T3299" s="9">
        <f t="shared" si="310"/>
        <v>42212.957638888889</v>
      </c>
    </row>
    <row r="3300" spans="1:20" ht="43.5" x14ac:dyDescent="0.35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3">
        <f t="shared" si="311"/>
        <v>102</v>
      </c>
      <c r="P3300" s="4">
        <f t="shared" si="306"/>
        <v>141.29166666666666</v>
      </c>
      <c r="Q3300" t="str">
        <f t="shared" si="307"/>
        <v>theater</v>
      </c>
      <c r="R3300" t="str">
        <f t="shared" si="308"/>
        <v>plays</v>
      </c>
      <c r="S3300" s="9">
        <f t="shared" si="309"/>
        <v>42239.957962962959</v>
      </c>
      <c r="T3300" s="9">
        <f t="shared" si="310"/>
        <v>42260</v>
      </c>
    </row>
    <row r="3301" spans="1:20" ht="43.5" x14ac:dyDescent="0.35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3">
        <f t="shared" si="311"/>
        <v>117</v>
      </c>
      <c r="P3301" s="4">
        <f t="shared" si="306"/>
        <v>55.333333333333336</v>
      </c>
      <c r="Q3301" t="str">
        <f t="shared" si="307"/>
        <v>theater</v>
      </c>
      <c r="R3301" t="str">
        <f t="shared" si="308"/>
        <v>plays</v>
      </c>
      <c r="S3301" s="9">
        <f t="shared" si="309"/>
        <v>42261.917395833334</v>
      </c>
      <c r="T3301" s="9">
        <f t="shared" si="310"/>
        <v>42291.917395833334</v>
      </c>
    </row>
    <row r="3302" spans="1:20" ht="29" x14ac:dyDescent="0.35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3">
        <f t="shared" si="311"/>
        <v>137</v>
      </c>
      <c r="P3302" s="4">
        <f t="shared" si="306"/>
        <v>46.420454545454547</v>
      </c>
      <c r="Q3302" t="str">
        <f t="shared" si="307"/>
        <v>theater</v>
      </c>
      <c r="R3302" t="str">
        <f t="shared" si="308"/>
        <v>plays</v>
      </c>
      <c r="S3302" s="9">
        <f t="shared" si="309"/>
        <v>42102.743773148148</v>
      </c>
      <c r="T3302" s="9">
        <f t="shared" si="310"/>
        <v>42123.743773148148</v>
      </c>
    </row>
    <row r="3303" spans="1:20" ht="43.5" x14ac:dyDescent="0.35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3">
        <f t="shared" si="311"/>
        <v>134</v>
      </c>
      <c r="P3303" s="4">
        <f t="shared" si="306"/>
        <v>57.2</v>
      </c>
      <c r="Q3303" t="str">
        <f t="shared" si="307"/>
        <v>theater</v>
      </c>
      <c r="R3303" t="str">
        <f t="shared" si="308"/>
        <v>plays</v>
      </c>
      <c r="S3303" s="9">
        <f t="shared" si="309"/>
        <v>42538.73583333334</v>
      </c>
      <c r="T3303" s="9">
        <f t="shared" si="310"/>
        <v>42583.290972222225</v>
      </c>
    </row>
    <row r="3304" spans="1:20" x14ac:dyDescent="0.35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3">
        <f t="shared" si="311"/>
        <v>104</v>
      </c>
      <c r="P3304" s="4">
        <f t="shared" si="306"/>
        <v>173.7</v>
      </c>
      <c r="Q3304" t="str">
        <f t="shared" si="307"/>
        <v>theater</v>
      </c>
      <c r="R3304" t="str">
        <f t="shared" si="308"/>
        <v>plays</v>
      </c>
      <c r="S3304" s="9">
        <f t="shared" si="309"/>
        <v>42681.35157407407</v>
      </c>
      <c r="T3304" s="9">
        <f t="shared" si="310"/>
        <v>42711.35157407407</v>
      </c>
    </row>
    <row r="3305" spans="1:20" ht="43.5" x14ac:dyDescent="0.35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3">
        <f t="shared" si="311"/>
        <v>116</v>
      </c>
      <c r="P3305" s="4">
        <f t="shared" si="306"/>
        <v>59.6</v>
      </c>
      <c r="Q3305" t="str">
        <f t="shared" si="307"/>
        <v>theater</v>
      </c>
      <c r="R3305" t="str">
        <f t="shared" si="308"/>
        <v>plays</v>
      </c>
      <c r="S3305" s="9">
        <f t="shared" si="309"/>
        <v>42056.65143518518</v>
      </c>
      <c r="T3305" s="9">
        <f t="shared" si="310"/>
        <v>42091.609768518523</v>
      </c>
    </row>
    <row r="3306" spans="1:20" ht="43.5" x14ac:dyDescent="0.35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3">
        <f t="shared" si="311"/>
        <v>105</v>
      </c>
      <c r="P3306" s="4">
        <f t="shared" si="306"/>
        <v>89.585714285714289</v>
      </c>
      <c r="Q3306" t="str">
        <f t="shared" si="307"/>
        <v>theater</v>
      </c>
      <c r="R3306" t="str">
        <f t="shared" si="308"/>
        <v>plays</v>
      </c>
      <c r="S3306" s="9">
        <f t="shared" si="309"/>
        <v>42696.624444444446</v>
      </c>
      <c r="T3306" s="9">
        <f t="shared" si="310"/>
        <v>42726.624444444446</v>
      </c>
    </row>
    <row r="3307" spans="1:20" ht="43.5" x14ac:dyDescent="0.35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3">
        <f t="shared" si="311"/>
        <v>103</v>
      </c>
      <c r="P3307" s="4">
        <f t="shared" si="306"/>
        <v>204.05</v>
      </c>
      <c r="Q3307" t="str">
        <f t="shared" si="307"/>
        <v>theater</v>
      </c>
      <c r="R3307" t="str">
        <f t="shared" si="308"/>
        <v>plays</v>
      </c>
      <c r="S3307" s="9">
        <f t="shared" si="309"/>
        <v>42186.855879629627</v>
      </c>
      <c r="T3307" s="9">
        <f t="shared" si="310"/>
        <v>42216.855879629627</v>
      </c>
    </row>
    <row r="3308" spans="1:20" ht="43.5" x14ac:dyDescent="0.35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3">
        <f t="shared" si="311"/>
        <v>176</v>
      </c>
      <c r="P3308" s="4">
        <f t="shared" si="306"/>
        <v>48.703703703703702</v>
      </c>
      <c r="Q3308" t="str">
        <f t="shared" si="307"/>
        <v>theater</v>
      </c>
      <c r="R3308" t="str">
        <f t="shared" si="308"/>
        <v>plays</v>
      </c>
      <c r="S3308" s="9">
        <f t="shared" si="309"/>
        <v>42493.219236111108</v>
      </c>
      <c r="T3308" s="9">
        <f t="shared" si="310"/>
        <v>42531.125</v>
      </c>
    </row>
    <row r="3309" spans="1:20" ht="43.5" x14ac:dyDescent="0.35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3">
        <f t="shared" si="311"/>
        <v>107</v>
      </c>
      <c r="P3309" s="4">
        <f t="shared" si="306"/>
        <v>53.339999999999996</v>
      </c>
      <c r="Q3309" t="str">
        <f t="shared" si="307"/>
        <v>theater</v>
      </c>
      <c r="R3309" t="str">
        <f t="shared" si="308"/>
        <v>plays</v>
      </c>
      <c r="S3309" s="9">
        <f t="shared" si="309"/>
        <v>42475.057164351849</v>
      </c>
      <c r="T3309" s="9">
        <f t="shared" si="310"/>
        <v>42505.057164351849</v>
      </c>
    </row>
    <row r="3310" spans="1:20" ht="43.5" x14ac:dyDescent="0.35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3">
        <f t="shared" si="311"/>
        <v>123</v>
      </c>
      <c r="P3310" s="4">
        <f t="shared" si="306"/>
        <v>75.087719298245617</v>
      </c>
      <c r="Q3310" t="str">
        <f t="shared" si="307"/>
        <v>theater</v>
      </c>
      <c r="R3310" t="str">
        <f t="shared" si="308"/>
        <v>plays</v>
      </c>
      <c r="S3310" s="9">
        <f t="shared" si="309"/>
        <v>42452.876909722225</v>
      </c>
      <c r="T3310" s="9">
        <f t="shared" si="310"/>
        <v>42473.876909722225</v>
      </c>
    </row>
    <row r="3311" spans="1:20" ht="29" x14ac:dyDescent="0.35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3">
        <f t="shared" si="311"/>
        <v>160</v>
      </c>
      <c r="P3311" s="4">
        <f t="shared" si="306"/>
        <v>18</v>
      </c>
      <c r="Q3311" t="str">
        <f t="shared" si="307"/>
        <v>theater</v>
      </c>
      <c r="R3311" t="str">
        <f t="shared" si="308"/>
        <v>plays</v>
      </c>
      <c r="S3311" s="9">
        <f t="shared" si="309"/>
        <v>42628.650208333333</v>
      </c>
      <c r="T3311" s="9">
        <f t="shared" si="310"/>
        <v>42659.650208333333</v>
      </c>
    </row>
    <row r="3312" spans="1:20" ht="29" x14ac:dyDescent="0.35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3">
        <f t="shared" si="311"/>
        <v>101</v>
      </c>
      <c r="P3312" s="4">
        <f t="shared" si="306"/>
        <v>209.83870967741936</v>
      </c>
      <c r="Q3312" t="str">
        <f t="shared" si="307"/>
        <v>theater</v>
      </c>
      <c r="R3312" t="str">
        <f t="shared" si="308"/>
        <v>plays</v>
      </c>
      <c r="S3312" s="9">
        <f t="shared" si="309"/>
        <v>42253.928530092591</v>
      </c>
      <c r="T3312" s="9">
        <f t="shared" si="310"/>
        <v>42283.928530092591</v>
      </c>
    </row>
    <row r="3313" spans="1:20" ht="43.5" x14ac:dyDescent="0.35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3">
        <f t="shared" si="311"/>
        <v>110</v>
      </c>
      <c r="P3313" s="4">
        <f t="shared" si="306"/>
        <v>61.022222222222226</v>
      </c>
      <c r="Q3313" t="str">
        <f t="shared" si="307"/>
        <v>theater</v>
      </c>
      <c r="R3313" t="str">
        <f t="shared" si="308"/>
        <v>plays</v>
      </c>
      <c r="S3313" s="9">
        <f t="shared" si="309"/>
        <v>42264.29178240741</v>
      </c>
      <c r="T3313" s="9">
        <f t="shared" si="310"/>
        <v>42294.29178240741</v>
      </c>
    </row>
    <row r="3314" spans="1:20" ht="43.5" x14ac:dyDescent="0.35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3">
        <f t="shared" si="311"/>
        <v>101</v>
      </c>
      <c r="P3314" s="4">
        <f t="shared" si="306"/>
        <v>61</v>
      </c>
      <c r="Q3314" t="str">
        <f t="shared" si="307"/>
        <v>theater</v>
      </c>
      <c r="R3314" t="str">
        <f t="shared" si="308"/>
        <v>plays</v>
      </c>
      <c r="S3314" s="9">
        <f t="shared" si="309"/>
        <v>42664.809560185182</v>
      </c>
      <c r="T3314" s="9">
        <f t="shared" si="310"/>
        <v>42685.916666666672</v>
      </c>
    </row>
    <row r="3315" spans="1:20" ht="43.5" x14ac:dyDescent="0.35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3">
        <f t="shared" si="311"/>
        <v>117</v>
      </c>
      <c r="P3315" s="4">
        <f t="shared" si="306"/>
        <v>80.034482758620683</v>
      </c>
      <c r="Q3315" t="str">
        <f t="shared" si="307"/>
        <v>theater</v>
      </c>
      <c r="R3315" t="str">
        <f t="shared" si="308"/>
        <v>plays</v>
      </c>
      <c r="S3315" s="9">
        <f t="shared" si="309"/>
        <v>42382.244409722218</v>
      </c>
      <c r="T3315" s="9">
        <f t="shared" si="310"/>
        <v>42396.041666666672</v>
      </c>
    </row>
    <row r="3316" spans="1:20" ht="43.5" x14ac:dyDescent="0.35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3">
        <f t="shared" si="311"/>
        <v>211</v>
      </c>
      <c r="P3316" s="4">
        <f t="shared" si="306"/>
        <v>29.068965517241381</v>
      </c>
      <c r="Q3316" t="str">
        <f t="shared" si="307"/>
        <v>theater</v>
      </c>
      <c r="R3316" t="str">
        <f t="shared" si="308"/>
        <v>plays</v>
      </c>
      <c r="S3316" s="9">
        <f t="shared" si="309"/>
        <v>42105.267488425925</v>
      </c>
      <c r="T3316" s="9">
        <f t="shared" si="310"/>
        <v>42132.836805555555</v>
      </c>
    </row>
    <row r="3317" spans="1:20" ht="43.5" x14ac:dyDescent="0.35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3">
        <f t="shared" si="311"/>
        <v>110</v>
      </c>
      <c r="P3317" s="4">
        <f t="shared" si="306"/>
        <v>49.438202247191015</v>
      </c>
      <c r="Q3317" t="str">
        <f t="shared" si="307"/>
        <v>theater</v>
      </c>
      <c r="R3317" t="str">
        <f t="shared" si="308"/>
        <v>plays</v>
      </c>
      <c r="S3317" s="9">
        <f t="shared" si="309"/>
        <v>42466.303715277783</v>
      </c>
      <c r="T3317" s="9">
        <f t="shared" si="310"/>
        <v>42496.303715277783</v>
      </c>
    </row>
    <row r="3318" spans="1:20" ht="58" x14ac:dyDescent="0.35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3">
        <f t="shared" si="311"/>
        <v>101</v>
      </c>
      <c r="P3318" s="4">
        <f t="shared" si="306"/>
        <v>93.977440000000001</v>
      </c>
      <c r="Q3318" t="str">
        <f t="shared" si="307"/>
        <v>theater</v>
      </c>
      <c r="R3318" t="str">
        <f t="shared" si="308"/>
        <v>plays</v>
      </c>
      <c r="S3318" s="9">
        <f t="shared" si="309"/>
        <v>41826.871238425927</v>
      </c>
      <c r="T3318" s="9">
        <f t="shared" si="310"/>
        <v>41859.57916666667</v>
      </c>
    </row>
    <row r="3319" spans="1:20" ht="43.5" x14ac:dyDescent="0.35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3">
        <f t="shared" si="311"/>
        <v>107</v>
      </c>
      <c r="P3319" s="4">
        <f t="shared" si="306"/>
        <v>61.944444444444443</v>
      </c>
      <c r="Q3319" t="str">
        <f t="shared" si="307"/>
        <v>theater</v>
      </c>
      <c r="R3319" t="str">
        <f t="shared" si="308"/>
        <v>plays</v>
      </c>
      <c r="S3319" s="9">
        <f t="shared" si="309"/>
        <v>42499.039629629624</v>
      </c>
      <c r="T3319" s="9">
        <f t="shared" si="310"/>
        <v>42529.039629629624</v>
      </c>
    </row>
    <row r="3320" spans="1:20" ht="29" x14ac:dyDescent="0.35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3">
        <f t="shared" si="311"/>
        <v>126</v>
      </c>
      <c r="P3320" s="4">
        <f t="shared" si="306"/>
        <v>78.5</v>
      </c>
      <c r="Q3320" t="str">
        <f t="shared" si="307"/>
        <v>theater</v>
      </c>
      <c r="R3320" t="str">
        <f t="shared" si="308"/>
        <v>plays</v>
      </c>
      <c r="S3320" s="9">
        <f t="shared" si="309"/>
        <v>42431.302002314813</v>
      </c>
      <c r="T3320" s="9">
        <f t="shared" si="310"/>
        <v>42471.104166666672</v>
      </c>
    </row>
    <row r="3321" spans="1:20" ht="43.5" x14ac:dyDescent="0.35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3">
        <f t="shared" si="311"/>
        <v>108</v>
      </c>
      <c r="P3321" s="4">
        <f t="shared" si="306"/>
        <v>33.75</v>
      </c>
      <c r="Q3321" t="str">
        <f t="shared" si="307"/>
        <v>theater</v>
      </c>
      <c r="R3321" t="str">
        <f t="shared" si="308"/>
        <v>plays</v>
      </c>
      <c r="S3321" s="9">
        <f t="shared" si="309"/>
        <v>41990.585486111115</v>
      </c>
      <c r="T3321" s="9">
        <f t="shared" si="310"/>
        <v>42035.585486111115</v>
      </c>
    </row>
    <row r="3322" spans="1:20" ht="43.5" x14ac:dyDescent="0.35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3">
        <f t="shared" si="311"/>
        <v>101</v>
      </c>
      <c r="P3322" s="4">
        <f t="shared" si="306"/>
        <v>66.44736842105263</v>
      </c>
      <c r="Q3322" t="str">
        <f t="shared" si="307"/>
        <v>theater</v>
      </c>
      <c r="R3322" t="str">
        <f t="shared" si="308"/>
        <v>plays</v>
      </c>
      <c r="S3322" s="9">
        <f t="shared" si="309"/>
        <v>42513.045798611114</v>
      </c>
      <c r="T3322" s="9">
        <f t="shared" si="310"/>
        <v>42543.045798611114</v>
      </c>
    </row>
    <row r="3323" spans="1:20" ht="43.5" x14ac:dyDescent="0.35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3">
        <f t="shared" si="311"/>
        <v>108</v>
      </c>
      <c r="P3323" s="4">
        <f t="shared" si="306"/>
        <v>35.799999999999997</v>
      </c>
      <c r="Q3323" t="str">
        <f t="shared" si="307"/>
        <v>theater</v>
      </c>
      <c r="R3323" t="str">
        <f t="shared" si="308"/>
        <v>plays</v>
      </c>
      <c r="S3323" s="9">
        <f t="shared" si="309"/>
        <v>41914.100289351853</v>
      </c>
      <c r="T3323" s="9">
        <f t="shared" si="310"/>
        <v>41928.165972222225</v>
      </c>
    </row>
    <row r="3324" spans="1:20" ht="43.5" x14ac:dyDescent="0.35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3">
        <f t="shared" si="311"/>
        <v>102</v>
      </c>
      <c r="P3324" s="4">
        <f t="shared" si="306"/>
        <v>145.65217391304347</v>
      </c>
      <c r="Q3324" t="str">
        <f t="shared" si="307"/>
        <v>theater</v>
      </c>
      <c r="R3324" t="str">
        <f t="shared" si="308"/>
        <v>plays</v>
      </c>
      <c r="S3324" s="9">
        <f t="shared" si="309"/>
        <v>42521.010370370372</v>
      </c>
      <c r="T3324" s="9">
        <f t="shared" si="310"/>
        <v>42543.163194444445</v>
      </c>
    </row>
    <row r="3325" spans="1:20" ht="43.5" x14ac:dyDescent="0.35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3">
        <f t="shared" si="311"/>
        <v>126</v>
      </c>
      <c r="P3325" s="4">
        <f t="shared" si="306"/>
        <v>25.693877551020407</v>
      </c>
      <c r="Q3325" t="str">
        <f t="shared" si="307"/>
        <v>theater</v>
      </c>
      <c r="R3325" t="str">
        <f t="shared" si="308"/>
        <v>plays</v>
      </c>
      <c r="S3325" s="9">
        <f t="shared" si="309"/>
        <v>42608.36583333333</v>
      </c>
      <c r="T3325" s="9">
        <f t="shared" si="310"/>
        <v>42638.36583333333</v>
      </c>
    </row>
    <row r="3326" spans="1:20" ht="29" x14ac:dyDescent="0.35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3">
        <f t="shared" si="311"/>
        <v>102</v>
      </c>
      <c r="P3326" s="4">
        <f t="shared" si="306"/>
        <v>152.5</v>
      </c>
      <c r="Q3326" t="str">
        <f t="shared" si="307"/>
        <v>theater</v>
      </c>
      <c r="R3326" t="str">
        <f t="shared" si="308"/>
        <v>plays</v>
      </c>
      <c r="S3326" s="9">
        <f t="shared" si="309"/>
        <v>42512.58321759259</v>
      </c>
      <c r="T3326" s="9">
        <f t="shared" si="310"/>
        <v>42526.58321759259</v>
      </c>
    </row>
    <row r="3327" spans="1:20" ht="43.5" x14ac:dyDescent="0.35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3">
        <f t="shared" si="311"/>
        <v>113</v>
      </c>
      <c r="P3327" s="4">
        <f t="shared" si="306"/>
        <v>30</v>
      </c>
      <c r="Q3327" t="str">
        <f t="shared" si="307"/>
        <v>theater</v>
      </c>
      <c r="R3327" t="str">
        <f t="shared" si="308"/>
        <v>plays</v>
      </c>
      <c r="S3327" s="9">
        <f t="shared" si="309"/>
        <v>42064.785613425927</v>
      </c>
      <c r="T3327" s="9">
        <f t="shared" si="310"/>
        <v>42099.743946759263</v>
      </c>
    </row>
    <row r="3328" spans="1:20" ht="43.5" x14ac:dyDescent="0.35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3">
        <f t="shared" si="311"/>
        <v>102</v>
      </c>
      <c r="P3328" s="4">
        <f t="shared" si="306"/>
        <v>142.28070175438597</v>
      </c>
      <c r="Q3328" t="str">
        <f t="shared" si="307"/>
        <v>theater</v>
      </c>
      <c r="R3328" t="str">
        <f t="shared" si="308"/>
        <v>plays</v>
      </c>
      <c r="S3328" s="9">
        <f t="shared" si="309"/>
        <v>42041.714178240742</v>
      </c>
      <c r="T3328" s="9">
        <f t="shared" si="310"/>
        <v>42071.67251157407</v>
      </c>
    </row>
    <row r="3329" spans="1:20" ht="43.5" x14ac:dyDescent="0.35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3">
        <f t="shared" si="311"/>
        <v>102</v>
      </c>
      <c r="P3329" s="4">
        <f t="shared" si="306"/>
        <v>24.545454545454547</v>
      </c>
      <c r="Q3329" t="str">
        <f t="shared" si="307"/>
        <v>theater</v>
      </c>
      <c r="R3329" t="str">
        <f t="shared" si="308"/>
        <v>plays</v>
      </c>
      <c r="S3329" s="9">
        <f t="shared" si="309"/>
        <v>42468.374606481477</v>
      </c>
      <c r="T3329" s="9">
        <f t="shared" si="310"/>
        <v>42498.374606481477</v>
      </c>
    </row>
    <row r="3330" spans="1:20" ht="43.5" x14ac:dyDescent="0.35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3">
        <f t="shared" si="311"/>
        <v>147</v>
      </c>
      <c r="P3330" s="4">
        <f t="shared" si="306"/>
        <v>292.77777777777777</v>
      </c>
      <c r="Q3330" t="str">
        <f t="shared" si="307"/>
        <v>theater</v>
      </c>
      <c r="R3330" t="str">
        <f t="shared" si="308"/>
        <v>plays</v>
      </c>
      <c r="S3330" s="9">
        <f t="shared" si="309"/>
        <v>41822.57503472222</v>
      </c>
      <c r="T3330" s="9">
        <f t="shared" si="310"/>
        <v>41825.041666666664</v>
      </c>
    </row>
    <row r="3331" spans="1:20" ht="43.5" x14ac:dyDescent="0.35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3">
        <f t="shared" si="311"/>
        <v>117</v>
      </c>
      <c r="P3331" s="4">
        <f t="shared" ref="P3331:P3394" si="312">IFERROR(E3331/L3331,0)</f>
        <v>44.92307692307692</v>
      </c>
      <c r="Q3331" t="str">
        <f t="shared" ref="Q3331:Q3394" si="313">LEFT(N3331,SEARCH("/",N3331)-1)</f>
        <v>theater</v>
      </c>
      <c r="R3331" t="str">
        <f t="shared" ref="R3331:R3394" si="314">RIGHT(N3331,LEN(N3331)-SEARCH("/",N3331,1))</f>
        <v>plays</v>
      </c>
      <c r="S3331" s="9">
        <f t="shared" ref="S3331:S3394" si="315">(((J3331/60)/60)/24)+DATE(1970,1,1)</f>
        <v>41837.323009259257</v>
      </c>
      <c r="T3331" s="9">
        <f t="shared" ref="T3331:T3394" si="316">(((I3331/60)/60)/24)+DATE(1970,1,1)</f>
        <v>41847.958333333336</v>
      </c>
    </row>
    <row r="3332" spans="1:20" ht="43.5" x14ac:dyDescent="0.35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3">
        <f t="shared" ref="O3332:O3395" si="317">ROUNDUP((E3332/D3332)*100,0)</f>
        <v>107</v>
      </c>
      <c r="P3332" s="4">
        <f t="shared" si="312"/>
        <v>23.10144927536232</v>
      </c>
      <c r="Q3332" t="str">
        <f t="shared" si="313"/>
        <v>theater</v>
      </c>
      <c r="R3332" t="str">
        <f t="shared" si="314"/>
        <v>plays</v>
      </c>
      <c r="S3332" s="9">
        <f t="shared" si="315"/>
        <v>42065.887361111112</v>
      </c>
      <c r="T3332" s="9">
        <f t="shared" si="316"/>
        <v>42095.845694444448</v>
      </c>
    </row>
    <row r="3333" spans="1:20" ht="43.5" x14ac:dyDescent="0.35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3">
        <f t="shared" si="317"/>
        <v>105</v>
      </c>
      <c r="P3333" s="4">
        <f t="shared" si="312"/>
        <v>80.400000000000006</v>
      </c>
      <c r="Q3333" t="str">
        <f t="shared" si="313"/>
        <v>theater</v>
      </c>
      <c r="R3333" t="str">
        <f t="shared" si="314"/>
        <v>plays</v>
      </c>
      <c r="S3333" s="9">
        <f t="shared" si="315"/>
        <v>42248.697754629626</v>
      </c>
      <c r="T3333" s="9">
        <f t="shared" si="316"/>
        <v>42283.697754629626</v>
      </c>
    </row>
    <row r="3334" spans="1:20" ht="43.5" x14ac:dyDescent="0.35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3">
        <f t="shared" si="317"/>
        <v>100</v>
      </c>
      <c r="P3334" s="4">
        <f t="shared" si="312"/>
        <v>72.289156626506028</v>
      </c>
      <c r="Q3334" t="str">
        <f t="shared" si="313"/>
        <v>theater</v>
      </c>
      <c r="R3334" t="str">
        <f t="shared" si="314"/>
        <v>plays</v>
      </c>
      <c r="S3334" s="9">
        <f t="shared" si="315"/>
        <v>41809.860300925924</v>
      </c>
      <c r="T3334" s="9">
        <f t="shared" si="316"/>
        <v>41839.860300925924</v>
      </c>
    </row>
    <row r="3335" spans="1:20" ht="43.5" x14ac:dyDescent="0.35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3">
        <f t="shared" si="317"/>
        <v>105</v>
      </c>
      <c r="P3335" s="4">
        <f t="shared" si="312"/>
        <v>32.972972972972975</v>
      </c>
      <c r="Q3335" t="str">
        <f t="shared" si="313"/>
        <v>theater</v>
      </c>
      <c r="R3335" t="str">
        <f t="shared" si="314"/>
        <v>plays</v>
      </c>
      <c r="S3335" s="9">
        <f t="shared" si="315"/>
        <v>42148.676851851851</v>
      </c>
      <c r="T3335" s="9">
        <f t="shared" si="316"/>
        <v>42170.676851851851</v>
      </c>
    </row>
    <row r="3336" spans="1:20" ht="29" x14ac:dyDescent="0.35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3">
        <f t="shared" si="317"/>
        <v>139</v>
      </c>
      <c r="P3336" s="4">
        <f t="shared" si="312"/>
        <v>116.65217391304348</v>
      </c>
      <c r="Q3336" t="str">
        <f t="shared" si="313"/>
        <v>theater</v>
      </c>
      <c r="R3336" t="str">
        <f t="shared" si="314"/>
        <v>plays</v>
      </c>
      <c r="S3336" s="9">
        <f t="shared" si="315"/>
        <v>42185.521087962959</v>
      </c>
      <c r="T3336" s="9">
        <f t="shared" si="316"/>
        <v>42215.521087962959</v>
      </c>
    </row>
    <row r="3337" spans="1:20" ht="43.5" x14ac:dyDescent="0.35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3">
        <f t="shared" si="317"/>
        <v>101</v>
      </c>
      <c r="P3337" s="4">
        <f t="shared" si="312"/>
        <v>79.61904761904762</v>
      </c>
      <c r="Q3337" t="str">
        <f t="shared" si="313"/>
        <v>theater</v>
      </c>
      <c r="R3337" t="str">
        <f t="shared" si="314"/>
        <v>plays</v>
      </c>
      <c r="S3337" s="9">
        <f t="shared" si="315"/>
        <v>41827.674143518518</v>
      </c>
      <c r="T3337" s="9">
        <f t="shared" si="316"/>
        <v>41854.958333333336</v>
      </c>
    </row>
    <row r="3338" spans="1:20" ht="43.5" x14ac:dyDescent="0.35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3">
        <f t="shared" si="317"/>
        <v>100</v>
      </c>
      <c r="P3338" s="4">
        <f t="shared" si="312"/>
        <v>27.777777777777779</v>
      </c>
      <c r="Q3338" t="str">
        <f t="shared" si="313"/>
        <v>theater</v>
      </c>
      <c r="R3338" t="str">
        <f t="shared" si="314"/>
        <v>plays</v>
      </c>
      <c r="S3338" s="9">
        <f t="shared" si="315"/>
        <v>42437.398680555561</v>
      </c>
      <c r="T3338" s="9">
        <f t="shared" si="316"/>
        <v>42465.35701388889</v>
      </c>
    </row>
    <row r="3339" spans="1:20" ht="43.5" x14ac:dyDescent="0.35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3">
        <f t="shared" si="317"/>
        <v>111</v>
      </c>
      <c r="P3339" s="4">
        <f t="shared" si="312"/>
        <v>81.029411764705884</v>
      </c>
      <c r="Q3339" t="str">
        <f t="shared" si="313"/>
        <v>theater</v>
      </c>
      <c r="R3339" t="str">
        <f t="shared" si="314"/>
        <v>plays</v>
      </c>
      <c r="S3339" s="9">
        <f t="shared" si="315"/>
        <v>41901.282025462962</v>
      </c>
      <c r="T3339" s="9">
        <f t="shared" si="316"/>
        <v>41922.875</v>
      </c>
    </row>
    <row r="3340" spans="1:20" ht="29" x14ac:dyDescent="0.35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3">
        <f t="shared" si="317"/>
        <v>103</v>
      </c>
      <c r="P3340" s="4">
        <f t="shared" si="312"/>
        <v>136.84821428571428</v>
      </c>
      <c r="Q3340" t="str">
        <f t="shared" si="313"/>
        <v>theater</v>
      </c>
      <c r="R3340" t="str">
        <f t="shared" si="314"/>
        <v>plays</v>
      </c>
      <c r="S3340" s="9">
        <f t="shared" si="315"/>
        <v>42769.574999999997</v>
      </c>
      <c r="T3340" s="9">
        <f t="shared" si="316"/>
        <v>42790.574999999997</v>
      </c>
    </row>
    <row r="3341" spans="1:20" ht="29" x14ac:dyDescent="0.35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3">
        <f t="shared" si="317"/>
        <v>105</v>
      </c>
      <c r="P3341" s="4">
        <f t="shared" si="312"/>
        <v>177.61702127659575</v>
      </c>
      <c r="Q3341" t="str">
        <f t="shared" si="313"/>
        <v>theater</v>
      </c>
      <c r="R3341" t="str">
        <f t="shared" si="314"/>
        <v>plays</v>
      </c>
      <c r="S3341" s="9">
        <f t="shared" si="315"/>
        <v>42549.665717592594</v>
      </c>
      <c r="T3341" s="9">
        <f t="shared" si="316"/>
        <v>42579.665717592594</v>
      </c>
    </row>
    <row r="3342" spans="1:20" ht="43.5" x14ac:dyDescent="0.35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3">
        <f t="shared" si="317"/>
        <v>139</v>
      </c>
      <c r="P3342" s="4">
        <f t="shared" si="312"/>
        <v>109.07894736842105</v>
      </c>
      <c r="Q3342" t="str">
        <f t="shared" si="313"/>
        <v>theater</v>
      </c>
      <c r="R3342" t="str">
        <f t="shared" si="314"/>
        <v>plays</v>
      </c>
      <c r="S3342" s="9">
        <f t="shared" si="315"/>
        <v>42685.974004629628</v>
      </c>
      <c r="T3342" s="9">
        <f t="shared" si="316"/>
        <v>42710.974004629628</v>
      </c>
    </row>
    <row r="3343" spans="1:20" ht="43.5" x14ac:dyDescent="0.35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3">
        <f t="shared" si="317"/>
        <v>100</v>
      </c>
      <c r="P3343" s="4">
        <f t="shared" si="312"/>
        <v>119.64285714285714</v>
      </c>
      <c r="Q3343" t="str">
        <f t="shared" si="313"/>
        <v>theater</v>
      </c>
      <c r="R3343" t="str">
        <f t="shared" si="314"/>
        <v>plays</v>
      </c>
      <c r="S3343" s="9">
        <f t="shared" si="315"/>
        <v>42510.798854166671</v>
      </c>
      <c r="T3343" s="9">
        <f t="shared" si="316"/>
        <v>42533.708333333328</v>
      </c>
    </row>
    <row r="3344" spans="1:20" ht="29" x14ac:dyDescent="0.35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3">
        <f t="shared" si="317"/>
        <v>102</v>
      </c>
      <c r="P3344" s="4">
        <f t="shared" si="312"/>
        <v>78.205128205128204</v>
      </c>
      <c r="Q3344" t="str">
        <f t="shared" si="313"/>
        <v>theater</v>
      </c>
      <c r="R3344" t="str">
        <f t="shared" si="314"/>
        <v>plays</v>
      </c>
      <c r="S3344" s="9">
        <f t="shared" si="315"/>
        <v>42062.296412037031</v>
      </c>
      <c r="T3344" s="9">
        <f t="shared" si="316"/>
        <v>42095.207638888889</v>
      </c>
    </row>
    <row r="3345" spans="1:20" ht="43.5" x14ac:dyDescent="0.35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3">
        <f t="shared" si="317"/>
        <v>172</v>
      </c>
      <c r="P3345" s="4">
        <f t="shared" si="312"/>
        <v>52.173913043478258</v>
      </c>
      <c r="Q3345" t="str">
        <f t="shared" si="313"/>
        <v>theater</v>
      </c>
      <c r="R3345" t="str">
        <f t="shared" si="314"/>
        <v>plays</v>
      </c>
      <c r="S3345" s="9">
        <f t="shared" si="315"/>
        <v>42452.916481481487</v>
      </c>
      <c r="T3345" s="9">
        <f t="shared" si="316"/>
        <v>42473.554166666669</v>
      </c>
    </row>
    <row r="3346" spans="1:20" ht="43.5" x14ac:dyDescent="0.35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3">
        <f t="shared" si="317"/>
        <v>102</v>
      </c>
      <c r="P3346" s="4">
        <f t="shared" si="312"/>
        <v>114.125</v>
      </c>
      <c r="Q3346" t="str">
        <f t="shared" si="313"/>
        <v>theater</v>
      </c>
      <c r="R3346" t="str">
        <f t="shared" si="314"/>
        <v>plays</v>
      </c>
      <c r="S3346" s="9">
        <f t="shared" si="315"/>
        <v>41851.200150462959</v>
      </c>
      <c r="T3346" s="9">
        <f t="shared" si="316"/>
        <v>41881.200150462959</v>
      </c>
    </row>
    <row r="3347" spans="1:20" ht="43.5" x14ac:dyDescent="0.35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3">
        <f t="shared" si="317"/>
        <v>130</v>
      </c>
      <c r="P3347" s="4">
        <f t="shared" si="312"/>
        <v>50</v>
      </c>
      <c r="Q3347" t="str">
        <f t="shared" si="313"/>
        <v>theater</v>
      </c>
      <c r="R3347" t="str">
        <f t="shared" si="314"/>
        <v>plays</v>
      </c>
      <c r="S3347" s="9">
        <f t="shared" si="315"/>
        <v>42053.106111111112</v>
      </c>
      <c r="T3347" s="9">
        <f t="shared" si="316"/>
        <v>42112.025694444441</v>
      </c>
    </row>
    <row r="3348" spans="1:20" ht="43.5" x14ac:dyDescent="0.35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3">
        <f t="shared" si="317"/>
        <v>110</v>
      </c>
      <c r="P3348" s="4">
        <f t="shared" si="312"/>
        <v>91.666666666666671</v>
      </c>
      <c r="Q3348" t="str">
        <f t="shared" si="313"/>
        <v>theater</v>
      </c>
      <c r="R3348" t="str">
        <f t="shared" si="314"/>
        <v>plays</v>
      </c>
      <c r="S3348" s="9">
        <f t="shared" si="315"/>
        <v>42054.024421296301</v>
      </c>
      <c r="T3348" s="9">
        <f t="shared" si="316"/>
        <v>42061.024421296301</v>
      </c>
    </row>
    <row r="3349" spans="1:20" ht="43.5" x14ac:dyDescent="0.35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3">
        <f t="shared" si="317"/>
        <v>120</v>
      </c>
      <c r="P3349" s="4">
        <f t="shared" si="312"/>
        <v>108.59090909090909</v>
      </c>
      <c r="Q3349" t="str">
        <f t="shared" si="313"/>
        <v>theater</v>
      </c>
      <c r="R3349" t="str">
        <f t="shared" si="314"/>
        <v>plays</v>
      </c>
      <c r="S3349" s="9">
        <f t="shared" si="315"/>
        <v>42484.551550925928</v>
      </c>
      <c r="T3349" s="9">
        <f t="shared" si="316"/>
        <v>42498.875</v>
      </c>
    </row>
    <row r="3350" spans="1:20" ht="43.5" x14ac:dyDescent="0.35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3">
        <f t="shared" si="317"/>
        <v>101</v>
      </c>
      <c r="P3350" s="4">
        <f t="shared" si="312"/>
        <v>69.822784810126578</v>
      </c>
      <c r="Q3350" t="str">
        <f t="shared" si="313"/>
        <v>theater</v>
      </c>
      <c r="R3350" t="str">
        <f t="shared" si="314"/>
        <v>plays</v>
      </c>
      <c r="S3350" s="9">
        <f t="shared" si="315"/>
        <v>42466.558796296296</v>
      </c>
      <c r="T3350" s="9">
        <f t="shared" si="316"/>
        <v>42490.165972222225</v>
      </c>
    </row>
    <row r="3351" spans="1:20" ht="43.5" x14ac:dyDescent="0.35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3">
        <f t="shared" si="317"/>
        <v>154</v>
      </c>
      <c r="P3351" s="4">
        <f t="shared" si="312"/>
        <v>109.57142857142857</v>
      </c>
      <c r="Q3351" t="str">
        <f t="shared" si="313"/>
        <v>theater</v>
      </c>
      <c r="R3351" t="str">
        <f t="shared" si="314"/>
        <v>plays</v>
      </c>
      <c r="S3351" s="9">
        <f t="shared" si="315"/>
        <v>42513.110787037032</v>
      </c>
      <c r="T3351" s="9">
        <f t="shared" si="316"/>
        <v>42534.708333333328</v>
      </c>
    </row>
    <row r="3352" spans="1:20" ht="43.5" x14ac:dyDescent="0.35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3">
        <f t="shared" si="317"/>
        <v>105</v>
      </c>
      <c r="P3352" s="4">
        <f t="shared" si="312"/>
        <v>71.666666666666671</v>
      </c>
      <c r="Q3352" t="str">
        <f t="shared" si="313"/>
        <v>theater</v>
      </c>
      <c r="R3352" t="str">
        <f t="shared" si="314"/>
        <v>plays</v>
      </c>
      <c r="S3352" s="9">
        <f t="shared" si="315"/>
        <v>42302.701516203699</v>
      </c>
      <c r="T3352" s="9">
        <f t="shared" si="316"/>
        <v>42337.958333333328</v>
      </c>
    </row>
    <row r="3353" spans="1:20" ht="43.5" x14ac:dyDescent="0.35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3">
        <f t="shared" si="317"/>
        <v>102</v>
      </c>
      <c r="P3353" s="4">
        <f t="shared" si="312"/>
        <v>93.611111111111114</v>
      </c>
      <c r="Q3353" t="str">
        <f t="shared" si="313"/>
        <v>theater</v>
      </c>
      <c r="R3353" t="str">
        <f t="shared" si="314"/>
        <v>plays</v>
      </c>
      <c r="S3353" s="9">
        <f t="shared" si="315"/>
        <v>41806.395428240743</v>
      </c>
      <c r="T3353" s="9">
        <f t="shared" si="316"/>
        <v>41843.458333333336</v>
      </c>
    </row>
    <row r="3354" spans="1:20" ht="43.5" x14ac:dyDescent="0.35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3">
        <f t="shared" si="317"/>
        <v>108</v>
      </c>
      <c r="P3354" s="4">
        <f t="shared" si="312"/>
        <v>76.8</v>
      </c>
      <c r="Q3354" t="str">
        <f t="shared" si="313"/>
        <v>theater</v>
      </c>
      <c r="R3354" t="str">
        <f t="shared" si="314"/>
        <v>plays</v>
      </c>
      <c r="S3354" s="9">
        <f t="shared" si="315"/>
        <v>42495.992800925931</v>
      </c>
      <c r="T3354" s="9">
        <f t="shared" si="316"/>
        <v>42552.958333333328</v>
      </c>
    </row>
    <row r="3355" spans="1:20" ht="43.5" x14ac:dyDescent="0.35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3">
        <f t="shared" si="317"/>
        <v>315</v>
      </c>
      <c r="P3355" s="4">
        <f t="shared" si="312"/>
        <v>35.795454545454547</v>
      </c>
      <c r="Q3355" t="str">
        <f t="shared" si="313"/>
        <v>theater</v>
      </c>
      <c r="R3355" t="str">
        <f t="shared" si="314"/>
        <v>plays</v>
      </c>
      <c r="S3355" s="9">
        <f t="shared" si="315"/>
        <v>42479.432291666672</v>
      </c>
      <c r="T3355" s="9">
        <f t="shared" si="316"/>
        <v>42492.958333333328</v>
      </c>
    </row>
    <row r="3356" spans="1:20" ht="29" x14ac:dyDescent="0.35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3">
        <f t="shared" si="317"/>
        <v>102</v>
      </c>
      <c r="P3356" s="4">
        <f t="shared" si="312"/>
        <v>55.6</v>
      </c>
      <c r="Q3356" t="str">
        <f t="shared" si="313"/>
        <v>theater</v>
      </c>
      <c r="R3356" t="str">
        <f t="shared" si="314"/>
        <v>plays</v>
      </c>
      <c r="S3356" s="9">
        <f t="shared" si="315"/>
        <v>42270.7269212963</v>
      </c>
      <c r="T3356" s="9">
        <f t="shared" si="316"/>
        <v>42306.167361111111</v>
      </c>
    </row>
    <row r="3357" spans="1:20" ht="43.5" x14ac:dyDescent="0.35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3">
        <f t="shared" si="317"/>
        <v>127</v>
      </c>
      <c r="P3357" s="4">
        <f t="shared" si="312"/>
        <v>147.33333333333334</v>
      </c>
      <c r="Q3357" t="str">
        <f t="shared" si="313"/>
        <v>theater</v>
      </c>
      <c r="R3357" t="str">
        <f t="shared" si="314"/>
        <v>plays</v>
      </c>
      <c r="S3357" s="9">
        <f t="shared" si="315"/>
        <v>42489.619525462964</v>
      </c>
      <c r="T3357" s="9">
        <f t="shared" si="316"/>
        <v>42500.470138888893</v>
      </c>
    </row>
    <row r="3358" spans="1:20" ht="43.5" x14ac:dyDescent="0.35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3">
        <f t="shared" si="317"/>
        <v>102</v>
      </c>
      <c r="P3358" s="4">
        <f t="shared" si="312"/>
        <v>56.333333333333336</v>
      </c>
      <c r="Q3358" t="str">
        <f t="shared" si="313"/>
        <v>theater</v>
      </c>
      <c r="R3358" t="str">
        <f t="shared" si="314"/>
        <v>plays</v>
      </c>
      <c r="S3358" s="9">
        <f t="shared" si="315"/>
        <v>42536.815648148149</v>
      </c>
      <c r="T3358" s="9">
        <f t="shared" si="316"/>
        <v>42566.815648148149</v>
      </c>
    </row>
    <row r="3359" spans="1:20" ht="43.5" x14ac:dyDescent="0.35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3">
        <f t="shared" si="317"/>
        <v>101</v>
      </c>
      <c r="P3359" s="4">
        <f t="shared" si="312"/>
        <v>96.19047619047619</v>
      </c>
      <c r="Q3359" t="str">
        <f t="shared" si="313"/>
        <v>theater</v>
      </c>
      <c r="R3359" t="str">
        <f t="shared" si="314"/>
        <v>plays</v>
      </c>
      <c r="S3359" s="9">
        <f t="shared" si="315"/>
        <v>41822.417939814812</v>
      </c>
      <c r="T3359" s="9">
        <f t="shared" si="316"/>
        <v>41852.417939814812</v>
      </c>
    </row>
    <row r="3360" spans="1:20" ht="43.5" x14ac:dyDescent="0.35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3">
        <f t="shared" si="317"/>
        <v>103</v>
      </c>
      <c r="P3360" s="4">
        <f t="shared" si="312"/>
        <v>63.574074074074076</v>
      </c>
      <c r="Q3360" t="str">
        <f t="shared" si="313"/>
        <v>theater</v>
      </c>
      <c r="R3360" t="str">
        <f t="shared" si="314"/>
        <v>plays</v>
      </c>
      <c r="S3360" s="9">
        <f t="shared" si="315"/>
        <v>41932.311099537037</v>
      </c>
      <c r="T3360" s="9">
        <f t="shared" si="316"/>
        <v>41962.352766203709</v>
      </c>
    </row>
    <row r="3361" spans="1:20" ht="29" x14ac:dyDescent="0.35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3">
        <f t="shared" si="317"/>
        <v>107</v>
      </c>
      <c r="P3361" s="4">
        <f t="shared" si="312"/>
        <v>184.78260869565219</v>
      </c>
      <c r="Q3361" t="str">
        <f t="shared" si="313"/>
        <v>theater</v>
      </c>
      <c r="R3361" t="str">
        <f t="shared" si="314"/>
        <v>plays</v>
      </c>
      <c r="S3361" s="9">
        <f t="shared" si="315"/>
        <v>42746.057106481487</v>
      </c>
      <c r="T3361" s="9">
        <f t="shared" si="316"/>
        <v>42791.057106481487</v>
      </c>
    </row>
    <row r="3362" spans="1:20" ht="29" x14ac:dyDescent="0.35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3">
        <f t="shared" si="317"/>
        <v>102</v>
      </c>
      <c r="P3362" s="4">
        <f t="shared" si="312"/>
        <v>126.72222222222223</v>
      </c>
      <c r="Q3362" t="str">
        <f t="shared" si="313"/>
        <v>theater</v>
      </c>
      <c r="R3362" t="str">
        <f t="shared" si="314"/>
        <v>plays</v>
      </c>
      <c r="S3362" s="9">
        <f t="shared" si="315"/>
        <v>42697.082673611112</v>
      </c>
      <c r="T3362" s="9">
        <f t="shared" si="316"/>
        <v>42718.665972222225</v>
      </c>
    </row>
    <row r="3363" spans="1:20" ht="43.5" x14ac:dyDescent="0.35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3">
        <f t="shared" si="317"/>
        <v>114</v>
      </c>
      <c r="P3363" s="4">
        <f t="shared" si="312"/>
        <v>83.42647058823529</v>
      </c>
      <c r="Q3363" t="str">
        <f t="shared" si="313"/>
        <v>theater</v>
      </c>
      <c r="R3363" t="str">
        <f t="shared" si="314"/>
        <v>plays</v>
      </c>
      <c r="S3363" s="9">
        <f t="shared" si="315"/>
        <v>41866.025347222225</v>
      </c>
      <c r="T3363" s="9">
        <f t="shared" si="316"/>
        <v>41883.665972222225</v>
      </c>
    </row>
    <row r="3364" spans="1:20" ht="43.5" x14ac:dyDescent="0.35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3">
        <f t="shared" si="317"/>
        <v>218</v>
      </c>
      <c r="P3364" s="4">
        <f t="shared" si="312"/>
        <v>54.5</v>
      </c>
      <c r="Q3364" t="str">
        <f t="shared" si="313"/>
        <v>theater</v>
      </c>
      <c r="R3364" t="str">
        <f t="shared" si="314"/>
        <v>plays</v>
      </c>
      <c r="S3364" s="9">
        <f t="shared" si="315"/>
        <v>42056.091631944444</v>
      </c>
      <c r="T3364" s="9">
        <f t="shared" si="316"/>
        <v>42070.204861111109</v>
      </c>
    </row>
    <row r="3365" spans="1:20" ht="43.5" x14ac:dyDescent="0.35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3">
        <f t="shared" si="317"/>
        <v>102</v>
      </c>
      <c r="P3365" s="4">
        <f t="shared" si="312"/>
        <v>302.30769230769232</v>
      </c>
      <c r="Q3365" t="str">
        <f t="shared" si="313"/>
        <v>theater</v>
      </c>
      <c r="R3365" t="str">
        <f t="shared" si="314"/>
        <v>plays</v>
      </c>
      <c r="S3365" s="9">
        <f t="shared" si="315"/>
        <v>41851.771354166667</v>
      </c>
      <c r="T3365" s="9">
        <f t="shared" si="316"/>
        <v>41870.666666666664</v>
      </c>
    </row>
    <row r="3366" spans="1:20" ht="43.5" x14ac:dyDescent="0.35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3">
        <f t="shared" si="317"/>
        <v>106</v>
      </c>
      <c r="P3366" s="4">
        <f t="shared" si="312"/>
        <v>44.138888888888886</v>
      </c>
      <c r="Q3366" t="str">
        <f t="shared" si="313"/>
        <v>theater</v>
      </c>
      <c r="R3366" t="str">
        <f t="shared" si="314"/>
        <v>plays</v>
      </c>
      <c r="S3366" s="9">
        <f t="shared" si="315"/>
        <v>42422.977418981478</v>
      </c>
      <c r="T3366" s="9">
        <f t="shared" si="316"/>
        <v>42444.875</v>
      </c>
    </row>
    <row r="3367" spans="1:20" ht="43.5" x14ac:dyDescent="0.35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3">
        <f t="shared" si="317"/>
        <v>104</v>
      </c>
      <c r="P3367" s="4">
        <f t="shared" si="312"/>
        <v>866.66666666666663</v>
      </c>
      <c r="Q3367" t="str">
        <f t="shared" si="313"/>
        <v>theater</v>
      </c>
      <c r="R3367" t="str">
        <f t="shared" si="314"/>
        <v>plays</v>
      </c>
      <c r="S3367" s="9">
        <f t="shared" si="315"/>
        <v>42321.101759259262</v>
      </c>
      <c r="T3367" s="9">
        <f t="shared" si="316"/>
        <v>42351.101759259262</v>
      </c>
    </row>
    <row r="3368" spans="1:20" ht="43.5" x14ac:dyDescent="0.35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3">
        <f t="shared" si="317"/>
        <v>221</v>
      </c>
      <c r="P3368" s="4">
        <f t="shared" si="312"/>
        <v>61.388888888888886</v>
      </c>
      <c r="Q3368" t="str">
        <f t="shared" si="313"/>
        <v>theater</v>
      </c>
      <c r="R3368" t="str">
        <f t="shared" si="314"/>
        <v>plays</v>
      </c>
      <c r="S3368" s="9">
        <f t="shared" si="315"/>
        <v>42107.067557870367</v>
      </c>
      <c r="T3368" s="9">
        <f t="shared" si="316"/>
        <v>42137.067557870367</v>
      </c>
    </row>
    <row r="3369" spans="1:20" ht="43.5" x14ac:dyDescent="0.35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3">
        <f t="shared" si="317"/>
        <v>119</v>
      </c>
      <c r="P3369" s="4">
        <f t="shared" si="312"/>
        <v>29.666666666666668</v>
      </c>
      <c r="Q3369" t="str">
        <f t="shared" si="313"/>
        <v>theater</v>
      </c>
      <c r="R3369" t="str">
        <f t="shared" si="314"/>
        <v>plays</v>
      </c>
      <c r="S3369" s="9">
        <f t="shared" si="315"/>
        <v>42192.933958333335</v>
      </c>
      <c r="T3369" s="9">
        <f t="shared" si="316"/>
        <v>42217.933958333335</v>
      </c>
    </row>
    <row r="3370" spans="1:20" ht="29" x14ac:dyDescent="0.35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3">
        <f t="shared" si="317"/>
        <v>105</v>
      </c>
      <c r="P3370" s="4">
        <f t="shared" si="312"/>
        <v>45.478260869565219</v>
      </c>
      <c r="Q3370" t="str">
        <f t="shared" si="313"/>
        <v>theater</v>
      </c>
      <c r="R3370" t="str">
        <f t="shared" si="314"/>
        <v>plays</v>
      </c>
      <c r="S3370" s="9">
        <f t="shared" si="315"/>
        <v>41969.199756944443</v>
      </c>
      <c r="T3370" s="9">
        <f t="shared" si="316"/>
        <v>42005.208333333328</v>
      </c>
    </row>
    <row r="3371" spans="1:20" ht="43.5" x14ac:dyDescent="0.35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3">
        <f t="shared" si="317"/>
        <v>104</v>
      </c>
      <c r="P3371" s="4">
        <f t="shared" si="312"/>
        <v>96.203703703703709</v>
      </c>
      <c r="Q3371" t="str">
        <f t="shared" si="313"/>
        <v>theater</v>
      </c>
      <c r="R3371" t="str">
        <f t="shared" si="314"/>
        <v>plays</v>
      </c>
      <c r="S3371" s="9">
        <f t="shared" si="315"/>
        <v>42690.041435185187</v>
      </c>
      <c r="T3371" s="9">
        <f t="shared" si="316"/>
        <v>42750.041435185187</v>
      </c>
    </row>
    <row r="3372" spans="1:20" ht="29" x14ac:dyDescent="0.35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3">
        <f t="shared" si="317"/>
        <v>118</v>
      </c>
      <c r="P3372" s="4">
        <f t="shared" si="312"/>
        <v>67.92307692307692</v>
      </c>
      <c r="Q3372" t="str">
        <f t="shared" si="313"/>
        <v>theater</v>
      </c>
      <c r="R3372" t="str">
        <f t="shared" si="314"/>
        <v>plays</v>
      </c>
      <c r="S3372" s="9">
        <f t="shared" si="315"/>
        <v>42690.334317129629</v>
      </c>
      <c r="T3372" s="9">
        <f t="shared" si="316"/>
        <v>42721.333333333328</v>
      </c>
    </row>
    <row r="3373" spans="1:20" ht="29" x14ac:dyDescent="0.35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3">
        <f t="shared" si="317"/>
        <v>139</v>
      </c>
      <c r="P3373" s="4">
        <f t="shared" si="312"/>
        <v>30.777777777777779</v>
      </c>
      <c r="Q3373" t="str">
        <f t="shared" si="313"/>
        <v>theater</v>
      </c>
      <c r="R3373" t="str">
        <f t="shared" si="314"/>
        <v>plays</v>
      </c>
      <c r="S3373" s="9">
        <f t="shared" si="315"/>
        <v>42312.874594907407</v>
      </c>
      <c r="T3373" s="9">
        <f t="shared" si="316"/>
        <v>42340.874594907407</v>
      </c>
    </row>
    <row r="3374" spans="1:20" ht="43.5" x14ac:dyDescent="0.35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3">
        <f t="shared" si="317"/>
        <v>104</v>
      </c>
      <c r="P3374" s="4">
        <f t="shared" si="312"/>
        <v>38.333333333333336</v>
      </c>
      <c r="Q3374" t="str">
        <f t="shared" si="313"/>
        <v>theater</v>
      </c>
      <c r="R3374" t="str">
        <f t="shared" si="314"/>
        <v>plays</v>
      </c>
      <c r="S3374" s="9">
        <f t="shared" si="315"/>
        <v>41855.548101851848</v>
      </c>
      <c r="T3374" s="9">
        <f t="shared" si="316"/>
        <v>41876.207638888889</v>
      </c>
    </row>
    <row r="3375" spans="1:20" ht="43.5" x14ac:dyDescent="0.35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3">
        <f t="shared" si="317"/>
        <v>101</v>
      </c>
      <c r="P3375" s="4">
        <f t="shared" si="312"/>
        <v>66.833333333333329</v>
      </c>
      <c r="Q3375" t="str">
        <f t="shared" si="313"/>
        <v>theater</v>
      </c>
      <c r="R3375" t="str">
        <f t="shared" si="314"/>
        <v>plays</v>
      </c>
      <c r="S3375" s="9">
        <f t="shared" si="315"/>
        <v>42179.854629629626</v>
      </c>
      <c r="T3375" s="9">
        <f t="shared" si="316"/>
        <v>42203.666666666672</v>
      </c>
    </row>
    <row r="3376" spans="1:20" ht="43.5" x14ac:dyDescent="0.35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3">
        <f t="shared" si="317"/>
        <v>107</v>
      </c>
      <c r="P3376" s="4">
        <f t="shared" si="312"/>
        <v>71.730769230769226</v>
      </c>
      <c r="Q3376" t="str">
        <f t="shared" si="313"/>
        <v>theater</v>
      </c>
      <c r="R3376" t="str">
        <f t="shared" si="314"/>
        <v>plays</v>
      </c>
      <c r="S3376" s="9">
        <f t="shared" si="315"/>
        <v>42275.731666666667</v>
      </c>
      <c r="T3376" s="9">
        <f t="shared" si="316"/>
        <v>42305.731666666667</v>
      </c>
    </row>
    <row r="3377" spans="1:20" ht="43.5" x14ac:dyDescent="0.35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3">
        <f t="shared" si="317"/>
        <v>100</v>
      </c>
      <c r="P3377" s="4">
        <f t="shared" si="312"/>
        <v>176.47058823529412</v>
      </c>
      <c r="Q3377" t="str">
        <f t="shared" si="313"/>
        <v>theater</v>
      </c>
      <c r="R3377" t="str">
        <f t="shared" si="314"/>
        <v>plays</v>
      </c>
      <c r="S3377" s="9">
        <f t="shared" si="315"/>
        <v>41765.610798611109</v>
      </c>
      <c r="T3377" s="9">
        <f t="shared" si="316"/>
        <v>41777.610798611109</v>
      </c>
    </row>
    <row r="3378" spans="1:20" ht="43.5" x14ac:dyDescent="0.35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3">
        <f t="shared" si="317"/>
        <v>101</v>
      </c>
      <c r="P3378" s="4">
        <f t="shared" si="312"/>
        <v>421.10526315789474</v>
      </c>
      <c r="Q3378" t="str">
        <f t="shared" si="313"/>
        <v>theater</v>
      </c>
      <c r="R3378" t="str">
        <f t="shared" si="314"/>
        <v>plays</v>
      </c>
      <c r="S3378" s="9">
        <f t="shared" si="315"/>
        <v>42059.701319444444</v>
      </c>
      <c r="T3378" s="9">
        <f t="shared" si="316"/>
        <v>42119.659652777773</v>
      </c>
    </row>
    <row r="3379" spans="1:20" ht="43.5" x14ac:dyDescent="0.35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3">
        <f t="shared" si="317"/>
        <v>102</v>
      </c>
      <c r="P3379" s="4">
        <f t="shared" si="312"/>
        <v>104.98701298701299</v>
      </c>
      <c r="Q3379" t="str">
        <f t="shared" si="313"/>
        <v>theater</v>
      </c>
      <c r="R3379" t="str">
        <f t="shared" si="314"/>
        <v>plays</v>
      </c>
      <c r="S3379" s="9">
        <f t="shared" si="315"/>
        <v>42053.732627314821</v>
      </c>
      <c r="T3379" s="9">
        <f t="shared" si="316"/>
        <v>42083.705555555556</v>
      </c>
    </row>
    <row r="3380" spans="1:20" ht="43.5" x14ac:dyDescent="0.35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3">
        <f t="shared" si="317"/>
        <v>108</v>
      </c>
      <c r="P3380" s="4">
        <f t="shared" si="312"/>
        <v>28.19047619047619</v>
      </c>
      <c r="Q3380" t="str">
        <f t="shared" si="313"/>
        <v>theater</v>
      </c>
      <c r="R3380" t="str">
        <f t="shared" si="314"/>
        <v>plays</v>
      </c>
      <c r="S3380" s="9">
        <f t="shared" si="315"/>
        <v>41858.355393518519</v>
      </c>
      <c r="T3380" s="9">
        <f t="shared" si="316"/>
        <v>41882.547222222223</v>
      </c>
    </row>
    <row r="3381" spans="1:20" ht="43.5" x14ac:dyDescent="0.35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3">
        <f t="shared" si="317"/>
        <v>104</v>
      </c>
      <c r="P3381" s="4">
        <f t="shared" si="312"/>
        <v>54.55263157894737</v>
      </c>
      <c r="Q3381" t="str">
        <f t="shared" si="313"/>
        <v>theater</v>
      </c>
      <c r="R3381" t="str">
        <f t="shared" si="314"/>
        <v>plays</v>
      </c>
      <c r="S3381" s="9">
        <f t="shared" si="315"/>
        <v>42225.513888888891</v>
      </c>
      <c r="T3381" s="9">
        <f t="shared" si="316"/>
        <v>42242.958333333328</v>
      </c>
    </row>
    <row r="3382" spans="1:20" ht="43.5" x14ac:dyDescent="0.35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3">
        <f t="shared" si="317"/>
        <v>105</v>
      </c>
      <c r="P3382" s="4">
        <f t="shared" si="312"/>
        <v>111.89285714285714</v>
      </c>
      <c r="Q3382" t="str">
        <f t="shared" si="313"/>
        <v>theater</v>
      </c>
      <c r="R3382" t="str">
        <f t="shared" si="314"/>
        <v>plays</v>
      </c>
      <c r="S3382" s="9">
        <f t="shared" si="315"/>
        <v>41937.95344907407</v>
      </c>
      <c r="T3382" s="9">
        <f t="shared" si="316"/>
        <v>41972.995115740734</v>
      </c>
    </row>
    <row r="3383" spans="1:20" ht="43.5" x14ac:dyDescent="0.35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3">
        <f t="shared" si="317"/>
        <v>103</v>
      </c>
      <c r="P3383" s="4">
        <f t="shared" si="312"/>
        <v>85.208333333333329</v>
      </c>
      <c r="Q3383" t="str">
        <f t="shared" si="313"/>
        <v>theater</v>
      </c>
      <c r="R3383" t="str">
        <f t="shared" si="314"/>
        <v>plays</v>
      </c>
      <c r="S3383" s="9">
        <f t="shared" si="315"/>
        <v>42044.184988425928</v>
      </c>
      <c r="T3383" s="9">
        <f t="shared" si="316"/>
        <v>42074.143321759257</v>
      </c>
    </row>
    <row r="3384" spans="1:20" ht="43.5" x14ac:dyDescent="0.35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3">
        <f t="shared" si="317"/>
        <v>101</v>
      </c>
      <c r="P3384" s="4">
        <f t="shared" si="312"/>
        <v>76.652173913043484</v>
      </c>
      <c r="Q3384" t="str">
        <f t="shared" si="313"/>
        <v>theater</v>
      </c>
      <c r="R3384" t="str">
        <f t="shared" si="314"/>
        <v>plays</v>
      </c>
      <c r="S3384" s="9">
        <f t="shared" si="315"/>
        <v>42559.431203703702</v>
      </c>
      <c r="T3384" s="9">
        <f t="shared" si="316"/>
        <v>42583.957638888889</v>
      </c>
    </row>
    <row r="3385" spans="1:20" ht="43.5" x14ac:dyDescent="0.35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3">
        <f t="shared" si="317"/>
        <v>112</v>
      </c>
      <c r="P3385" s="4">
        <f t="shared" si="312"/>
        <v>65.166666666666671</v>
      </c>
      <c r="Q3385" t="str">
        <f t="shared" si="313"/>
        <v>theater</v>
      </c>
      <c r="R3385" t="str">
        <f t="shared" si="314"/>
        <v>plays</v>
      </c>
      <c r="S3385" s="9">
        <f t="shared" si="315"/>
        <v>42524.782638888893</v>
      </c>
      <c r="T3385" s="9">
        <f t="shared" si="316"/>
        <v>42544.782638888893</v>
      </c>
    </row>
    <row r="3386" spans="1:20" ht="43.5" x14ac:dyDescent="0.35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3">
        <f t="shared" si="317"/>
        <v>101</v>
      </c>
      <c r="P3386" s="4">
        <f t="shared" si="312"/>
        <v>93.760312499999998</v>
      </c>
      <c r="Q3386" t="str">
        <f t="shared" si="313"/>
        <v>theater</v>
      </c>
      <c r="R3386" t="str">
        <f t="shared" si="314"/>
        <v>plays</v>
      </c>
      <c r="S3386" s="9">
        <f t="shared" si="315"/>
        <v>42292.087592592594</v>
      </c>
      <c r="T3386" s="9">
        <f t="shared" si="316"/>
        <v>42329.125</v>
      </c>
    </row>
    <row r="3387" spans="1:20" ht="43.5" x14ac:dyDescent="0.35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3">
        <f t="shared" si="317"/>
        <v>100</v>
      </c>
      <c r="P3387" s="4">
        <f t="shared" si="312"/>
        <v>133.33333333333334</v>
      </c>
      <c r="Q3387" t="str">
        <f t="shared" si="313"/>
        <v>theater</v>
      </c>
      <c r="R3387" t="str">
        <f t="shared" si="314"/>
        <v>plays</v>
      </c>
      <c r="S3387" s="9">
        <f t="shared" si="315"/>
        <v>41953.8675</v>
      </c>
      <c r="T3387" s="9">
        <f t="shared" si="316"/>
        <v>41983.8675</v>
      </c>
    </row>
    <row r="3388" spans="1:20" ht="43.5" x14ac:dyDescent="0.35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3">
        <f t="shared" si="317"/>
        <v>105</v>
      </c>
      <c r="P3388" s="4">
        <f t="shared" si="312"/>
        <v>51.219512195121951</v>
      </c>
      <c r="Q3388" t="str">
        <f t="shared" si="313"/>
        <v>theater</v>
      </c>
      <c r="R3388" t="str">
        <f t="shared" si="314"/>
        <v>plays</v>
      </c>
      <c r="S3388" s="9">
        <f t="shared" si="315"/>
        <v>41946.644745370373</v>
      </c>
      <c r="T3388" s="9">
        <f t="shared" si="316"/>
        <v>41976.644745370373</v>
      </c>
    </row>
    <row r="3389" spans="1:20" ht="43.5" x14ac:dyDescent="0.35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3">
        <f t="shared" si="317"/>
        <v>117</v>
      </c>
      <c r="P3389" s="4">
        <f t="shared" si="312"/>
        <v>100.17142857142858</v>
      </c>
      <c r="Q3389" t="str">
        <f t="shared" si="313"/>
        <v>theater</v>
      </c>
      <c r="R3389" t="str">
        <f t="shared" si="314"/>
        <v>plays</v>
      </c>
      <c r="S3389" s="9">
        <f t="shared" si="315"/>
        <v>41947.762592592589</v>
      </c>
      <c r="T3389" s="9">
        <f t="shared" si="316"/>
        <v>41987.762592592597</v>
      </c>
    </row>
    <row r="3390" spans="1:20" ht="43.5" x14ac:dyDescent="0.35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3">
        <f t="shared" si="317"/>
        <v>104</v>
      </c>
      <c r="P3390" s="4">
        <f t="shared" si="312"/>
        <v>34.6</v>
      </c>
      <c r="Q3390" t="str">
        <f t="shared" si="313"/>
        <v>theater</v>
      </c>
      <c r="R3390" t="str">
        <f t="shared" si="314"/>
        <v>plays</v>
      </c>
      <c r="S3390" s="9">
        <f t="shared" si="315"/>
        <v>42143.461122685185</v>
      </c>
      <c r="T3390" s="9">
        <f t="shared" si="316"/>
        <v>42173.461122685185</v>
      </c>
    </row>
    <row r="3391" spans="1:20" ht="43.5" x14ac:dyDescent="0.35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3">
        <f t="shared" si="317"/>
        <v>115</v>
      </c>
      <c r="P3391" s="4">
        <f t="shared" si="312"/>
        <v>184.67741935483872</v>
      </c>
      <c r="Q3391" t="str">
        <f t="shared" si="313"/>
        <v>theater</v>
      </c>
      <c r="R3391" t="str">
        <f t="shared" si="314"/>
        <v>plays</v>
      </c>
      <c r="S3391" s="9">
        <f t="shared" si="315"/>
        <v>42494.563449074078</v>
      </c>
      <c r="T3391" s="9">
        <f t="shared" si="316"/>
        <v>42524.563449074078</v>
      </c>
    </row>
    <row r="3392" spans="1:20" ht="43.5" x14ac:dyDescent="0.35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3">
        <f t="shared" si="317"/>
        <v>103</v>
      </c>
      <c r="P3392" s="4">
        <f t="shared" si="312"/>
        <v>69.818181818181813</v>
      </c>
      <c r="Q3392" t="str">
        <f t="shared" si="313"/>
        <v>theater</v>
      </c>
      <c r="R3392" t="str">
        <f t="shared" si="314"/>
        <v>plays</v>
      </c>
      <c r="S3392" s="9">
        <f t="shared" si="315"/>
        <v>41815.774826388886</v>
      </c>
      <c r="T3392" s="9">
        <f t="shared" si="316"/>
        <v>41830.774826388886</v>
      </c>
    </row>
    <row r="3393" spans="1:20" ht="43.5" x14ac:dyDescent="0.35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3">
        <f t="shared" si="317"/>
        <v>223</v>
      </c>
      <c r="P3393" s="4">
        <f t="shared" si="312"/>
        <v>61.944444444444443</v>
      </c>
      <c r="Q3393" t="str">
        <f t="shared" si="313"/>
        <v>theater</v>
      </c>
      <c r="R3393" t="str">
        <f t="shared" si="314"/>
        <v>plays</v>
      </c>
      <c r="S3393" s="9">
        <f t="shared" si="315"/>
        <v>41830.545694444445</v>
      </c>
      <c r="T3393" s="9">
        <f t="shared" si="316"/>
        <v>41859.936111111114</v>
      </c>
    </row>
    <row r="3394" spans="1:20" ht="43.5" x14ac:dyDescent="0.35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3">
        <f t="shared" si="317"/>
        <v>100</v>
      </c>
      <c r="P3394" s="4">
        <f t="shared" si="312"/>
        <v>41.666666666666664</v>
      </c>
      <c r="Q3394" t="str">
        <f t="shared" si="313"/>
        <v>theater</v>
      </c>
      <c r="R3394" t="str">
        <f t="shared" si="314"/>
        <v>plays</v>
      </c>
      <c r="S3394" s="9">
        <f t="shared" si="315"/>
        <v>42446.845543981486</v>
      </c>
      <c r="T3394" s="9">
        <f t="shared" si="316"/>
        <v>42496.845543981486</v>
      </c>
    </row>
    <row r="3395" spans="1:20" ht="43.5" x14ac:dyDescent="0.35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3">
        <f t="shared" si="317"/>
        <v>106</v>
      </c>
      <c r="P3395" s="4">
        <f t="shared" ref="P3395:P3458" si="318">IFERROR(E3395/L3395,0)</f>
        <v>36.06818181818182</v>
      </c>
      <c r="Q3395" t="str">
        <f t="shared" ref="Q3395:Q3458" si="319">LEFT(N3395,SEARCH("/",N3395)-1)</f>
        <v>theater</v>
      </c>
      <c r="R3395" t="str">
        <f t="shared" ref="R3395:R3458" si="320">RIGHT(N3395,LEN(N3395)-SEARCH("/",N3395,1))</f>
        <v>plays</v>
      </c>
      <c r="S3395" s="9">
        <f t="shared" ref="S3395:S3458" si="321">(((J3395/60)/60)/24)+DATE(1970,1,1)</f>
        <v>41923.921643518523</v>
      </c>
      <c r="T3395" s="9">
        <f t="shared" ref="T3395:T3458" si="322">(((I3395/60)/60)/24)+DATE(1970,1,1)</f>
        <v>41949.031944444447</v>
      </c>
    </row>
    <row r="3396" spans="1:20" ht="43.5" x14ac:dyDescent="0.35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3">
        <f t="shared" ref="O3396:O3459" si="323">ROUNDUP((E3396/D3396)*100,0)</f>
        <v>143</v>
      </c>
      <c r="P3396" s="4">
        <f t="shared" si="318"/>
        <v>29</v>
      </c>
      <c r="Q3396" t="str">
        <f t="shared" si="319"/>
        <v>theater</v>
      </c>
      <c r="R3396" t="str">
        <f t="shared" si="320"/>
        <v>plays</v>
      </c>
      <c r="S3396" s="9">
        <f t="shared" si="321"/>
        <v>41817.59542824074</v>
      </c>
      <c r="T3396" s="9">
        <f t="shared" si="322"/>
        <v>41847.59542824074</v>
      </c>
    </row>
    <row r="3397" spans="1:20" ht="29" x14ac:dyDescent="0.35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3">
        <f t="shared" si="323"/>
        <v>184</v>
      </c>
      <c r="P3397" s="4">
        <f t="shared" si="318"/>
        <v>24.210526315789473</v>
      </c>
      <c r="Q3397" t="str">
        <f t="shared" si="319"/>
        <v>theater</v>
      </c>
      <c r="R3397" t="str">
        <f t="shared" si="320"/>
        <v>plays</v>
      </c>
      <c r="S3397" s="9">
        <f t="shared" si="321"/>
        <v>42140.712314814817</v>
      </c>
      <c r="T3397" s="9">
        <f t="shared" si="322"/>
        <v>42154.756944444445</v>
      </c>
    </row>
    <row r="3398" spans="1:20" ht="43.5" x14ac:dyDescent="0.35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3">
        <f t="shared" si="323"/>
        <v>105</v>
      </c>
      <c r="P3398" s="4">
        <f t="shared" si="318"/>
        <v>55.892857142857146</v>
      </c>
      <c r="Q3398" t="str">
        <f t="shared" si="319"/>
        <v>theater</v>
      </c>
      <c r="R3398" t="str">
        <f t="shared" si="320"/>
        <v>plays</v>
      </c>
      <c r="S3398" s="9">
        <f t="shared" si="321"/>
        <v>41764.44663194444</v>
      </c>
      <c r="T3398" s="9">
        <f t="shared" si="322"/>
        <v>41791.165972222225</v>
      </c>
    </row>
    <row r="3399" spans="1:20" ht="29" x14ac:dyDescent="0.35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3">
        <f t="shared" si="323"/>
        <v>112</v>
      </c>
      <c r="P3399" s="4">
        <f t="shared" si="318"/>
        <v>11.666666666666666</v>
      </c>
      <c r="Q3399" t="str">
        <f t="shared" si="319"/>
        <v>theater</v>
      </c>
      <c r="R3399" t="str">
        <f t="shared" si="320"/>
        <v>plays</v>
      </c>
      <c r="S3399" s="9">
        <f t="shared" si="321"/>
        <v>42378.478344907402</v>
      </c>
      <c r="T3399" s="9">
        <f t="shared" si="322"/>
        <v>42418.916666666672</v>
      </c>
    </row>
    <row r="3400" spans="1:20" ht="43.5" x14ac:dyDescent="0.35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3">
        <f t="shared" si="323"/>
        <v>112</v>
      </c>
      <c r="P3400" s="4">
        <f t="shared" si="318"/>
        <v>68.353846153846149</v>
      </c>
      <c r="Q3400" t="str">
        <f t="shared" si="319"/>
        <v>theater</v>
      </c>
      <c r="R3400" t="str">
        <f t="shared" si="320"/>
        <v>plays</v>
      </c>
      <c r="S3400" s="9">
        <f t="shared" si="321"/>
        <v>41941.75203703704</v>
      </c>
      <c r="T3400" s="9">
        <f t="shared" si="322"/>
        <v>41964.708333333328</v>
      </c>
    </row>
    <row r="3401" spans="1:20" ht="43.5" x14ac:dyDescent="0.35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3">
        <f t="shared" si="323"/>
        <v>104</v>
      </c>
      <c r="P3401" s="4">
        <f t="shared" si="318"/>
        <v>27.065217391304348</v>
      </c>
      <c r="Q3401" t="str">
        <f t="shared" si="319"/>
        <v>theater</v>
      </c>
      <c r="R3401" t="str">
        <f t="shared" si="320"/>
        <v>plays</v>
      </c>
      <c r="S3401" s="9">
        <f t="shared" si="321"/>
        <v>42026.920428240745</v>
      </c>
      <c r="T3401" s="9">
        <f t="shared" si="322"/>
        <v>42056.920428240745</v>
      </c>
    </row>
    <row r="3402" spans="1:20" ht="43.5" x14ac:dyDescent="0.35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3">
        <f t="shared" si="323"/>
        <v>101</v>
      </c>
      <c r="P3402" s="4">
        <f t="shared" si="318"/>
        <v>118.12941176470588</v>
      </c>
      <c r="Q3402" t="str">
        <f t="shared" si="319"/>
        <v>theater</v>
      </c>
      <c r="R3402" t="str">
        <f t="shared" si="320"/>
        <v>plays</v>
      </c>
      <c r="S3402" s="9">
        <f t="shared" si="321"/>
        <v>41834.953865740739</v>
      </c>
      <c r="T3402" s="9">
        <f t="shared" si="322"/>
        <v>41879.953865740739</v>
      </c>
    </row>
    <row r="3403" spans="1:20" ht="43.5" x14ac:dyDescent="0.35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3">
        <f t="shared" si="323"/>
        <v>102</v>
      </c>
      <c r="P3403" s="4">
        <f t="shared" si="318"/>
        <v>44.757575757575758</v>
      </c>
      <c r="Q3403" t="str">
        <f t="shared" si="319"/>
        <v>theater</v>
      </c>
      <c r="R3403" t="str">
        <f t="shared" si="320"/>
        <v>plays</v>
      </c>
      <c r="S3403" s="9">
        <f t="shared" si="321"/>
        <v>42193.723912037036</v>
      </c>
      <c r="T3403" s="9">
        <f t="shared" si="322"/>
        <v>42223.723912037036</v>
      </c>
    </row>
    <row r="3404" spans="1:20" ht="43.5" x14ac:dyDescent="0.35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3">
        <f t="shared" si="323"/>
        <v>110</v>
      </c>
      <c r="P3404" s="4">
        <f t="shared" si="318"/>
        <v>99.787878787878782</v>
      </c>
      <c r="Q3404" t="str">
        <f t="shared" si="319"/>
        <v>theater</v>
      </c>
      <c r="R3404" t="str">
        <f t="shared" si="320"/>
        <v>plays</v>
      </c>
      <c r="S3404" s="9">
        <f t="shared" si="321"/>
        <v>42290.61855324074</v>
      </c>
      <c r="T3404" s="9">
        <f t="shared" si="322"/>
        <v>42320.104861111111</v>
      </c>
    </row>
    <row r="3405" spans="1:20" ht="43.5" x14ac:dyDescent="0.35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3">
        <f t="shared" si="323"/>
        <v>100</v>
      </c>
      <c r="P3405" s="4">
        <f t="shared" si="318"/>
        <v>117.64705882352941</v>
      </c>
      <c r="Q3405" t="str">
        <f t="shared" si="319"/>
        <v>theater</v>
      </c>
      <c r="R3405" t="str">
        <f t="shared" si="320"/>
        <v>plays</v>
      </c>
      <c r="S3405" s="9">
        <f t="shared" si="321"/>
        <v>42150.462083333332</v>
      </c>
      <c r="T3405" s="9">
        <f t="shared" si="322"/>
        <v>42180.462083333332</v>
      </c>
    </row>
    <row r="3406" spans="1:20" ht="43.5" x14ac:dyDescent="0.35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3">
        <f t="shared" si="323"/>
        <v>122</v>
      </c>
      <c r="P3406" s="4">
        <f t="shared" si="318"/>
        <v>203.33333333333334</v>
      </c>
      <c r="Q3406" t="str">
        <f t="shared" si="319"/>
        <v>theater</v>
      </c>
      <c r="R3406" t="str">
        <f t="shared" si="320"/>
        <v>plays</v>
      </c>
      <c r="S3406" s="9">
        <f t="shared" si="321"/>
        <v>42152.503495370373</v>
      </c>
      <c r="T3406" s="9">
        <f t="shared" si="322"/>
        <v>42172.503495370373</v>
      </c>
    </row>
    <row r="3407" spans="1:20" ht="43.5" x14ac:dyDescent="0.35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3">
        <f t="shared" si="323"/>
        <v>138</v>
      </c>
      <c r="P3407" s="4">
        <f t="shared" si="318"/>
        <v>28.323529411764707</v>
      </c>
      <c r="Q3407" t="str">
        <f t="shared" si="319"/>
        <v>theater</v>
      </c>
      <c r="R3407" t="str">
        <f t="shared" si="320"/>
        <v>plays</v>
      </c>
      <c r="S3407" s="9">
        <f t="shared" si="321"/>
        <v>42410.017199074078</v>
      </c>
      <c r="T3407" s="9">
        <f t="shared" si="322"/>
        <v>42430.999305555553</v>
      </c>
    </row>
    <row r="3408" spans="1:20" ht="29" x14ac:dyDescent="0.35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3">
        <f t="shared" si="323"/>
        <v>101</v>
      </c>
      <c r="P3408" s="4">
        <f t="shared" si="318"/>
        <v>110.23076923076923</v>
      </c>
      <c r="Q3408" t="str">
        <f t="shared" si="319"/>
        <v>theater</v>
      </c>
      <c r="R3408" t="str">
        <f t="shared" si="320"/>
        <v>plays</v>
      </c>
      <c r="S3408" s="9">
        <f t="shared" si="321"/>
        <v>41791.492777777778</v>
      </c>
      <c r="T3408" s="9">
        <f t="shared" si="322"/>
        <v>41836.492777777778</v>
      </c>
    </row>
    <row r="3409" spans="1:20" ht="43.5" x14ac:dyDescent="0.35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3">
        <f t="shared" si="323"/>
        <v>108</v>
      </c>
      <c r="P3409" s="4">
        <f t="shared" si="318"/>
        <v>31.970149253731343</v>
      </c>
      <c r="Q3409" t="str">
        <f t="shared" si="319"/>
        <v>theater</v>
      </c>
      <c r="R3409" t="str">
        <f t="shared" si="320"/>
        <v>plays</v>
      </c>
      <c r="S3409" s="9">
        <f t="shared" si="321"/>
        <v>41796.422326388885</v>
      </c>
      <c r="T3409" s="9">
        <f t="shared" si="322"/>
        <v>41826.422326388885</v>
      </c>
    </row>
    <row r="3410" spans="1:20" ht="43.5" x14ac:dyDescent="0.35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3">
        <f t="shared" si="323"/>
        <v>211</v>
      </c>
      <c r="P3410" s="4">
        <f t="shared" si="318"/>
        <v>58.611111111111114</v>
      </c>
      <c r="Q3410" t="str">
        <f t="shared" si="319"/>
        <v>theater</v>
      </c>
      <c r="R3410" t="str">
        <f t="shared" si="320"/>
        <v>plays</v>
      </c>
      <c r="S3410" s="9">
        <f t="shared" si="321"/>
        <v>41808.991944444446</v>
      </c>
      <c r="T3410" s="9">
        <f t="shared" si="322"/>
        <v>41838.991944444446</v>
      </c>
    </row>
    <row r="3411" spans="1:20" ht="29" x14ac:dyDescent="0.35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3">
        <f t="shared" si="323"/>
        <v>124</v>
      </c>
      <c r="P3411" s="4">
        <f t="shared" si="318"/>
        <v>29.428571428571427</v>
      </c>
      <c r="Q3411" t="str">
        <f t="shared" si="319"/>
        <v>theater</v>
      </c>
      <c r="R3411" t="str">
        <f t="shared" si="320"/>
        <v>plays</v>
      </c>
      <c r="S3411" s="9">
        <f t="shared" si="321"/>
        <v>42544.814328703709</v>
      </c>
      <c r="T3411" s="9">
        <f t="shared" si="322"/>
        <v>42582.873611111107</v>
      </c>
    </row>
    <row r="3412" spans="1:20" ht="43.5" x14ac:dyDescent="0.35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3">
        <f t="shared" si="323"/>
        <v>109</v>
      </c>
      <c r="P3412" s="4">
        <f t="shared" si="318"/>
        <v>81.375</v>
      </c>
      <c r="Q3412" t="str">
        <f t="shared" si="319"/>
        <v>theater</v>
      </c>
      <c r="R3412" t="str">
        <f t="shared" si="320"/>
        <v>plays</v>
      </c>
      <c r="S3412" s="9">
        <f t="shared" si="321"/>
        <v>42500.041550925926</v>
      </c>
      <c r="T3412" s="9">
        <f t="shared" si="322"/>
        <v>42527.291666666672</v>
      </c>
    </row>
    <row r="3413" spans="1:20" ht="43.5" x14ac:dyDescent="0.35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3">
        <f t="shared" si="323"/>
        <v>104</v>
      </c>
      <c r="P3413" s="4">
        <f t="shared" si="318"/>
        <v>199.16666666666666</v>
      </c>
      <c r="Q3413" t="str">
        <f t="shared" si="319"/>
        <v>theater</v>
      </c>
      <c r="R3413" t="str">
        <f t="shared" si="320"/>
        <v>plays</v>
      </c>
      <c r="S3413" s="9">
        <f t="shared" si="321"/>
        <v>42265.022824074069</v>
      </c>
      <c r="T3413" s="9">
        <f t="shared" si="322"/>
        <v>42285.022824074069</v>
      </c>
    </row>
    <row r="3414" spans="1:20" ht="43.5" x14ac:dyDescent="0.35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3">
        <f t="shared" si="323"/>
        <v>100</v>
      </c>
      <c r="P3414" s="4">
        <f t="shared" si="318"/>
        <v>115.38461538461539</v>
      </c>
      <c r="Q3414" t="str">
        <f t="shared" si="319"/>
        <v>theater</v>
      </c>
      <c r="R3414" t="str">
        <f t="shared" si="320"/>
        <v>plays</v>
      </c>
      <c r="S3414" s="9">
        <f t="shared" si="321"/>
        <v>41879.959050925929</v>
      </c>
      <c r="T3414" s="9">
        <f t="shared" si="322"/>
        <v>41909.959050925929</v>
      </c>
    </row>
    <row r="3415" spans="1:20" ht="43.5" x14ac:dyDescent="0.35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3">
        <f t="shared" si="323"/>
        <v>130</v>
      </c>
      <c r="P3415" s="4">
        <f t="shared" si="318"/>
        <v>46.428571428571431</v>
      </c>
      <c r="Q3415" t="str">
        <f t="shared" si="319"/>
        <v>theater</v>
      </c>
      <c r="R3415" t="str">
        <f t="shared" si="320"/>
        <v>plays</v>
      </c>
      <c r="S3415" s="9">
        <f t="shared" si="321"/>
        <v>42053.733078703706</v>
      </c>
      <c r="T3415" s="9">
        <f t="shared" si="322"/>
        <v>42063.207638888889</v>
      </c>
    </row>
    <row r="3416" spans="1:20" ht="43.5" x14ac:dyDescent="0.35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3">
        <f t="shared" si="323"/>
        <v>104</v>
      </c>
      <c r="P3416" s="4">
        <f t="shared" si="318"/>
        <v>70.568181818181813</v>
      </c>
      <c r="Q3416" t="str">
        <f t="shared" si="319"/>
        <v>theater</v>
      </c>
      <c r="R3416" t="str">
        <f t="shared" si="320"/>
        <v>plays</v>
      </c>
      <c r="S3416" s="9">
        <f t="shared" si="321"/>
        <v>42675.832465277781</v>
      </c>
      <c r="T3416" s="9">
        <f t="shared" si="322"/>
        <v>42705.332638888889</v>
      </c>
    </row>
    <row r="3417" spans="1:20" ht="29" x14ac:dyDescent="0.35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3">
        <f t="shared" si="323"/>
        <v>100</v>
      </c>
      <c r="P3417" s="4">
        <f t="shared" si="318"/>
        <v>22.222222222222221</v>
      </c>
      <c r="Q3417" t="str">
        <f t="shared" si="319"/>
        <v>theater</v>
      </c>
      <c r="R3417" t="str">
        <f t="shared" si="320"/>
        <v>plays</v>
      </c>
      <c r="S3417" s="9">
        <f t="shared" si="321"/>
        <v>42467.144166666665</v>
      </c>
      <c r="T3417" s="9">
        <f t="shared" si="322"/>
        <v>42477.979166666672</v>
      </c>
    </row>
    <row r="3418" spans="1:20" ht="43.5" x14ac:dyDescent="0.35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3">
        <f t="shared" si="323"/>
        <v>120</v>
      </c>
      <c r="P3418" s="4">
        <f t="shared" si="318"/>
        <v>159.46666666666667</v>
      </c>
      <c r="Q3418" t="str">
        <f t="shared" si="319"/>
        <v>theater</v>
      </c>
      <c r="R3418" t="str">
        <f t="shared" si="320"/>
        <v>plays</v>
      </c>
      <c r="S3418" s="9">
        <f t="shared" si="321"/>
        <v>42089.412557870368</v>
      </c>
      <c r="T3418" s="9">
        <f t="shared" si="322"/>
        <v>42117.770833333328</v>
      </c>
    </row>
    <row r="3419" spans="1:20" ht="43.5" x14ac:dyDescent="0.35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3">
        <f t="shared" si="323"/>
        <v>101</v>
      </c>
      <c r="P3419" s="4">
        <f t="shared" si="318"/>
        <v>37.777999999999999</v>
      </c>
      <c r="Q3419" t="str">
        <f t="shared" si="319"/>
        <v>theater</v>
      </c>
      <c r="R3419" t="str">
        <f t="shared" si="320"/>
        <v>plays</v>
      </c>
      <c r="S3419" s="9">
        <f t="shared" si="321"/>
        <v>41894.91375</v>
      </c>
      <c r="T3419" s="9">
        <f t="shared" si="322"/>
        <v>41938.029861111114</v>
      </c>
    </row>
    <row r="3420" spans="1:20" ht="43.5" x14ac:dyDescent="0.35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3">
        <f t="shared" si="323"/>
        <v>101</v>
      </c>
      <c r="P3420" s="4">
        <f t="shared" si="318"/>
        <v>72.053571428571431</v>
      </c>
      <c r="Q3420" t="str">
        <f t="shared" si="319"/>
        <v>theater</v>
      </c>
      <c r="R3420" t="str">
        <f t="shared" si="320"/>
        <v>plays</v>
      </c>
      <c r="S3420" s="9">
        <f t="shared" si="321"/>
        <v>41752.83457175926</v>
      </c>
      <c r="T3420" s="9">
        <f t="shared" si="322"/>
        <v>41782.83457175926</v>
      </c>
    </row>
    <row r="3421" spans="1:20" ht="43.5" x14ac:dyDescent="0.35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3">
        <f t="shared" si="323"/>
        <v>107</v>
      </c>
      <c r="P3421" s="4">
        <f t="shared" si="318"/>
        <v>63.695652173913047</v>
      </c>
      <c r="Q3421" t="str">
        <f t="shared" si="319"/>
        <v>theater</v>
      </c>
      <c r="R3421" t="str">
        <f t="shared" si="320"/>
        <v>plays</v>
      </c>
      <c r="S3421" s="9">
        <f t="shared" si="321"/>
        <v>42448.821585648147</v>
      </c>
      <c r="T3421" s="9">
        <f t="shared" si="322"/>
        <v>42466.895833333328</v>
      </c>
    </row>
    <row r="3422" spans="1:20" ht="43.5" x14ac:dyDescent="0.35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3">
        <f t="shared" si="323"/>
        <v>138</v>
      </c>
      <c r="P3422" s="4">
        <f t="shared" si="318"/>
        <v>28.411764705882351</v>
      </c>
      <c r="Q3422" t="str">
        <f t="shared" si="319"/>
        <v>theater</v>
      </c>
      <c r="R3422" t="str">
        <f t="shared" si="320"/>
        <v>plays</v>
      </c>
      <c r="S3422" s="9">
        <f t="shared" si="321"/>
        <v>42405.090300925927</v>
      </c>
      <c r="T3422" s="9">
        <f t="shared" si="322"/>
        <v>42414</v>
      </c>
    </row>
    <row r="3423" spans="1:20" ht="43.5" x14ac:dyDescent="0.35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3">
        <f t="shared" si="323"/>
        <v>102</v>
      </c>
      <c r="P3423" s="4">
        <f t="shared" si="318"/>
        <v>103.21428571428571</v>
      </c>
      <c r="Q3423" t="str">
        <f t="shared" si="319"/>
        <v>theater</v>
      </c>
      <c r="R3423" t="str">
        <f t="shared" si="320"/>
        <v>plays</v>
      </c>
      <c r="S3423" s="9">
        <f t="shared" si="321"/>
        <v>42037.791238425925</v>
      </c>
      <c r="T3423" s="9">
        <f t="shared" si="322"/>
        <v>42067.791238425925</v>
      </c>
    </row>
    <row r="3424" spans="1:20" ht="43.5" x14ac:dyDescent="0.35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3">
        <f t="shared" si="323"/>
        <v>110</v>
      </c>
      <c r="P3424" s="4">
        <f t="shared" si="318"/>
        <v>71.152173913043484</v>
      </c>
      <c r="Q3424" t="str">
        <f t="shared" si="319"/>
        <v>theater</v>
      </c>
      <c r="R3424" t="str">
        <f t="shared" si="320"/>
        <v>plays</v>
      </c>
      <c r="S3424" s="9">
        <f t="shared" si="321"/>
        <v>42323.562222222223</v>
      </c>
      <c r="T3424" s="9">
        <f t="shared" si="322"/>
        <v>42352</v>
      </c>
    </row>
    <row r="3425" spans="1:20" ht="43.5" x14ac:dyDescent="0.35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3">
        <f t="shared" si="323"/>
        <v>140</v>
      </c>
      <c r="P3425" s="4">
        <f t="shared" si="318"/>
        <v>35</v>
      </c>
      <c r="Q3425" t="str">
        <f t="shared" si="319"/>
        <v>theater</v>
      </c>
      <c r="R3425" t="str">
        <f t="shared" si="320"/>
        <v>plays</v>
      </c>
      <c r="S3425" s="9">
        <f t="shared" si="321"/>
        <v>42088.911354166667</v>
      </c>
      <c r="T3425" s="9">
        <f t="shared" si="322"/>
        <v>42118.911354166667</v>
      </c>
    </row>
    <row r="3426" spans="1:20" ht="43.5" x14ac:dyDescent="0.35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3">
        <f t="shared" si="323"/>
        <v>104</v>
      </c>
      <c r="P3426" s="4">
        <f t="shared" si="318"/>
        <v>81.776315789473685</v>
      </c>
      <c r="Q3426" t="str">
        <f t="shared" si="319"/>
        <v>theater</v>
      </c>
      <c r="R3426" t="str">
        <f t="shared" si="320"/>
        <v>plays</v>
      </c>
      <c r="S3426" s="9">
        <f t="shared" si="321"/>
        <v>42018.676898148144</v>
      </c>
      <c r="T3426" s="9">
        <f t="shared" si="322"/>
        <v>42040.290972222225</v>
      </c>
    </row>
    <row r="3427" spans="1:20" ht="43.5" x14ac:dyDescent="0.35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3">
        <f t="shared" si="323"/>
        <v>103</v>
      </c>
      <c r="P3427" s="4">
        <f t="shared" si="318"/>
        <v>297.02980769230766</v>
      </c>
      <c r="Q3427" t="str">
        <f t="shared" si="319"/>
        <v>theater</v>
      </c>
      <c r="R3427" t="str">
        <f t="shared" si="320"/>
        <v>plays</v>
      </c>
      <c r="S3427" s="9">
        <f t="shared" si="321"/>
        <v>41884.617314814815</v>
      </c>
      <c r="T3427" s="9">
        <f t="shared" si="322"/>
        <v>41916.617314814815</v>
      </c>
    </row>
    <row r="3428" spans="1:20" ht="43.5" x14ac:dyDescent="0.35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3">
        <f t="shared" si="323"/>
        <v>109</v>
      </c>
      <c r="P3428" s="4">
        <f t="shared" si="318"/>
        <v>46.609195402298852</v>
      </c>
      <c r="Q3428" t="str">
        <f t="shared" si="319"/>
        <v>theater</v>
      </c>
      <c r="R3428" t="str">
        <f t="shared" si="320"/>
        <v>plays</v>
      </c>
      <c r="S3428" s="9">
        <f t="shared" si="321"/>
        <v>41884.056747685187</v>
      </c>
      <c r="T3428" s="9">
        <f t="shared" si="322"/>
        <v>41903.083333333336</v>
      </c>
    </row>
    <row r="3429" spans="1:20" ht="43.5" x14ac:dyDescent="0.35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3">
        <f t="shared" si="323"/>
        <v>100</v>
      </c>
      <c r="P3429" s="4">
        <f t="shared" si="318"/>
        <v>51.724137931034484</v>
      </c>
      <c r="Q3429" t="str">
        <f t="shared" si="319"/>
        <v>theater</v>
      </c>
      <c r="R3429" t="str">
        <f t="shared" si="320"/>
        <v>plays</v>
      </c>
      <c r="S3429" s="9">
        <f t="shared" si="321"/>
        <v>41792.645277777774</v>
      </c>
      <c r="T3429" s="9">
        <f t="shared" si="322"/>
        <v>41822.645277777774</v>
      </c>
    </row>
    <row r="3430" spans="1:20" ht="43.5" x14ac:dyDescent="0.35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3">
        <f t="shared" si="323"/>
        <v>103</v>
      </c>
      <c r="P3430" s="4">
        <f t="shared" si="318"/>
        <v>40.294117647058826</v>
      </c>
      <c r="Q3430" t="str">
        <f t="shared" si="319"/>
        <v>theater</v>
      </c>
      <c r="R3430" t="str">
        <f t="shared" si="320"/>
        <v>plays</v>
      </c>
      <c r="S3430" s="9">
        <f t="shared" si="321"/>
        <v>42038.720451388886</v>
      </c>
      <c r="T3430" s="9">
        <f t="shared" si="322"/>
        <v>42063.708333333328</v>
      </c>
    </row>
    <row r="3431" spans="1:20" ht="43.5" x14ac:dyDescent="0.35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3">
        <f t="shared" si="323"/>
        <v>130</v>
      </c>
      <c r="P3431" s="4">
        <f t="shared" si="318"/>
        <v>16.25</v>
      </c>
      <c r="Q3431" t="str">
        <f t="shared" si="319"/>
        <v>theater</v>
      </c>
      <c r="R3431" t="str">
        <f t="shared" si="320"/>
        <v>plays</v>
      </c>
      <c r="S3431" s="9">
        <f t="shared" si="321"/>
        <v>42662.021539351852</v>
      </c>
      <c r="T3431" s="9">
        <f t="shared" si="322"/>
        <v>42676.021539351852</v>
      </c>
    </row>
    <row r="3432" spans="1:20" ht="43.5" x14ac:dyDescent="0.35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3">
        <f t="shared" si="323"/>
        <v>109</v>
      </c>
      <c r="P3432" s="4">
        <f t="shared" si="318"/>
        <v>30.152638888888887</v>
      </c>
      <c r="Q3432" t="str">
        <f t="shared" si="319"/>
        <v>theater</v>
      </c>
      <c r="R3432" t="str">
        <f t="shared" si="320"/>
        <v>plays</v>
      </c>
      <c r="S3432" s="9">
        <f t="shared" si="321"/>
        <v>41820.945613425924</v>
      </c>
      <c r="T3432" s="9">
        <f t="shared" si="322"/>
        <v>41850.945613425924</v>
      </c>
    </row>
    <row r="3433" spans="1:20" ht="43.5" x14ac:dyDescent="0.35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3">
        <f t="shared" si="323"/>
        <v>100</v>
      </c>
      <c r="P3433" s="4">
        <f t="shared" si="318"/>
        <v>95.238095238095241</v>
      </c>
      <c r="Q3433" t="str">
        <f t="shared" si="319"/>
        <v>theater</v>
      </c>
      <c r="R3433" t="str">
        <f t="shared" si="320"/>
        <v>plays</v>
      </c>
      <c r="S3433" s="9">
        <f t="shared" si="321"/>
        <v>41839.730937500004</v>
      </c>
      <c r="T3433" s="9">
        <f t="shared" si="322"/>
        <v>41869.730937500004</v>
      </c>
    </row>
    <row r="3434" spans="1:20" ht="43.5" x14ac:dyDescent="0.35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3">
        <f t="shared" si="323"/>
        <v>110</v>
      </c>
      <c r="P3434" s="4">
        <f t="shared" si="318"/>
        <v>52.214285714285715</v>
      </c>
      <c r="Q3434" t="str">
        <f t="shared" si="319"/>
        <v>theater</v>
      </c>
      <c r="R3434" t="str">
        <f t="shared" si="320"/>
        <v>plays</v>
      </c>
      <c r="S3434" s="9">
        <f t="shared" si="321"/>
        <v>42380.581180555557</v>
      </c>
      <c r="T3434" s="9">
        <f t="shared" si="322"/>
        <v>42405.916666666672</v>
      </c>
    </row>
    <row r="3435" spans="1:20" ht="43.5" x14ac:dyDescent="0.35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3">
        <f t="shared" si="323"/>
        <v>101</v>
      </c>
      <c r="P3435" s="4">
        <f t="shared" si="318"/>
        <v>134.1549295774648</v>
      </c>
      <c r="Q3435" t="str">
        <f t="shared" si="319"/>
        <v>theater</v>
      </c>
      <c r="R3435" t="str">
        <f t="shared" si="320"/>
        <v>plays</v>
      </c>
      <c r="S3435" s="9">
        <f t="shared" si="321"/>
        <v>41776.063136574077</v>
      </c>
      <c r="T3435" s="9">
        <f t="shared" si="322"/>
        <v>41807.125</v>
      </c>
    </row>
    <row r="3436" spans="1:20" ht="43.5" x14ac:dyDescent="0.35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3">
        <f t="shared" si="323"/>
        <v>106</v>
      </c>
      <c r="P3436" s="4">
        <f t="shared" si="318"/>
        <v>62.827380952380949</v>
      </c>
      <c r="Q3436" t="str">
        <f t="shared" si="319"/>
        <v>theater</v>
      </c>
      <c r="R3436" t="str">
        <f t="shared" si="320"/>
        <v>plays</v>
      </c>
      <c r="S3436" s="9">
        <f t="shared" si="321"/>
        <v>41800.380428240744</v>
      </c>
      <c r="T3436" s="9">
        <f t="shared" si="322"/>
        <v>41830.380428240744</v>
      </c>
    </row>
    <row r="3437" spans="1:20" ht="43.5" x14ac:dyDescent="0.35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3">
        <f t="shared" si="323"/>
        <v>112</v>
      </c>
      <c r="P3437" s="4">
        <f t="shared" si="318"/>
        <v>58.94736842105263</v>
      </c>
      <c r="Q3437" t="str">
        <f t="shared" si="319"/>
        <v>theater</v>
      </c>
      <c r="R3437" t="str">
        <f t="shared" si="320"/>
        <v>plays</v>
      </c>
      <c r="S3437" s="9">
        <f t="shared" si="321"/>
        <v>42572.61681712963</v>
      </c>
      <c r="T3437" s="9">
        <f t="shared" si="322"/>
        <v>42589.125</v>
      </c>
    </row>
    <row r="3438" spans="1:20" ht="43.5" x14ac:dyDescent="0.35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3">
        <f t="shared" si="323"/>
        <v>106</v>
      </c>
      <c r="P3438" s="4">
        <f t="shared" si="318"/>
        <v>143.1081081081081</v>
      </c>
      <c r="Q3438" t="str">
        <f t="shared" si="319"/>
        <v>theater</v>
      </c>
      <c r="R3438" t="str">
        <f t="shared" si="320"/>
        <v>plays</v>
      </c>
      <c r="S3438" s="9">
        <f t="shared" si="321"/>
        <v>41851.541585648149</v>
      </c>
      <c r="T3438" s="9">
        <f t="shared" si="322"/>
        <v>41872.686111111114</v>
      </c>
    </row>
    <row r="3439" spans="1:20" ht="43.5" x14ac:dyDescent="0.35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3">
        <f t="shared" si="323"/>
        <v>101</v>
      </c>
      <c r="P3439" s="4">
        <f t="shared" si="318"/>
        <v>84.166666666666671</v>
      </c>
      <c r="Q3439" t="str">
        <f t="shared" si="319"/>
        <v>theater</v>
      </c>
      <c r="R3439" t="str">
        <f t="shared" si="320"/>
        <v>plays</v>
      </c>
      <c r="S3439" s="9">
        <f t="shared" si="321"/>
        <v>42205.710879629631</v>
      </c>
      <c r="T3439" s="9">
        <f t="shared" si="322"/>
        <v>42235.710879629631</v>
      </c>
    </row>
    <row r="3440" spans="1:20" ht="43.5" x14ac:dyDescent="0.35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3">
        <f t="shared" si="323"/>
        <v>105</v>
      </c>
      <c r="P3440" s="4">
        <f t="shared" si="318"/>
        <v>186.07142857142858</v>
      </c>
      <c r="Q3440" t="str">
        <f t="shared" si="319"/>
        <v>theater</v>
      </c>
      <c r="R3440" t="str">
        <f t="shared" si="320"/>
        <v>plays</v>
      </c>
      <c r="S3440" s="9">
        <f t="shared" si="321"/>
        <v>42100.927858796291</v>
      </c>
      <c r="T3440" s="9">
        <f t="shared" si="322"/>
        <v>42126.875</v>
      </c>
    </row>
    <row r="3441" spans="1:20" ht="29" x14ac:dyDescent="0.35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3">
        <f t="shared" si="323"/>
        <v>135</v>
      </c>
      <c r="P3441" s="4">
        <f t="shared" si="318"/>
        <v>89.785555555555561</v>
      </c>
      <c r="Q3441" t="str">
        <f t="shared" si="319"/>
        <v>theater</v>
      </c>
      <c r="R3441" t="str">
        <f t="shared" si="320"/>
        <v>plays</v>
      </c>
      <c r="S3441" s="9">
        <f t="shared" si="321"/>
        <v>42374.911226851851</v>
      </c>
      <c r="T3441" s="9">
        <f t="shared" si="322"/>
        <v>42388.207638888889</v>
      </c>
    </row>
    <row r="3442" spans="1:20" ht="43.5" x14ac:dyDescent="0.35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3">
        <f t="shared" si="323"/>
        <v>106</v>
      </c>
      <c r="P3442" s="4">
        <f t="shared" si="318"/>
        <v>64.157560975609755</v>
      </c>
      <c r="Q3442" t="str">
        <f t="shared" si="319"/>
        <v>theater</v>
      </c>
      <c r="R3442" t="str">
        <f t="shared" si="320"/>
        <v>plays</v>
      </c>
      <c r="S3442" s="9">
        <f t="shared" si="321"/>
        <v>41809.12300925926</v>
      </c>
      <c r="T3442" s="9">
        <f t="shared" si="322"/>
        <v>41831.677083333336</v>
      </c>
    </row>
    <row r="3443" spans="1:20" ht="43.5" x14ac:dyDescent="0.35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3">
        <f t="shared" si="323"/>
        <v>103</v>
      </c>
      <c r="P3443" s="4">
        <f t="shared" si="318"/>
        <v>59.651162790697676</v>
      </c>
      <c r="Q3443" t="str">
        <f t="shared" si="319"/>
        <v>theater</v>
      </c>
      <c r="R3443" t="str">
        <f t="shared" si="320"/>
        <v>plays</v>
      </c>
      <c r="S3443" s="9">
        <f t="shared" si="321"/>
        <v>42294.429641203707</v>
      </c>
      <c r="T3443" s="9">
        <f t="shared" si="322"/>
        <v>42321.845138888893</v>
      </c>
    </row>
    <row r="3444" spans="1:20" ht="43.5" x14ac:dyDescent="0.35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3">
        <f t="shared" si="323"/>
        <v>100</v>
      </c>
      <c r="P3444" s="4">
        <f t="shared" si="318"/>
        <v>31.25</v>
      </c>
      <c r="Q3444" t="str">
        <f t="shared" si="319"/>
        <v>theater</v>
      </c>
      <c r="R3444" t="str">
        <f t="shared" si="320"/>
        <v>plays</v>
      </c>
      <c r="S3444" s="9">
        <f t="shared" si="321"/>
        <v>42124.841111111105</v>
      </c>
      <c r="T3444" s="9">
        <f t="shared" si="322"/>
        <v>42154.841111111105</v>
      </c>
    </row>
    <row r="3445" spans="1:20" ht="43.5" x14ac:dyDescent="0.35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3">
        <f t="shared" si="323"/>
        <v>186</v>
      </c>
      <c r="P3445" s="4">
        <f t="shared" si="318"/>
        <v>41.222222222222221</v>
      </c>
      <c r="Q3445" t="str">
        <f t="shared" si="319"/>
        <v>theater</v>
      </c>
      <c r="R3445" t="str">
        <f t="shared" si="320"/>
        <v>plays</v>
      </c>
      <c r="S3445" s="9">
        <f t="shared" si="321"/>
        <v>41861.524837962963</v>
      </c>
      <c r="T3445" s="9">
        <f t="shared" si="322"/>
        <v>41891.524837962963</v>
      </c>
    </row>
    <row r="3446" spans="1:20" ht="43.5" x14ac:dyDescent="0.35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3">
        <f t="shared" si="323"/>
        <v>289</v>
      </c>
      <c r="P3446" s="4">
        <f t="shared" si="318"/>
        <v>43.35</v>
      </c>
      <c r="Q3446" t="str">
        <f t="shared" si="319"/>
        <v>theater</v>
      </c>
      <c r="R3446" t="str">
        <f t="shared" si="320"/>
        <v>plays</v>
      </c>
      <c r="S3446" s="9">
        <f t="shared" si="321"/>
        <v>42521.291504629626</v>
      </c>
      <c r="T3446" s="9">
        <f t="shared" si="322"/>
        <v>42529.582638888889</v>
      </c>
    </row>
    <row r="3447" spans="1:20" ht="29" x14ac:dyDescent="0.35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3">
        <f t="shared" si="323"/>
        <v>100</v>
      </c>
      <c r="P3447" s="4">
        <f t="shared" si="318"/>
        <v>64.516129032258064</v>
      </c>
      <c r="Q3447" t="str">
        <f t="shared" si="319"/>
        <v>theater</v>
      </c>
      <c r="R3447" t="str">
        <f t="shared" si="320"/>
        <v>plays</v>
      </c>
      <c r="S3447" s="9">
        <f t="shared" si="321"/>
        <v>42272.530509259261</v>
      </c>
      <c r="T3447" s="9">
        <f t="shared" si="322"/>
        <v>42300.530509259261</v>
      </c>
    </row>
    <row r="3448" spans="1:20" ht="43.5" x14ac:dyDescent="0.35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3">
        <f t="shared" si="323"/>
        <v>109</v>
      </c>
      <c r="P3448" s="4">
        <f t="shared" si="318"/>
        <v>43.28</v>
      </c>
      <c r="Q3448" t="str">
        <f t="shared" si="319"/>
        <v>theater</v>
      </c>
      <c r="R3448" t="str">
        <f t="shared" si="320"/>
        <v>plays</v>
      </c>
      <c r="S3448" s="9">
        <f t="shared" si="321"/>
        <v>42016.832465277781</v>
      </c>
      <c r="T3448" s="9">
        <f t="shared" si="322"/>
        <v>42040.513888888891</v>
      </c>
    </row>
    <row r="3449" spans="1:20" ht="29" x14ac:dyDescent="0.35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3">
        <f t="shared" si="323"/>
        <v>108</v>
      </c>
      <c r="P3449" s="4">
        <f t="shared" si="318"/>
        <v>77</v>
      </c>
      <c r="Q3449" t="str">
        <f t="shared" si="319"/>
        <v>theater</v>
      </c>
      <c r="R3449" t="str">
        <f t="shared" si="320"/>
        <v>plays</v>
      </c>
      <c r="S3449" s="9">
        <f t="shared" si="321"/>
        <v>42402.889027777783</v>
      </c>
      <c r="T3449" s="9">
        <f t="shared" si="322"/>
        <v>42447.847361111111</v>
      </c>
    </row>
    <row r="3450" spans="1:20" ht="43.5" x14ac:dyDescent="0.35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3">
        <f t="shared" si="323"/>
        <v>110</v>
      </c>
      <c r="P3450" s="4">
        <f t="shared" si="318"/>
        <v>51.222222222222221</v>
      </c>
      <c r="Q3450" t="str">
        <f t="shared" si="319"/>
        <v>theater</v>
      </c>
      <c r="R3450" t="str">
        <f t="shared" si="320"/>
        <v>plays</v>
      </c>
      <c r="S3450" s="9">
        <f t="shared" si="321"/>
        <v>41960.119085648148</v>
      </c>
      <c r="T3450" s="9">
        <f t="shared" si="322"/>
        <v>41990.119085648148</v>
      </c>
    </row>
    <row r="3451" spans="1:20" ht="43.5" x14ac:dyDescent="0.35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3">
        <f t="shared" si="323"/>
        <v>171</v>
      </c>
      <c r="P3451" s="4">
        <f t="shared" si="318"/>
        <v>68.25</v>
      </c>
      <c r="Q3451" t="str">
        <f t="shared" si="319"/>
        <v>theater</v>
      </c>
      <c r="R3451" t="str">
        <f t="shared" si="320"/>
        <v>plays</v>
      </c>
      <c r="S3451" s="9">
        <f t="shared" si="321"/>
        <v>42532.052523148144</v>
      </c>
      <c r="T3451" s="9">
        <f t="shared" si="322"/>
        <v>42560.166666666672</v>
      </c>
    </row>
    <row r="3452" spans="1:20" ht="43.5" x14ac:dyDescent="0.35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3">
        <f t="shared" si="323"/>
        <v>152</v>
      </c>
      <c r="P3452" s="4">
        <f t="shared" si="318"/>
        <v>19.487179487179485</v>
      </c>
      <c r="Q3452" t="str">
        <f t="shared" si="319"/>
        <v>theater</v>
      </c>
      <c r="R3452" t="str">
        <f t="shared" si="320"/>
        <v>plays</v>
      </c>
      <c r="S3452" s="9">
        <f t="shared" si="321"/>
        <v>42036.704525462963</v>
      </c>
      <c r="T3452" s="9">
        <f t="shared" si="322"/>
        <v>42096.662858796291</v>
      </c>
    </row>
    <row r="3453" spans="1:20" ht="43.5" x14ac:dyDescent="0.35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3">
        <f t="shared" si="323"/>
        <v>102</v>
      </c>
      <c r="P3453" s="4">
        <f t="shared" si="318"/>
        <v>41.125</v>
      </c>
      <c r="Q3453" t="str">
        <f t="shared" si="319"/>
        <v>theater</v>
      </c>
      <c r="R3453" t="str">
        <f t="shared" si="320"/>
        <v>plays</v>
      </c>
      <c r="S3453" s="9">
        <f t="shared" si="321"/>
        <v>42088.723692129628</v>
      </c>
      <c r="T3453" s="9">
        <f t="shared" si="322"/>
        <v>42115.723692129628</v>
      </c>
    </row>
    <row r="3454" spans="1:20" ht="43.5" x14ac:dyDescent="0.35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3">
        <f t="shared" si="323"/>
        <v>154</v>
      </c>
      <c r="P3454" s="4">
        <f t="shared" si="318"/>
        <v>41.405405405405403</v>
      </c>
      <c r="Q3454" t="str">
        <f t="shared" si="319"/>
        <v>theater</v>
      </c>
      <c r="R3454" t="str">
        <f t="shared" si="320"/>
        <v>plays</v>
      </c>
      <c r="S3454" s="9">
        <f t="shared" si="321"/>
        <v>41820.639189814814</v>
      </c>
      <c r="T3454" s="9">
        <f t="shared" si="322"/>
        <v>41843.165972222225</v>
      </c>
    </row>
    <row r="3455" spans="1:20" ht="43.5" x14ac:dyDescent="0.35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3">
        <f t="shared" si="323"/>
        <v>129</v>
      </c>
      <c r="P3455" s="4">
        <f t="shared" si="318"/>
        <v>27.5</v>
      </c>
      <c r="Q3455" t="str">
        <f t="shared" si="319"/>
        <v>theater</v>
      </c>
      <c r="R3455" t="str">
        <f t="shared" si="320"/>
        <v>plays</v>
      </c>
      <c r="S3455" s="9">
        <f t="shared" si="321"/>
        <v>42535.97865740741</v>
      </c>
      <c r="T3455" s="9">
        <f t="shared" si="322"/>
        <v>42595.97865740741</v>
      </c>
    </row>
    <row r="3456" spans="1:20" ht="43.5" x14ac:dyDescent="0.35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3">
        <f t="shared" si="323"/>
        <v>101</v>
      </c>
      <c r="P3456" s="4">
        <f t="shared" si="318"/>
        <v>33.571428571428569</v>
      </c>
      <c r="Q3456" t="str">
        <f t="shared" si="319"/>
        <v>theater</v>
      </c>
      <c r="R3456" t="str">
        <f t="shared" si="320"/>
        <v>plays</v>
      </c>
      <c r="S3456" s="9">
        <f t="shared" si="321"/>
        <v>41821.698599537034</v>
      </c>
      <c r="T3456" s="9">
        <f t="shared" si="322"/>
        <v>41851.698599537034</v>
      </c>
    </row>
    <row r="3457" spans="1:20" ht="43.5" x14ac:dyDescent="0.35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3">
        <f t="shared" si="323"/>
        <v>101</v>
      </c>
      <c r="P3457" s="4">
        <f t="shared" si="318"/>
        <v>145.86956521739131</v>
      </c>
      <c r="Q3457" t="str">
        <f t="shared" si="319"/>
        <v>theater</v>
      </c>
      <c r="R3457" t="str">
        <f t="shared" si="320"/>
        <v>plays</v>
      </c>
      <c r="S3457" s="9">
        <f t="shared" si="321"/>
        <v>42626.7503125</v>
      </c>
      <c r="T3457" s="9">
        <f t="shared" si="322"/>
        <v>42656.7503125</v>
      </c>
    </row>
    <row r="3458" spans="1:20" ht="43.5" x14ac:dyDescent="0.35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3">
        <f t="shared" si="323"/>
        <v>192</v>
      </c>
      <c r="P3458" s="4">
        <f t="shared" si="318"/>
        <v>358.6875</v>
      </c>
      <c r="Q3458" t="str">
        <f t="shared" si="319"/>
        <v>theater</v>
      </c>
      <c r="R3458" t="str">
        <f t="shared" si="320"/>
        <v>plays</v>
      </c>
      <c r="S3458" s="9">
        <f t="shared" si="321"/>
        <v>41821.205636574072</v>
      </c>
      <c r="T3458" s="9">
        <f t="shared" si="322"/>
        <v>41852.290972222225</v>
      </c>
    </row>
    <row r="3459" spans="1:20" ht="29" x14ac:dyDescent="0.35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3">
        <f t="shared" si="323"/>
        <v>141</v>
      </c>
      <c r="P3459" s="4">
        <f t="shared" ref="P3459:P3522" si="324">IFERROR(E3459/L3459,0)</f>
        <v>50.981818181818184</v>
      </c>
      <c r="Q3459" t="str">
        <f t="shared" ref="Q3459:Q3522" si="325">LEFT(N3459,SEARCH("/",N3459)-1)</f>
        <v>theater</v>
      </c>
      <c r="R3459" t="str">
        <f t="shared" ref="R3459:R3522" si="326">RIGHT(N3459,LEN(N3459)-SEARCH("/",N3459,1))</f>
        <v>plays</v>
      </c>
      <c r="S3459" s="9">
        <f t="shared" ref="S3459:S3522" si="327">(((J3459/60)/60)/24)+DATE(1970,1,1)</f>
        <v>42016.706678240742</v>
      </c>
      <c r="T3459" s="9">
        <f t="shared" ref="T3459:T3522" si="328">(((I3459/60)/60)/24)+DATE(1970,1,1)</f>
        <v>42047.249305555553</v>
      </c>
    </row>
    <row r="3460" spans="1:20" ht="43.5" x14ac:dyDescent="0.35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3">
        <f t="shared" ref="O3460:O3523" si="329">ROUNDUP((E3460/D3460)*100,0)</f>
        <v>125</v>
      </c>
      <c r="P3460" s="4">
        <f t="shared" si="324"/>
        <v>45.037037037037038</v>
      </c>
      <c r="Q3460" t="str">
        <f t="shared" si="325"/>
        <v>theater</v>
      </c>
      <c r="R3460" t="str">
        <f t="shared" si="326"/>
        <v>plays</v>
      </c>
      <c r="S3460" s="9">
        <f t="shared" si="327"/>
        <v>42011.202581018515</v>
      </c>
      <c r="T3460" s="9">
        <f t="shared" si="328"/>
        <v>42038.185416666667</v>
      </c>
    </row>
    <row r="3461" spans="1:20" ht="43.5" x14ac:dyDescent="0.35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3">
        <f t="shared" si="329"/>
        <v>127</v>
      </c>
      <c r="P3461" s="4">
        <f t="shared" si="324"/>
        <v>17.527777777777779</v>
      </c>
      <c r="Q3461" t="str">
        <f t="shared" si="325"/>
        <v>theater</v>
      </c>
      <c r="R3461" t="str">
        <f t="shared" si="326"/>
        <v>plays</v>
      </c>
      <c r="S3461" s="9">
        <f t="shared" si="327"/>
        <v>42480.479861111111</v>
      </c>
      <c r="T3461" s="9">
        <f t="shared" si="328"/>
        <v>42510.479861111111</v>
      </c>
    </row>
    <row r="3462" spans="1:20" ht="43.5" x14ac:dyDescent="0.35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3">
        <f t="shared" si="329"/>
        <v>190</v>
      </c>
      <c r="P3462" s="4">
        <f t="shared" si="324"/>
        <v>50</v>
      </c>
      <c r="Q3462" t="str">
        <f t="shared" si="325"/>
        <v>theater</v>
      </c>
      <c r="R3462" t="str">
        <f t="shared" si="326"/>
        <v>plays</v>
      </c>
      <c r="S3462" s="9">
        <f t="shared" si="327"/>
        <v>41852.527222222219</v>
      </c>
      <c r="T3462" s="9">
        <f t="shared" si="328"/>
        <v>41866.527222222219</v>
      </c>
    </row>
    <row r="3463" spans="1:20" ht="43.5" x14ac:dyDescent="0.35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3">
        <f t="shared" si="329"/>
        <v>139</v>
      </c>
      <c r="P3463" s="4">
        <f t="shared" si="324"/>
        <v>57.916666666666664</v>
      </c>
      <c r="Q3463" t="str">
        <f t="shared" si="325"/>
        <v>theater</v>
      </c>
      <c r="R3463" t="str">
        <f t="shared" si="326"/>
        <v>plays</v>
      </c>
      <c r="S3463" s="9">
        <f t="shared" si="327"/>
        <v>42643.632858796293</v>
      </c>
      <c r="T3463" s="9">
        <f t="shared" si="328"/>
        <v>42672.125</v>
      </c>
    </row>
    <row r="3464" spans="1:20" ht="43.5" x14ac:dyDescent="0.35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3">
        <f t="shared" si="329"/>
        <v>202</v>
      </c>
      <c r="P3464" s="4">
        <f t="shared" si="324"/>
        <v>29.705882352941178</v>
      </c>
      <c r="Q3464" t="str">
        <f t="shared" si="325"/>
        <v>theater</v>
      </c>
      <c r="R3464" t="str">
        <f t="shared" si="326"/>
        <v>plays</v>
      </c>
      <c r="S3464" s="9">
        <f t="shared" si="327"/>
        <v>42179.898472222223</v>
      </c>
      <c r="T3464" s="9">
        <f t="shared" si="328"/>
        <v>42195.75</v>
      </c>
    </row>
    <row r="3465" spans="1:20" ht="43.5" x14ac:dyDescent="0.35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3">
        <f t="shared" si="329"/>
        <v>104</v>
      </c>
      <c r="P3465" s="4">
        <f t="shared" si="324"/>
        <v>90.684210526315795</v>
      </c>
      <c r="Q3465" t="str">
        <f t="shared" si="325"/>
        <v>theater</v>
      </c>
      <c r="R3465" t="str">
        <f t="shared" si="326"/>
        <v>plays</v>
      </c>
      <c r="S3465" s="9">
        <f t="shared" si="327"/>
        <v>42612.918807870374</v>
      </c>
      <c r="T3465" s="9">
        <f t="shared" si="328"/>
        <v>42654.165972222225</v>
      </c>
    </row>
    <row r="3466" spans="1:20" ht="43.5" x14ac:dyDescent="0.35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3">
        <f t="shared" si="329"/>
        <v>103</v>
      </c>
      <c r="P3466" s="4">
        <f t="shared" si="324"/>
        <v>55.012688172043013</v>
      </c>
      <c r="Q3466" t="str">
        <f t="shared" si="325"/>
        <v>theater</v>
      </c>
      <c r="R3466" t="str">
        <f t="shared" si="326"/>
        <v>plays</v>
      </c>
      <c r="S3466" s="9">
        <f t="shared" si="327"/>
        <v>42575.130057870367</v>
      </c>
      <c r="T3466" s="9">
        <f t="shared" si="328"/>
        <v>42605.130057870367</v>
      </c>
    </row>
    <row r="3467" spans="1:20" ht="43.5" x14ac:dyDescent="0.35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3">
        <f t="shared" si="329"/>
        <v>103</v>
      </c>
      <c r="P3467" s="4">
        <f t="shared" si="324"/>
        <v>57.222222222222221</v>
      </c>
      <c r="Q3467" t="str">
        <f t="shared" si="325"/>
        <v>theater</v>
      </c>
      <c r="R3467" t="str">
        <f t="shared" si="326"/>
        <v>plays</v>
      </c>
      <c r="S3467" s="9">
        <f t="shared" si="327"/>
        <v>42200.625833333332</v>
      </c>
      <c r="T3467" s="9">
        <f t="shared" si="328"/>
        <v>42225.666666666672</v>
      </c>
    </row>
    <row r="3468" spans="1:20" ht="29" x14ac:dyDescent="0.35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3">
        <f t="shared" si="329"/>
        <v>128</v>
      </c>
      <c r="P3468" s="4">
        <f t="shared" si="324"/>
        <v>72.950819672131146</v>
      </c>
      <c r="Q3468" t="str">
        <f t="shared" si="325"/>
        <v>theater</v>
      </c>
      <c r="R3468" t="str">
        <f t="shared" si="326"/>
        <v>plays</v>
      </c>
      <c r="S3468" s="9">
        <f t="shared" si="327"/>
        <v>42420.019097222219</v>
      </c>
      <c r="T3468" s="9">
        <f t="shared" si="328"/>
        <v>42479.977430555555</v>
      </c>
    </row>
    <row r="3469" spans="1:20" x14ac:dyDescent="0.35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3">
        <f t="shared" si="329"/>
        <v>101</v>
      </c>
      <c r="P3469" s="4">
        <f t="shared" si="324"/>
        <v>64.468085106382972</v>
      </c>
      <c r="Q3469" t="str">
        <f t="shared" si="325"/>
        <v>theater</v>
      </c>
      <c r="R3469" t="str">
        <f t="shared" si="326"/>
        <v>plays</v>
      </c>
      <c r="S3469" s="9">
        <f t="shared" si="327"/>
        <v>42053.671666666662</v>
      </c>
      <c r="T3469" s="9">
        <f t="shared" si="328"/>
        <v>42083.630000000005</v>
      </c>
    </row>
    <row r="3470" spans="1:20" ht="29" x14ac:dyDescent="0.35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3">
        <f t="shared" si="329"/>
        <v>122</v>
      </c>
      <c r="P3470" s="4">
        <f t="shared" si="324"/>
        <v>716.35294117647061</v>
      </c>
      <c r="Q3470" t="str">
        <f t="shared" si="325"/>
        <v>theater</v>
      </c>
      <c r="R3470" t="str">
        <f t="shared" si="326"/>
        <v>plays</v>
      </c>
      <c r="S3470" s="9">
        <f t="shared" si="327"/>
        <v>42605.765381944439</v>
      </c>
      <c r="T3470" s="9">
        <f t="shared" si="328"/>
        <v>42634.125</v>
      </c>
    </row>
    <row r="3471" spans="1:20" ht="43.5" x14ac:dyDescent="0.35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3">
        <f t="shared" si="329"/>
        <v>114</v>
      </c>
      <c r="P3471" s="4">
        <f t="shared" si="324"/>
        <v>50.396825396825399</v>
      </c>
      <c r="Q3471" t="str">
        <f t="shared" si="325"/>
        <v>theater</v>
      </c>
      <c r="R3471" t="str">
        <f t="shared" si="326"/>
        <v>plays</v>
      </c>
      <c r="S3471" s="9">
        <f t="shared" si="327"/>
        <v>42458.641724537039</v>
      </c>
      <c r="T3471" s="9">
        <f t="shared" si="328"/>
        <v>42488.641724537039</v>
      </c>
    </row>
    <row r="3472" spans="1:20" ht="29" x14ac:dyDescent="0.35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3">
        <f t="shared" si="329"/>
        <v>150</v>
      </c>
      <c r="P3472" s="4">
        <f t="shared" si="324"/>
        <v>41.666666666666664</v>
      </c>
      <c r="Q3472" t="str">
        <f t="shared" si="325"/>
        <v>theater</v>
      </c>
      <c r="R3472" t="str">
        <f t="shared" si="326"/>
        <v>plays</v>
      </c>
      <c r="S3472" s="9">
        <f t="shared" si="327"/>
        <v>42529.022013888884</v>
      </c>
      <c r="T3472" s="9">
        <f t="shared" si="328"/>
        <v>42566.901388888888</v>
      </c>
    </row>
    <row r="3473" spans="1:20" ht="43.5" x14ac:dyDescent="0.35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3">
        <f t="shared" si="329"/>
        <v>215</v>
      </c>
      <c r="P3473" s="4">
        <f t="shared" si="324"/>
        <v>35.766666666666666</v>
      </c>
      <c r="Q3473" t="str">
        <f t="shared" si="325"/>
        <v>theater</v>
      </c>
      <c r="R3473" t="str">
        <f t="shared" si="326"/>
        <v>plays</v>
      </c>
      <c r="S3473" s="9">
        <f t="shared" si="327"/>
        <v>41841.820486111108</v>
      </c>
      <c r="T3473" s="9">
        <f t="shared" si="328"/>
        <v>41882.833333333336</v>
      </c>
    </row>
    <row r="3474" spans="1:20" ht="43.5" x14ac:dyDescent="0.35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3">
        <f t="shared" si="329"/>
        <v>103</v>
      </c>
      <c r="P3474" s="4">
        <f t="shared" si="324"/>
        <v>88.739130434782609</v>
      </c>
      <c r="Q3474" t="str">
        <f t="shared" si="325"/>
        <v>theater</v>
      </c>
      <c r="R3474" t="str">
        <f t="shared" si="326"/>
        <v>plays</v>
      </c>
      <c r="S3474" s="9">
        <f t="shared" si="327"/>
        <v>41928.170497685183</v>
      </c>
      <c r="T3474" s="9">
        <f t="shared" si="328"/>
        <v>41949.249305555553</v>
      </c>
    </row>
    <row r="3475" spans="1:20" ht="43.5" x14ac:dyDescent="0.35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3">
        <f t="shared" si="329"/>
        <v>100</v>
      </c>
      <c r="P3475" s="4">
        <f t="shared" si="324"/>
        <v>148.4848484848485</v>
      </c>
      <c r="Q3475" t="str">
        <f t="shared" si="325"/>
        <v>theater</v>
      </c>
      <c r="R3475" t="str">
        <f t="shared" si="326"/>
        <v>plays</v>
      </c>
      <c r="S3475" s="9">
        <f t="shared" si="327"/>
        <v>42062.834444444445</v>
      </c>
      <c r="T3475" s="9">
        <f t="shared" si="328"/>
        <v>42083.852083333331</v>
      </c>
    </row>
    <row r="3476" spans="1:20" ht="43.5" x14ac:dyDescent="0.35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3">
        <f t="shared" si="329"/>
        <v>101</v>
      </c>
      <c r="P3476" s="4">
        <f t="shared" si="324"/>
        <v>51.794871794871796</v>
      </c>
      <c r="Q3476" t="str">
        <f t="shared" si="325"/>
        <v>theater</v>
      </c>
      <c r="R3476" t="str">
        <f t="shared" si="326"/>
        <v>plays</v>
      </c>
      <c r="S3476" s="9">
        <f t="shared" si="327"/>
        <v>42541.501516203702</v>
      </c>
      <c r="T3476" s="9">
        <f t="shared" si="328"/>
        <v>42571.501516203702</v>
      </c>
    </row>
    <row r="3477" spans="1:20" ht="43.5" x14ac:dyDescent="0.35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3">
        <f t="shared" si="329"/>
        <v>114</v>
      </c>
      <c r="P3477" s="4">
        <f t="shared" si="324"/>
        <v>20</v>
      </c>
      <c r="Q3477" t="str">
        <f t="shared" si="325"/>
        <v>theater</v>
      </c>
      <c r="R3477" t="str">
        <f t="shared" si="326"/>
        <v>plays</v>
      </c>
      <c r="S3477" s="9">
        <f t="shared" si="327"/>
        <v>41918.880833333329</v>
      </c>
      <c r="T3477" s="9">
        <f t="shared" si="328"/>
        <v>41946</v>
      </c>
    </row>
    <row r="3478" spans="1:20" ht="43.5" x14ac:dyDescent="0.35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3">
        <f t="shared" si="329"/>
        <v>104</v>
      </c>
      <c r="P3478" s="4">
        <f t="shared" si="324"/>
        <v>52</v>
      </c>
      <c r="Q3478" t="str">
        <f t="shared" si="325"/>
        <v>theater</v>
      </c>
      <c r="R3478" t="str">
        <f t="shared" si="326"/>
        <v>plays</v>
      </c>
      <c r="S3478" s="9">
        <f t="shared" si="327"/>
        <v>41921.279976851853</v>
      </c>
      <c r="T3478" s="9">
        <f t="shared" si="328"/>
        <v>41939.125</v>
      </c>
    </row>
    <row r="3479" spans="1:20" ht="43.5" x14ac:dyDescent="0.35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3">
        <f t="shared" si="329"/>
        <v>116</v>
      </c>
      <c r="P3479" s="4">
        <f t="shared" si="324"/>
        <v>53.230769230769234</v>
      </c>
      <c r="Q3479" t="str">
        <f t="shared" si="325"/>
        <v>theater</v>
      </c>
      <c r="R3479" t="str">
        <f t="shared" si="326"/>
        <v>plays</v>
      </c>
      <c r="S3479" s="9">
        <f t="shared" si="327"/>
        <v>42128.736608796295</v>
      </c>
      <c r="T3479" s="9">
        <f t="shared" si="328"/>
        <v>42141.125</v>
      </c>
    </row>
    <row r="3480" spans="1:20" ht="43.5" x14ac:dyDescent="0.35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3">
        <f t="shared" si="329"/>
        <v>113</v>
      </c>
      <c r="P3480" s="4">
        <f t="shared" si="324"/>
        <v>39.596491228070178</v>
      </c>
      <c r="Q3480" t="str">
        <f t="shared" si="325"/>
        <v>theater</v>
      </c>
      <c r="R3480" t="str">
        <f t="shared" si="326"/>
        <v>plays</v>
      </c>
      <c r="S3480" s="9">
        <f t="shared" si="327"/>
        <v>42053.916921296302</v>
      </c>
      <c r="T3480" s="9">
        <f t="shared" si="328"/>
        <v>42079.875</v>
      </c>
    </row>
    <row r="3481" spans="1:20" ht="43.5" x14ac:dyDescent="0.35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3">
        <f t="shared" si="329"/>
        <v>128</v>
      </c>
      <c r="P3481" s="4">
        <f t="shared" si="324"/>
        <v>34.25</v>
      </c>
      <c r="Q3481" t="str">
        <f t="shared" si="325"/>
        <v>theater</v>
      </c>
      <c r="R3481" t="str">
        <f t="shared" si="326"/>
        <v>plays</v>
      </c>
      <c r="S3481" s="9">
        <f t="shared" si="327"/>
        <v>41781.855092592588</v>
      </c>
      <c r="T3481" s="9">
        <f t="shared" si="328"/>
        <v>41811.855092592588</v>
      </c>
    </row>
    <row r="3482" spans="1:20" ht="43.5" x14ac:dyDescent="0.35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3">
        <f t="shared" si="329"/>
        <v>143</v>
      </c>
      <c r="P3482" s="4">
        <f t="shared" si="324"/>
        <v>164.61538461538461</v>
      </c>
      <c r="Q3482" t="str">
        <f t="shared" si="325"/>
        <v>theater</v>
      </c>
      <c r="R3482" t="str">
        <f t="shared" si="326"/>
        <v>plays</v>
      </c>
      <c r="S3482" s="9">
        <f t="shared" si="327"/>
        <v>42171.317442129628</v>
      </c>
      <c r="T3482" s="9">
        <f t="shared" si="328"/>
        <v>42195.875</v>
      </c>
    </row>
    <row r="3483" spans="1:20" ht="43.5" x14ac:dyDescent="0.35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3">
        <f t="shared" si="329"/>
        <v>119</v>
      </c>
      <c r="P3483" s="4">
        <f t="shared" si="324"/>
        <v>125.05263157894737</v>
      </c>
      <c r="Q3483" t="str">
        <f t="shared" si="325"/>
        <v>theater</v>
      </c>
      <c r="R3483" t="str">
        <f t="shared" si="326"/>
        <v>plays</v>
      </c>
      <c r="S3483" s="9">
        <f t="shared" si="327"/>
        <v>41989.24754629629</v>
      </c>
      <c r="T3483" s="9">
        <f t="shared" si="328"/>
        <v>42006.24754629629</v>
      </c>
    </row>
    <row r="3484" spans="1:20" ht="43.5" x14ac:dyDescent="0.35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3">
        <f t="shared" si="329"/>
        <v>139</v>
      </c>
      <c r="P3484" s="4">
        <f t="shared" si="324"/>
        <v>51.875</v>
      </c>
      <c r="Q3484" t="str">
        <f t="shared" si="325"/>
        <v>theater</v>
      </c>
      <c r="R3484" t="str">
        <f t="shared" si="326"/>
        <v>plays</v>
      </c>
      <c r="S3484" s="9">
        <f t="shared" si="327"/>
        <v>41796.771597222221</v>
      </c>
      <c r="T3484" s="9">
        <f t="shared" si="328"/>
        <v>41826.771597222221</v>
      </c>
    </row>
    <row r="3485" spans="1:20" ht="43.5" x14ac:dyDescent="0.35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3">
        <f t="shared" si="329"/>
        <v>160</v>
      </c>
      <c r="P3485" s="4">
        <f t="shared" si="324"/>
        <v>40.285714285714285</v>
      </c>
      <c r="Q3485" t="str">
        <f t="shared" si="325"/>
        <v>theater</v>
      </c>
      <c r="R3485" t="str">
        <f t="shared" si="326"/>
        <v>plays</v>
      </c>
      <c r="S3485" s="9">
        <f t="shared" si="327"/>
        <v>41793.668761574074</v>
      </c>
      <c r="T3485" s="9">
        <f t="shared" si="328"/>
        <v>41823.668761574074</v>
      </c>
    </row>
    <row r="3486" spans="1:20" ht="43.5" x14ac:dyDescent="0.35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3">
        <f t="shared" si="329"/>
        <v>115</v>
      </c>
      <c r="P3486" s="4">
        <f t="shared" si="324"/>
        <v>64.909090909090907</v>
      </c>
      <c r="Q3486" t="str">
        <f t="shared" si="325"/>
        <v>theater</v>
      </c>
      <c r="R3486" t="str">
        <f t="shared" si="326"/>
        <v>plays</v>
      </c>
      <c r="S3486" s="9">
        <f t="shared" si="327"/>
        <v>42506.760405092587</v>
      </c>
      <c r="T3486" s="9">
        <f t="shared" si="328"/>
        <v>42536.760405092587</v>
      </c>
    </row>
    <row r="3487" spans="1:20" ht="43.5" x14ac:dyDescent="0.35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3">
        <f t="shared" si="329"/>
        <v>101</v>
      </c>
      <c r="P3487" s="4">
        <f t="shared" si="324"/>
        <v>55.333333333333336</v>
      </c>
      <c r="Q3487" t="str">
        <f t="shared" si="325"/>
        <v>theater</v>
      </c>
      <c r="R3487" t="str">
        <f t="shared" si="326"/>
        <v>plays</v>
      </c>
      <c r="S3487" s="9">
        <f t="shared" si="327"/>
        <v>42372.693055555559</v>
      </c>
      <c r="T3487" s="9">
        <f t="shared" si="328"/>
        <v>42402.693055555559</v>
      </c>
    </row>
    <row r="3488" spans="1:20" ht="43.5" x14ac:dyDescent="0.35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3">
        <f t="shared" si="329"/>
        <v>156</v>
      </c>
      <c r="P3488" s="4">
        <f t="shared" si="324"/>
        <v>83.142857142857139</v>
      </c>
      <c r="Q3488" t="str">
        <f t="shared" si="325"/>
        <v>theater</v>
      </c>
      <c r="R3488" t="str">
        <f t="shared" si="326"/>
        <v>plays</v>
      </c>
      <c r="S3488" s="9">
        <f t="shared" si="327"/>
        <v>42126.87501157407</v>
      </c>
      <c r="T3488" s="9">
        <f t="shared" si="328"/>
        <v>42158.290972222225</v>
      </c>
    </row>
    <row r="3489" spans="1:20" ht="43.5" x14ac:dyDescent="0.35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3">
        <f t="shared" si="329"/>
        <v>128</v>
      </c>
      <c r="P3489" s="4">
        <f t="shared" si="324"/>
        <v>38.712121212121211</v>
      </c>
      <c r="Q3489" t="str">
        <f t="shared" si="325"/>
        <v>theater</v>
      </c>
      <c r="R3489" t="str">
        <f t="shared" si="326"/>
        <v>plays</v>
      </c>
      <c r="S3489" s="9">
        <f t="shared" si="327"/>
        <v>42149.940416666665</v>
      </c>
      <c r="T3489" s="9">
        <f t="shared" si="328"/>
        <v>42179.940416666665</v>
      </c>
    </row>
    <row r="3490" spans="1:20" ht="43.5" x14ac:dyDescent="0.35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3">
        <f t="shared" si="329"/>
        <v>122</v>
      </c>
      <c r="P3490" s="4">
        <f t="shared" si="324"/>
        <v>125.37931034482759</v>
      </c>
      <c r="Q3490" t="str">
        <f t="shared" si="325"/>
        <v>theater</v>
      </c>
      <c r="R3490" t="str">
        <f t="shared" si="326"/>
        <v>plays</v>
      </c>
      <c r="S3490" s="9">
        <f t="shared" si="327"/>
        <v>42087.768055555556</v>
      </c>
      <c r="T3490" s="9">
        <f t="shared" si="328"/>
        <v>42111.666666666672</v>
      </c>
    </row>
    <row r="3491" spans="1:20" ht="43.5" x14ac:dyDescent="0.35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3">
        <f t="shared" si="329"/>
        <v>113</v>
      </c>
      <c r="P3491" s="4">
        <f t="shared" si="324"/>
        <v>78.263888888888886</v>
      </c>
      <c r="Q3491" t="str">
        <f t="shared" si="325"/>
        <v>theater</v>
      </c>
      <c r="R3491" t="str">
        <f t="shared" si="326"/>
        <v>plays</v>
      </c>
      <c r="S3491" s="9">
        <f t="shared" si="327"/>
        <v>41753.635775462964</v>
      </c>
      <c r="T3491" s="9">
        <f t="shared" si="328"/>
        <v>41783.875</v>
      </c>
    </row>
    <row r="3492" spans="1:20" ht="43.5" x14ac:dyDescent="0.35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3">
        <f t="shared" si="329"/>
        <v>128</v>
      </c>
      <c r="P3492" s="4">
        <f t="shared" si="324"/>
        <v>47.222222222222221</v>
      </c>
      <c r="Q3492" t="str">
        <f t="shared" si="325"/>
        <v>theater</v>
      </c>
      <c r="R3492" t="str">
        <f t="shared" si="326"/>
        <v>plays</v>
      </c>
      <c r="S3492" s="9">
        <f t="shared" si="327"/>
        <v>42443.802361111113</v>
      </c>
      <c r="T3492" s="9">
        <f t="shared" si="328"/>
        <v>42473.802361111113</v>
      </c>
    </row>
    <row r="3493" spans="1:20" ht="43.5" x14ac:dyDescent="0.35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3">
        <f t="shared" si="329"/>
        <v>159</v>
      </c>
      <c r="P3493" s="4">
        <f t="shared" si="324"/>
        <v>79.099999999999994</v>
      </c>
      <c r="Q3493" t="str">
        <f t="shared" si="325"/>
        <v>theater</v>
      </c>
      <c r="R3493" t="str">
        <f t="shared" si="326"/>
        <v>plays</v>
      </c>
      <c r="S3493" s="9">
        <f t="shared" si="327"/>
        <v>42121.249814814815</v>
      </c>
      <c r="T3493" s="9">
        <f t="shared" si="328"/>
        <v>42142.249814814815</v>
      </c>
    </row>
    <row r="3494" spans="1:20" ht="43.5" x14ac:dyDescent="0.35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3">
        <f t="shared" si="329"/>
        <v>106</v>
      </c>
      <c r="P3494" s="4">
        <f t="shared" si="324"/>
        <v>114.29199999999999</v>
      </c>
      <c r="Q3494" t="str">
        <f t="shared" si="325"/>
        <v>theater</v>
      </c>
      <c r="R3494" t="str">
        <f t="shared" si="326"/>
        <v>plays</v>
      </c>
      <c r="S3494" s="9">
        <f t="shared" si="327"/>
        <v>42268.009224537032</v>
      </c>
      <c r="T3494" s="9">
        <f t="shared" si="328"/>
        <v>42303.009224537032</v>
      </c>
    </row>
    <row r="3495" spans="1:20" ht="43.5" x14ac:dyDescent="0.35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3">
        <f t="shared" si="329"/>
        <v>100</v>
      </c>
      <c r="P3495" s="4">
        <f t="shared" si="324"/>
        <v>51.724137931034484</v>
      </c>
      <c r="Q3495" t="str">
        <f t="shared" si="325"/>
        <v>theater</v>
      </c>
      <c r="R3495" t="str">
        <f t="shared" si="326"/>
        <v>plays</v>
      </c>
      <c r="S3495" s="9">
        <f t="shared" si="327"/>
        <v>41848.866157407407</v>
      </c>
      <c r="T3495" s="9">
        <f t="shared" si="328"/>
        <v>41868.21597222222</v>
      </c>
    </row>
    <row r="3496" spans="1:20" ht="43.5" x14ac:dyDescent="0.35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3">
        <f t="shared" si="329"/>
        <v>100</v>
      </c>
      <c r="P3496" s="4">
        <f t="shared" si="324"/>
        <v>30.76923076923077</v>
      </c>
      <c r="Q3496" t="str">
        <f t="shared" si="325"/>
        <v>theater</v>
      </c>
      <c r="R3496" t="str">
        <f t="shared" si="326"/>
        <v>plays</v>
      </c>
      <c r="S3496" s="9">
        <f t="shared" si="327"/>
        <v>42689.214988425927</v>
      </c>
      <c r="T3496" s="9">
        <f t="shared" si="328"/>
        <v>42700.25</v>
      </c>
    </row>
    <row r="3497" spans="1:20" ht="43.5" x14ac:dyDescent="0.35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3">
        <f t="shared" si="329"/>
        <v>107</v>
      </c>
      <c r="P3497" s="4">
        <f t="shared" si="324"/>
        <v>74.208333333333329</v>
      </c>
      <c r="Q3497" t="str">
        <f t="shared" si="325"/>
        <v>theater</v>
      </c>
      <c r="R3497" t="str">
        <f t="shared" si="326"/>
        <v>plays</v>
      </c>
      <c r="S3497" s="9">
        <f t="shared" si="327"/>
        <v>41915.762835648151</v>
      </c>
      <c r="T3497" s="9">
        <f t="shared" si="328"/>
        <v>41944.720833333333</v>
      </c>
    </row>
    <row r="3498" spans="1:20" ht="43.5" x14ac:dyDescent="0.35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3">
        <f t="shared" si="329"/>
        <v>125</v>
      </c>
      <c r="P3498" s="4">
        <f t="shared" si="324"/>
        <v>47.846153846153847</v>
      </c>
      <c r="Q3498" t="str">
        <f t="shared" si="325"/>
        <v>theater</v>
      </c>
      <c r="R3498" t="str">
        <f t="shared" si="326"/>
        <v>plays</v>
      </c>
      <c r="S3498" s="9">
        <f t="shared" si="327"/>
        <v>42584.846828703703</v>
      </c>
      <c r="T3498" s="9">
        <f t="shared" si="328"/>
        <v>42624.846828703703</v>
      </c>
    </row>
    <row r="3499" spans="1:20" ht="43.5" x14ac:dyDescent="0.35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3">
        <f t="shared" si="329"/>
        <v>109</v>
      </c>
      <c r="P3499" s="4">
        <f t="shared" si="324"/>
        <v>34.408163265306122</v>
      </c>
      <c r="Q3499" t="str">
        <f t="shared" si="325"/>
        <v>theater</v>
      </c>
      <c r="R3499" t="str">
        <f t="shared" si="326"/>
        <v>plays</v>
      </c>
      <c r="S3499" s="9">
        <f t="shared" si="327"/>
        <v>42511.741944444439</v>
      </c>
      <c r="T3499" s="9">
        <f t="shared" si="328"/>
        <v>42523.916666666672</v>
      </c>
    </row>
    <row r="3500" spans="1:20" ht="43.5" x14ac:dyDescent="0.35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3">
        <f t="shared" si="329"/>
        <v>103</v>
      </c>
      <c r="P3500" s="4">
        <f t="shared" si="324"/>
        <v>40.238095238095241</v>
      </c>
      <c r="Q3500" t="str">
        <f t="shared" si="325"/>
        <v>theater</v>
      </c>
      <c r="R3500" t="str">
        <f t="shared" si="326"/>
        <v>plays</v>
      </c>
      <c r="S3500" s="9">
        <f t="shared" si="327"/>
        <v>42459.15861111111</v>
      </c>
      <c r="T3500" s="9">
        <f t="shared" si="328"/>
        <v>42518.905555555553</v>
      </c>
    </row>
    <row r="3501" spans="1:20" ht="43.5" x14ac:dyDescent="0.35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3">
        <f t="shared" si="329"/>
        <v>106</v>
      </c>
      <c r="P3501" s="4">
        <f t="shared" si="324"/>
        <v>60.285714285714285</v>
      </c>
      <c r="Q3501" t="str">
        <f t="shared" si="325"/>
        <v>theater</v>
      </c>
      <c r="R3501" t="str">
        <f t="shared" si="326"/>
        <v>plays</v>
      </c>
      <c r="S3501" s="9">
        <f t="shared" si="327"/>
        <v>42132.036168981482</v>
      </c>
      <c r="T3501" s="9">
        <f t="shared" si="328"/>
        <v>42186.290972222225</v>
      </c>
    </row>
    <row r="3502" spans="1:20" ht="43.5" x14ac:dyDescent="0.35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3">
        <f t="shared" si="329"/>
        <v>107</v>
      </c>
      <c r="P3502" s="4">
        <f t="shared" si="324"/>
        <v>25.30952380952381</v>
      </c>
      <c r="Q3502" t="str">
        <f t="shared" si="325"/>
        <v>theater</v>
      </c>
      <c r="R3502" t="str">
        <f t="shared" si="326"/>
        <v>plays</v>
      </c>
      <c r="S3502" s="9">
        <f t="shared" si="327"/>
        <v>42419.91942129629</v>
      </c>
      <c r="T3502" s="9">
        <f t="shared" si="328"/>
        <v>42436.207638888889</v>
      </c>
    </row>
    <row r="3503" spans="1:20" ht="43.5" x14ac:dyDescent="0.35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3">
        <f t="shared" si="329"/>
        <v>101</v>
      </c>
      <c r="P3503" s="4">
        <f t="shared" si="324"/>
        <v>35.952380952380949</v>
      </c>
      <c r="Q3503" t="str">
        <f t="shared" si="325"/>
        <v>theater</v>
      </c>
      <c r="R3503" t="str">
        <f t="shared" si="326"/>
        <v>plays</v>
      </c>
      <c r="S3503" s="9">
        <f t="shared" si="327"/>
        <v>42233.763831018514</v>
      </c>
      <c r="T3503" s="9">
        <f t="shared" si="328"/>
        <v>42258.763831018514</v>
      </c>
    </row>
    <row r="3504" spans="1:20" ht="43.5" x14ac:dyDescent="0.35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3">
        <f t="shared" si="329"/>
        <v>106</v>
      </c>
      <c r="P3504" s="4">
        <f t="shared" si="324"/>
        <v>136</v>
      </c>
      <c r="Q3504" t="str">
        <f t="shared" si="325"/>
        <v>theater</v>
      </c>
      <c r="R3504" t="str">
        <f t="shared" si="326"/>
        <v>plays</v>
      </c>
      <c r="S3504" s="9">
        <f t="shared" si="327"/>
        <v>42430.839398148149</v>
      </c>
      <c r="T3504" s="9">
        <f t="shared" si="328"/>
        <v>42445.165972222225</v>
      </c>
    </row>
    <row r="3505" spans="1:20" ht="43.5" x14ac:dyDescent="0.35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3">
        <f t="shared" si="329"/>
        <v>108</v>
      </c>
      <c r="P3505" s="4">
        <f t="shared" si="324"/>
        <v>70.763157894736835</v>
      </c>
      <c r="Q3505" t="str">
        <f t="shared" si="325"/>
        <v>theater</v>
      </c>
      <c r="R3505" t="str">
        <f t="shared" si="326"/>
        <v>plays</v>
      </c>
      <c r="S3505" s="9">
        <f t="shared" si="327"/>
        <v>42545.478333333333</v>
      </c>
      <c r="T3505" s="9">
        <f t="shared" si="328"/>
        <v>42575.478333333333</v>
      </c>
    </row>
    <row r="3506" spans="1:20" ht="43.5" x14ac:dyDescent="0.35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3">
        <f t="shared" si="329"/>
        <v>100</v>
      </c>
      <c r="P3506" s="4">
        <f t="shared" si="324"/>
        <v>125</v>
      </c>
      <c r="Q3506" t="str">
        <f t="shared" si="325"/>
        <v>theater</v>
      </c>
      <c r="R3506" t="str">
        <f t="shared" si="326"/>
        <v>plays</v>
      </c>
      <c r="S3506" s="9">
        <f t="shared" si="327"/>
        <v>42297.748738425929</v>
      </c>
      <c r="T3506" s="9">
        <f t="shared" si="328"/>
        <v>42327.790405092594</v>
      </c>
    </row>
    <row r="3507" spans="1:20" ht="87" x14ac:dyDescent="0.35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3">
        <f t="shared" si="329"/>
        <v>104</v>
      </c>
      <c r="P3507" s="4">
        <f t="shared" si="324"/>
        <v>66.512820512820511</v>
      </c>
      <c r="Q3507" t="str">
        <f t="shared" si="325"/>
        <v>theater</v>
      </c>
      <c r="R3507" t="str">
        <f t="shared" si="326"/>
        <v>plays</v>
      </c>
      <c r="S3507" s="9">
        <f t="shared" si="327"/>
        <v>41760.935706018521</v>
      </c>
      <c r="T3507" s="9">
        <f t="shared" si="328"/>
        <v>41772.166666666664</v>
      </c>
    </row>
    <row r="3508" spans="1:20" ht="43.5" x14ac:dyDescent="0.35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3">
        <f t="shared" si="329"/>
        <v>102</v>
      </c>
      <c r="P3508" s="4">
        <f t="shared" si="324"/>
        <v>105</v>
      </c>
      <c r="Q3508" t="str">
        <f t="shared" si="325"/>
        <v>theater</v>
      </c>
      <c r="R3508" t="str">
        <f t="shared" si="326"/>
        <v>plays</v>
      </c>
      <c r="S3508" s="9">
        <f t="shared" si="327"/>
        <v>41829.734259259261</v>
      </c>
      <c r="T3508" s="9">
        <f t="shared" si="328"/>
        <v>41874.734259259261</v>
      </c>
    </row>
    <row r="3509" spans="1:20" ht="29" x14ac:dyDescent="0.35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3">
        <f t="shared" si="329"/>
        <v>105</v>
      </c>
      <c r="P3509" s="4">
        <f t="shared" si="324"/>
        <v>145</v>
      </c>
      <c r="Q3509" t="str">
        <f t="shared" si="325"/>
        <v>theater</v>
      </c>
      <c r="R3509" t="str">
        <f t="shared" si="326"/>
        <v>plays</v>
      </c>
      <c r="S3509" s="9">
        <f t="shared" si="327"/>
        <v>42491.92288194444</v>
      </c>
      <c r="T3509" s="9">
        <f t="shared" si="328"/>
        <v>42521.92288194444</v>
      </c>
    </row>
    <row r="3510" spans="1:20" ht="43.5" x14ac:dyDescent="0.35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3">
        <f t="shared" si="329"/>
        <v>180</v>
      </c>
      <c r="P3510" s="4">
        <f t="shared" si="324"/>
        <v>12</v>
      </c>
      <c r="Q3510" t="str">
        <f t="shared" si="325"/>
        <v>theater</v>
      </c>
      <c r="R3510" t="str">
        <f t="shared" si="326"/>
        <v>plays</v>
      </c>
      <c r="S3510" s="9">
        <f t="shared" si="327"/>
        <v>42477.729780092588</v>
      </c>
      <c r="T3510" s="9">
        <f t="shared" si="328"/>
        <v>42500.875</v>
      </c>
    </row>
    <row r="3511" spans="1:20" ht="43.5" x14ac:dyDescent="0.35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3">
        <f t="shared" si="329"/>
        <v>107</v>
      </c>
      <c r="P3511" s="4">
        <f t="shared" si="324"/>
        <v>96.666666666666671</v>
      </c>
      <c r="Q3511" t="str">
        <f t="shared" si="325"/>
        <v>theater</v>
      </c>
      <c r="R3511" t="str">
        <f t="shared" si="326"/>
        <v>plays</v>
      </c>
      <c r="S3511" s="9">
        <f t="shared" si="327"/>
        <v>41950.859560185185</v>
      </c>
      <c r="T3511" s="9">
        <f t="shared" si="328"/>
        <v>41964.204861111109</v>
      </c>
    </row>
    <row r="3512" spans="1:20" ht="43.5" x14ac:dyDescent="0.35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3">
        <f t="shared" si="329"/>
        <v>101</v>
      </c>
      <c r="P3512" s="4">
        <f t="shared" si="324"/>
        <v>60.333333333333336</v>
      </c>
      <c r="Q3512" t="str">
        <f t="shared" si="325"/>
        <v>theater</v>
      </c>
      <c r="R3512" t="str">
        <f t="shared" si="326"/>
        <v>plays</v>
      </c>
      <c r="S3512" s="9">
        <f t="shared" si="327"/>
        <v>41802.62090277778</v>
      </c>
      <c r="T3512" s="9">
        <f t="shared" si="328"/>
        <v>41822.62090277778</v>
      </c>
    </row>
    <row r="3513" spans="1:20" ht="29" x14ac:dyDescent="0.35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3">
        <f t="shared" si="329"/>
        <v>102</v>
      </c>
      <c r="P3513" s="4">
        <f t="shared" si="324"/>
        <v>79.89473684210526</v>
      </c>
      <c r="Q3513" t="str">
        <f t="shared" si="325"/>
        <v>theater</v>
      </c>
      <c r="R3513" t="str">
        <f t="shared" si="326"/>
        <v>plays</v>
      </c>
      <c r="S3513" s="9">
        <f t="shared" si="327"/>
        <v>41927.873784722222</v>
      </c>
      <c r="T3513" s="9">
        <f t="shared" si="328"/>
        <v>41950.770833333336</v>
      </c>
    </row>
    <row r="3514" spans="1:20" ht="43.5" x14ac:dyDescent="0.35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3">
        <f t="shared" si="329"/>
        <v>100</v>
      </c>
      <c r="P3514" s="4">
        <f t="shared" si="324"/>
        <v>58.823529411764703</v>
      </c>
      <c r="Q3514" t="str">
        <f t="shared" si="325"/>
        <v>theater</v>
      </c>
      <c r="R3514" t="str">
        <f t="shared" si="326"/>
        <v>plays</v>
      </c>
      <c r="S3514" s="9">
        <f t="shared" si="327"/>
        <v>42057.536944444444</v>
      </c>
      <c r="T3514" s="9">
        <f t="shared" si="328"/>
        <v>42117.49527777778</v>
      </c>
    </row>
    <row r="3515" spans="1:20" ht="43.5" x14ac:dyDescent="0.35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3">
        <f t="shared" si="329"/>
        <v>119</v>
      </c>
      <c r="P3515" s="4">
        <f t="shared" si="324"/>
        <v>75.340909090909093</v>
      </c>
      <c r="Q3515" t="str">
        <f t="shared" si="325"/>
        <v>theater</v>
      </c>
      <c r="R3515" t="str">
        <f t="shared" si="326"/>
        <v>plays</v>
      </c>
      <c r="S3515" s="9">
        <f t="shared" si="327"/>
        <v>41781.096203703702</v>
      </c>
      <c r="T3515" s="9">
        <f t="shared" si="328"/>
        <v>41794.207638888889</v>
      </c>
    </row>
    <row r="3516" spans="1:20" ht="43.5" x14ac:dyDescent="0.35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3">
        <f t="shared" si="329"/>
        <v>110</v>
      </c>
      <c r="P3516" s="4">
        <f t="shared" si="324"/>
        <v>55</v>
      </c>
      <c r="Q3516" t="str">
        <f t="shared" si="325"/>
        <v>theater</v>
      </c>
      <c r="R3516" t="str">
        <f t="shared" si="326"/>
        <v>plays</v>
      </c>
      <c r="S3516" s="9">
        <f t="shared" si="327"/>
        <v>42020.846666666665</v>
      </c>
      <c r="T3516" s="9">
        <f t="shared" si="328"/>
        <v>42037.207638888889</v>
      </c>
    </row>
    <row r="3517" spans="1:20" ht="43.5" x14ac:dyDescent="0.35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3">
        <f t="shared" si="329"/>
        <v>103</v>
      </c>
      <c r="P3517" s="4">
        <f t="shared" si="324"/>
        <v>66.956521739130437</v>
      </c>
      <c r="Q3517" t="str">
        <f t="shared" si="325"/>
        <v>theater</v>
      </c>
      <c r="R3517" t="str">
        <f t="shared" si="326"/>
        <v>plays</v>
      </c>
      <c r="S3517" s="9">
        <f t="shared" si="327"/>
        <v>42125.772812499999</v>
      </c>
      <c r="T3517" s="9">
        <f t="shared" si="328"/>
        <v>42155.772812499999</v>
      </c>
    </row>
    <row r="3518" spans="1:20" ht="43.5" x14ac:dyDescent="0.35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3">
        <f t="shared" si="329"/>
        <v>100</v>
      </c>
      <c r="P3518" s="4">
        <f t="shared" si="324"/>
        <v>227.27272727272728</v>
      </c>
      <c r="Q3518" t="str">
        <f t="shared" si="325"/>
        <v>theater</v>
      </c>
      <c r="R3518" t="str">
        <f t="shared" si="326"/>
        <v>plays</v>
      </c>
      <c r="S3518" s="9">
        <f t="shared" si="327"/>
        <v>41856.010069444441</v>
      </c>
      <c r="T3518" s="9">
        <f t="shared" si="328"/>
        <v>41890.125</v>
      </c>
    </row>
    <row r="3519" spans="1:20" ht="43.5" x14ac:dyDescent="0.35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3">
        <f t="shared" si="329"/>
        <v>100</v>
      </c>
      <c r="P3519" s="4">
        <f t="shared" si="324"/>
        <v>307.69230769230768</v>
      </c>
      <c r="Q3519" t="str">
        <f t="shared" si="325"/>
        <v>theater</v>
      </c>
      <c r="R3519" t="str">
        <f t="shared" si="326"/>
        <v>plays</v>
      </c>
      <c r="S3519" s="9">
        <f t="shared" si="327"/>
        <v>41794.817523148151</v>
      </c>
      <c r="T3519" s="9">
        <f t="shared" si="328"/>
        <v>41824.458333333336</v>
      </c>
    </row>
    <row r="3520" spans="1:20" ht="43.5" x14ac:dyDescent="0.35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3">
        <f t="shared" si="329"/>
        <v>111</v>
      </c>
      <c r="P3520" s="4">
        <f t="shared" si="324"/>
        <v>50.020909090909093</v>
      </c>
      <c r="Q3520" t="str">
        <f t="shared" si="325"/>
        <v>theater</v>
      </c>
      <c r="R3520" t="str">
        <f t="shared" si="326"/>
        <v>plays</v>
      </c>
      <c r="S3520" s="9">
        <f t="shared" si="327"/>
        <v>41893.783553240741</v>
      </c>
      <c r="T3520" s="9">
        <f t="shared" si="328"/>
        <v>41914.597916666666</v>
      </c>
    </row>
    <row r="3521" spans="1:20" ht="29" x14ac:dyDescent="0.35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3">
        <f t="shared" si="329"/>
        <v>102</v>
      </c>
      <c r="P3521" s="4">
        <f t="shared" si="324"/>
        <v>72.392857142857139</v>
      </c>
      <c r="Q3521" t="str">
        <f t="shared" si="325"/>
        <v>theater</v>
      </c>
      <c r="R3521" t="str">
        <f t="shared" si="326"/>
        <v>plays</v>
      </c>
      <c r="S3521" s="9">
        <f t="shared" si="327"/>
        <v>42037.598958333328</v>
      </c>
      <c r="T3521" s="9">
        <f t="shared" si="328"/>
        <v>42067.598958333328</v>
      </c>
    </row>
    <row r="3522" spans="1:20" ht="29" x14ac:dyDescent="0.35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3">
        <f t="shared" si="329"/>
        <v>101</v>
      </c>
      <c r="P3522" s="4">
        <f t="shared" si="324"/>
        <v>95.952380952380949</v>
      </c>
      <c r="Q3522" t="str">
        <f t="shared" si="325"/>
        <v>theater</v>
      </c>
      <c r="R3522" t="str">
        <f t="shared" si="326"/>
        <v>plays</v>
      </c>
      <c r="S3522" s="9">
        <f t="shared" si="327"/>
        <v>42227.824212962965</v>
      </c>
      <c r="T3522" s="9">
        <f t="shared" si="328"/>
        <v>42253.57430555555</v>
      </c>
    </row>
    <row r="3523" spans="1:20" ht="43.5" x14ac:dyDescent="0.35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3">
        <f t="shared" si="329"/>
        <v>170</v>
      </c>
      <c r="P3523" s="4">
        <f t="shared" ref="P3523:P3586" si="330">IFERROR(E3523/L3523,0)</f>
        <v>45.615384615384613</v>
      </c>
      <c r="Q3523" t="str">
        <f t="shared" ref="Q3523:Q3586" si="331">LEFT(N3523,SEARCH("/",N3523)-1)</f>
        <v>theater</v>
      </c>
      <c r="R3523" t="str">
        <f t="shared" ref="R3523:R3586" si="332">RIGHT(N3523,LEN(N3523)-SEARCH("/",N3523,1))</f>
        <v>plays</v>
      </c>
      <c r="S3523" s="9">
        <f t="shared" ref="S3523:S3586" si="333">(((J3523/60)/60)/24)+DATE(1970,1,1)</f>
        <v>41881.361342592594</v>
      </c>
      <c r="T3523" s="9">
        <f t="shared" ref="T3523:T3586" si="334">(((I3523/60)/60)/24)+DATE(1970,1,1)</f>
        <v>41911.361342592594</v>
      </c>
    </row>
    <row r="3524" spans="1:20" ht="43.5" x14ac:dyDescent="0.35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3">
        <f t="shared" ref="O3524:O3587" si="335">ROUNDUP((E3524/D3524)*100,0)</f>
        <v>100</v>
      </c>
      <c r="P3524" s="4">
        <f t="shared" si="330"/>
        <v>41.029411764705884</v>
      </c>
      <c r="Q3524" t="str">
        <f t="shared" si="331"/>
        <v>theater</v>
      </c>
      <c r="R3524" t="str">
        <f t="shared" si="332"/>
        <v>plays</v>
      </c>
      <c r="S3524" s="9">
        <f t="shared" si="333"/>
        <v>42234.789884259255</v>
      </c>
      <c r="T3524" s="9">
        <f t="shared" si="334"/>
        <v>42262.420833333337</v>
      </c>
    </row>
    <row r="3525" spans="1:20" ht="43.5" x14ac:dyDescent="0.35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3">
        <f t="shared" si="335"/>
        <v>114</v>
      </c>
      <c r="P3525" s="4">
        <f t="shared" si="330"/>
        <v>56.825000000000003</v>
      </c>
      <c r="Q3525" t="str">
        <f t="shared" si="331"/>
        <v>theater</v>
      </c>
      <c r="R3525" t="str">
        <f t="shared" si="332"/>
        <v>plays</v>
      </c>
      <c r="S3525" s="9">
        <f t="shared" si="333"/>
        <v>42581.397546296299</v>
      </c>
      <c r="T3525" s="9">
        <f t="shared" si="334"/>
        <v>42638.958333333328</v>
      </c>
    </row>
    <row r="3526" spans="1:20" ht="43.5" x14ac:dyDescent="0.35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3">
        <f t="shared" si="335"/>
        <v>102</v>
      </c>
      <c r="P3526" s="4">
        <f t="shared" si="330"/>
        <v>137.24324324324326</v>
      </c>
      <c r="Q3526" t="str">
        <f t="shared" si="331"/>
        <v>theater</v>
      </c>
      <c r="R3526" t="str">
        <f t="shared" si="332"/>
        <v>plays</v>
      </c>
      <c r="S3526" s="9">
        <f t="shared" si="333"/>
        <v>41880.76357638889</v>
      </c>
      <c r="T3526" s="9">
        <f t="shared" si="334"/>
        <v>41895.166666666664</v>
      </c>
    </row>
    <row r="3527" spans="1:20" ht="43.5" x14ac:dyDescent="0.35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3">
        <f t="shared" si="335"/>
        <v>106</v>
      </c>
      <c r="P3527" s="4">
        <f t="shared" si="330"/>
        <v>75.714285714285708</v>
      </c>
      <c r="Q3527" t="str">
        <f t="shared" si="331"/>
        <v>theater</v>
      </c>
      <c r="R3527" t="str">
        <f t="shared" si="332"/>
        <v>plays</v>
      </c>
      <c r="S3527" s="9">
        <f t="shared" si="333"/>
        <v>42214.6956712963</v>
      </c>
      <c r="T3527" s="9">
        <f t="shared" si="334"/>
        <v>42225.666666666672</v>
      </c>
    </row>
    <row r="3528" spans="1:20" ht="43.5" x14ac:dyDescent="0.35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3">
        <f t="shared" si="335"/>
        <v>102</v>
      </c>
      <c r="P3528" s="4">
        <f t="shared" si="330"/>
        <v>99</v>
      </c>
      <c r="Q3528" t="str">
        <f t="shared" si="331"/>
        <v>theater</v>
      </c>
      <c r="R3528" t="str">
        <f t="shared" si="332"/>
        <v>plays</v>
      </c>
      <c r="S3528" s="9">
        <f t="shared" si="333"/>
        <v>42460.335312499999</v>
      </c>
      <c r="T3528" s="9">
        <f t="shared" si="334"/>
        <v>42488.249305555553</v>
      </c>
    </row>
    <row r="3529" spans="1:20" ht="43.5" x14ac:dyDescent="0.35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3">
        <f t="shared" si="335"/>
        <v>117</v>
      </c>
      <c r="P3529" s="4">
        <f t="shared" si="330"/>
        <v>81.569767441860463</v>
      </c>
      <c r="Q3529" t="str">
        <f t="shared" si="331"/>
        <v>theater</v>
      </c>
      <c r="R3529" t="str">
        <f t="shared" si="332"/>
        <v>plays</v>
      </c>
      <c r="S3529" s="9">
        <f t="shared" si="333"/>
        <v>42167.023206018523</v>
      </c>
      <c r="T3529" s="9">
        <f t="shared" si="334"/>
        <v>42196.165972222225</v>
      </c>
    </row>
    <row r="3530" spans="1:20" ht="43.5" x14ac:dyDescent="0.35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3">
        <f t="shared" si="335"/>
        <v>102</v>
      </c>
      <c r="P3530" s="4">
        <f t="shared" si="330"/>
        <v>45.108108108108105</v>
      </c>
      <c r="Q3530" t="str">
        <f t="shared" si="331"/>
        <v>theater</v>
      </c>
      <c r="R3530" t="str">
        <f t="shared" si="332"/>
        <v>plays</v>
      </c>
      <c r="S3530" s="9">
        <f t="shared" si="333"/>
        <v>42733.50136574074</v>
      </c>
      <c r="T3530" s="9">
        <f t="shared" si="334"/>
        <v>42753.50136574074</v>
      </c>
    </row>
    <row r="3531" spans="1:20" ht="43.5" x14ac:dyDescent="0.35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3">
        <f t="shared" si="335"/>
        <v>132</v>
      </c>
      <c r="P3531" s="4">
        <f t="shared" si="330"/>
        <v>36.666666666666664</v>
      </c>
      <c r="Q3531" t="str">
        <f t="shared" si="331"/>
        <v>theater</v>
      </c>
      <c r="R3531" t="str">
        <f t="shared" si="332"/>
        <v>plays</v>
      </c>
      <c r="S3531" s="9">
        <f t="shared" si="333"/>
        <v>42177.761782407411</v>
      </c>
      <c r="T3531" s="9">
        <f t="shared" si="334"/>
        <v>42198.041666666672</v>
      </c>
    </row>
    <row r="3532" spans="1:20" ht="43.5" x14ac:dyDescent="0.35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3">
        <f t="shared" si="335"/>
        <v>100</v>
      </c>
      <c r="P3532" s="4">
        <f t="shared" si="330"/>
        <v>125</v>
      </c>
      <c r="Q3532" t="str">
        <f t="shared" si="331"/>
        <v>theater</v>
      </c>
      <c r="R3532" t="str">
        <f t="shared" si="332"/>
        <v>plays</v>
      </c>
      <c r="S3532" s="9">
        <f t="shared" si="333"/>
        <v>42442.623344907406</v>
      </c>
      <c r="T3532" s="9">
        <f t="shared" si="334"/>
        <v>42470.833333333328</v>
      </c>
    </row>
    <row r="3533" spans="1:20" x14ac:dyDescent="0.35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3">
        <f t="shared" si="335"/>
        <v>128</v>
      </c>
      <c r="P3533" s="4">
        <f t="shared" si="330"/>
        <v>49.230769230769234</v>
      </c>
      <c r="Q3533" t="str">
        <f t="shared" si="331"/>
        <v>theater</v>
      </c>
      <c r="R3533" t="str">
        <f t="shared" si="332"/>
        <v>plays</v>
      </c>
      <c r="S3533" s="9">
        <f t="shared" si="333"/>
        <v>42521.654328703706</v>
      </c>
      <c r="T3533" s="9">
        <f t="shared" si="334"/>
        <v>42551.654328703706</v>
      </c>
    </row>
    <row r="3534" spans="1:20" ht="43.5" x14ac:dyDescent="0.35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3">
        <f t="shared" si="335"/>
        <v>119</v>
      </c>
      <c r="P3534" s="4">
        <f t="shared" si="330"/>
        <v>42.296296296296298</v>
      </c>
      <c r="Q3534" t="str">
        <f t="shared" si="331"/>
        <v>theater</v>
      </c>
      <c r="R3534" t="str">
        <f t="shared" si="332"/>
        <v>plays</v>
      </c>
      <c r="S3534" s="9">
        <f t="shared" si="333"/>
        <v>41884.599849537037</v>
      </c>
      <c r="T3534" s="9">
        <f t="shared" si="334"/>
        <v>41900.165972222225</v>
      </c>
    </row>
    <row r="3535" spans="1:20" ht="43.5" x14ac:dyDescent="0.35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3">
        <f t="shared" si="335"/>
        <v>127</v>
      </c>
      <c r="P3535" s="4">
        <f t="shared" si="330"/>
        <v>78.875</v>
      </c>
      <c r="Q3535" t="str">
        <f t="shared" si="331"/>
        <v>theater</v>
      </c>
      <c r="R3535" t="str">
        <f t="shared" si="332"/>
        <v>plays</v>
      </c>
      <c r="S3535" s="9">
        <f t="shared" si="333"/>
        <v>42289.761192129634</v>
      </c>
      <c r="T3535" s="9">
        <f t="shared" si="334"/>
        <v>42319.802858796291</v>
      </c>
    </row>
    <row r="3536" spans="1:20" ht="29" x14ac:dyDescent="0.35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3">
        <f t="shared" si="335"/>
        <v>157</v>
      </c>
      <c r="P3536" s="4">
        <f t="shared" si="330"/>
        <v>38.284313725490193</v>
      </c>
      <c r="Q3536" t="str">
        <f t="shared" si="331"/>
        <v>theater</v>
      </c>
      <c r="R3536" t="str">
        <f t="shared" si="332"/>
        <v>plays</v>
      </c>
      <c r="S3536" s="9">
        <f t="shared" si="333"/>
        <v>42243.6252662037</v>
      </c>
      <c r="T3536" s="9">
        <f t="shared" si="334"/>
        <v>42278.6252662037</v>
      </c>
    </row>
    <row r="3537" spans="1:20" ht="43.5" x14ac:dyDescent="0.35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3">
        <f t="shared" si="335"/>
        <v>104</v>
      </c>
      <c r="P3537" s="4">
        <f t="shared" si="330"/>
        <v>44.847826086956523</v>
      </c>
      <c r="Q3537" t="str">
        <f t="shared" si="331"/>
        <v>theater</v>
      </c>
      <c r="R3537" t="str">
        <f t="shared" si="332"/>
        <v>plays</v>
      </c>
      <c r="S3537" s="9">
        <f t="shared" si="333"/>
        <v>42248.640162037031</v>
      </c>
      <c r="T3537" s="9">
        <f t="shared" si="334"/>
        <v>42279.75</v>
      </c>
    </row>
    <row r="3538" spans="1:20" ht="43.5" x14ac:dyDescent="0.35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3">
        <f t="shared" si="335"/>
        <v>154</v>
      </c>
      <c r="P3538" s="4">
        <f t="shared" si="330"/>
        <v>13.529411764705882</v>
      </c>
      <c r="Q3538" t="str">
        <f t="shared" si="331"/>
        <v>theater</v>
      </c>
      <c r="R3538" t="str">
        <f t="shared" si="332"/>
        <v>plays</v>
      </c>
      <c r="S3538" s="9">
        <f t="shared" si="333"/>
        <v>42328.727141203708</v>
      </c>
      <c r="T3538" s="9">
        <f t="shared" si="334"/>
        <v>42358.499305555553</v>
      </c>
    </row>
    <row r="3539" spans="1:20" ht="43.5" x14ac:dyDescent="0.35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3">
        <f t="shared" si="335"/>
        <v>181</v>
      </c>
      <c r="P3539" s="4">
        <f t="shared" si="330"/>
        <v>43.5</v>
      </c>
      <c r="Q3539" t="str">
        <f t="shared" si="331"/>
        <v>theater</v>
      </c>
      <c r="R3539" t="str">
        <f t="shared" si="332"/>
        <v>plays</v>
      </c>
      <c r="S3539" s="9">
        <f t="shared" si="333"/>
        <v>41923.354351851849</v>
      </c>
      <c r="T3539" s="9">
        <f t="shared" si="334"/>
        <v>41960.332638888889</v>
      </c>
    </row>
    <row r="3540" spans="1:20" ht="43.5" x14ac:dyDescent="0.35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3">
        <f t="shared" si="335"/>
        <v>129</v>
      </c>
      <c r="P3540" s="4">
        <f t="shared" si="330"/>
        <v>30.951807228915662</v>
      </c>
      <c r="Q3540" t="str">
        <f t="shared" si="331"/>
        <v>theater</v>
      </c>
      <c r="R3540" t="str">
        <f t="shared" si="332"/>
        <v>plays</v>
      </c>
      <c r="S3540" s="9">
        <f t="shared" si="333"/>
        <v>42571.420601851853</v>
      </c>
      <c r="T3540" s="9">
        <f t="shared" si="334"/>
        <v>42599.420601851853</v>
      </c>
    </row>
    <row r="3541" spans="1:20" ht="43.5" x14ac:dyDescent="0.35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3">
        <f t="shared" si="335"/>
        <v>120</v>
      </c>
      <c r="P3541" s="4">
        <f t="shared" si="330"/>
        <v>55.230769230769234</v>
      </c>
      <c r="Q3541" t="str">
        <f t="shared" si="331"/>
        <v>theater</v>
      </c>
      <c r="R3541" t="str">
        <f t="shared" si="332"/>
        <v>plays</v>
      </c>
      <c r="S3541" s="9">
        <f t="shared" si="333"/>
        <v>42600.756041666667</v>
      </c>
      <c r="T3541" s="9">
        <f t="shared" si="334"/>
        <v>42621.756041666667</v>
      </c>
    </row>
    <row r="3542" spans="1:20" ht="43.5" x14ac:dyDescent="0.35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3">
        <f t="shared" si="335"/>
        <v>123</v>
      </c>
      <c r="P3542" s="4">
        <f t="shared" si="330"/>
        <v>46.125</v>
      </c>
      <c r="Q3542" t="str">
        <f t="shared" si="331"/>
        <v>theater</v>
      </c>
      <c r="R3542" t="str">
        <f t="shared" si="332"/>
        <v>plays</v>
      </c>
      <c r="S3542" s="9">
        <f t="shared" si="333"/>
        <v>42517.003368055557</v>
      </c>
      <c r="T3542" s="9">
        <f t="shared" si="334"/>
        <v>42547.003368055557</v>
      </c>
    </row>
    <row r="3543" spans="1:20" ht="43.5" x14ac:dyDescent="0.35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3">
        <f t="shared" si="335"/>
        <v>105</v>
      </c>
      <c r="P3543" s="4">
        <f t="shared" si="330"/>
        <v>39.375</v>
      </c>
      <c r="Q3543" t="str">
        <f t="shared" si="331"/>
        <v>theater</v>
      </c>
      <c r="R3543" t="str">
        <f t="shared" si="332"/>
        <v>plays</v>
      </c>
      <c r="S3543" s="9">
        <f t="shared" si="333"/>
        <v>42222.730034722219</v>
      </c>
      <c r="T3543" s="9">
        <f t="shared" si="334"/>
        <v>42247.730034722219</v>
      </c>
    </row>
    <row r="3544" spans="1:20" ht="43.5" x14ac:dyDescent="0.35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3">
        <f t="shared" si="335"/>
        <v>103</v>
      </c>
      <c r="P3544" s="4">
        <f t="shared" si="330"/>
        <v>66.152941176470591</v>
      </c>
      <c r="Q3544" t="str">
        <f t="shared" si="331"/>
        <v>theater</v>
      </c>
      <c r="R3544" t="str">
        <f t="shared" si="332"/>
        <v>plays</v>
      </c>
      <c r="S3544" s="9">
        <f t="shared" si="333"/>
        <v>41829.599791666667</v>
      </c>
      <c r="T3544" s="9">
        <f t="shared" si="334"/>
        <v>41889.599791666667</v>
      </c>
    </row>
    <row r="3545" spans="1:20" ht="29" x14ac:dyDescent="0.35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3">
        <f t="shared" si="335"/>
        <v>105</v>
      </c>
      <c r="P3545" s="4">
        <f t="shared" si="330"/>
        <v>54.137931034482762</v>
      </c>
      <c r="Q3545" t="str">
        <f t="shared" si="331"/>
        <v>theater</v>
      </c>
      <c r="R3545" t="str">
        <f t="shared" si="332"/>
        <v>plays</v>
      </c>
      <c r="S3545" s="9">
        <f t="shared" si="333"/>
        <v>42150.755312499998</v>
      </c>
      <c r="T3545" s="9">
        <f t="shared" si="334"/>
        <v>42180.755312499998</v>
      </c>
    </row>
    <row r="3546" spans="1:20" ht="29" x14ac:dyDescent="0.35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3">
        <f t="shared" si="335"/>
        <v>100</v>
      </c>
      <c r="P3546" s="4">
        <f t="shared" si="330"/>
        <v>104.16666666666667</v>
      </c>
      <c r="Q3546" t="str">
        <f t="shared" si="331"/>
        <v>theater</v>
      </c>
      <c r="R3546" t="str">
        <f t="shared" si="332"/>
        <v>plays</v>
      </c>
      <c r="S3546" s="9">
        <f t="shared" si="333"/>
        <v>42040.831678240742</v>
      </c>
      <c r="T3546" s="9">
        <f t="shared" si="334"/>
        <v>42070.831678240742</v>
      </c>
    </row>
    <row r="3547" spans="1:20" ht="43.5" x14ac:dyDescent="0.35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3">
        <f t="shared" si="335"/>
        <v>101</v>
      </c>
      <c r="P3547" s="4">
        <f t="shared" si="330"/>
        <v>31.375</v>
      </c>
      <c r="Q3547" t="str">
        <f t="shared" si="331"/>
        <v>theater</v>
      </c>
      <c r="R3547" t="str">
        <f t="shared" si="332"/>
        <v>plays</v>
      </c>
      <c r="S3547" s="9">
        <f t="shared" si="333"/>
        <v>42075.807395833333</v>
      </c>
      <c r="T3547" s="9">
        <f t="shared" si="334"/>
        <v>42105.807395833333</v>
      </c>
    </row>
    <row r="3548" spans="1:20" ht="43.5" x14ac:dyDescent="0.35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3">
        <f t="shared" si="335"/>
        <v>103</v>
      </c>
      <c r="P3548" s="4">
        <f t="shared" si="330"/>
        <v>59.210526315789473</v>
      </c>
      <c r="Q3548" t="str">
        <f t="shared" si="331"/>
        <v>theater</v>
      </c>
      <c r="R3548" t="str">
        <f t="shared" si="332"/>
        <v>plays</v>
      </c>
      <c r="S3548" s="9">
        <f t="shared" si="333"/>
        <v>42073.660694444443</v>
      </c>
      <c r="T3548" s="9">
        <f t="shared" si="334"/>
        <v>42095.165972222225</v>
      </c>
    </row>
    <row r="3549" spans="1:20" ht="43.5" x14ac:dyDescent="0.35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3">
        <f t="shared" si="335"/>
        <v>115</v>
      </c>
      <c r="P3549" s="4">
        <f t="shared" si="330"/>
        <v>119.17633928571429</v>
      </c>
      <c r="Q3549" t="str">
        <f t="shared" si="331"/>
        <v>theater</v>
      </c>
      <c r="R3549" t="str">
        <f t="shared" si="332"/>
        <v>plays</v>
      </c>
      <c r="S3549" s="9">
        <f t="shared" si="333"/>
        <v>42480.078715277778</v>
      </c>
      <c r="T3549" s="9">
        <f t="shared" si="334"/>
        <v>42504.165972222225</v>
      </c>
    </row>
    <row r="3550" spans="1:20" ht="43.5" x14ac:dyDescent="0.35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3">
        <f t="shared" si="335"/>
        <v>102</v>
      </c>
      <c r="P3550" s="4">
        <f t="shared" si="330"/>
        <v>164.61538461538461</v>
      </c>
      <c r="Q3550" t="str">
        <f t="shared" si="331"/>
        <v>theater</v>
      </c>
      <c r="R3550" t="str">
        <f t="shared" si="332"/>
        <v>plays</v>
      </c>
      <c r="S3550" s="9">
        <f t="shared" si="333"/>
        <v>42411.942291666666</v>
      </c>
      <c r="T3550" s="9">
        <f t="shared" si="334"/>
        <v>42434.041666666672</v>
      </c>
    </row>
    <row r="3551" spans="1:20" ht="43.5" x14ac:dyDescent="0.35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3">
        <f t="shared" si="335"/>
        <v>102</v>
      </c>
      <c r="P3551" s="4">
        <f t="shared" si="330"/>
        <v>24.285714285714285</v>
      </c>
      <c r="Q3551" t="str">
        <f t="shared" si="331"/>
        <v>theater</v>
      </c>
      <c r="R3551" t="str">
        <f t="shared" si="332"/>
        <v>plays</v>
      </c>
      <c r="S3551" s="9">
        <f t="shared" si="333"/>
        <v>42223.394363425927</v>
      </c>
      <c r="T3551" s="9">
        <f t="shared" si="334"/>
        <v>42251.394363425927</v>
      </c>
    </row>
    <row r="3552" spans="1:20" ht="43.5" x14ac:dyDescent="0.35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3">
        <f t="shared" si="335"/>
        <v>105</v>
      </c>
      <c r="P3552" s="4">
        <f t="shared" si="330"/>
        <v>40.9375</v>
      </c>
      <c r="Q3552" t="str">
        <f t="shared" si="331"/>
        <v>theater</v>
      </c>
      <c r="R3552" t="str">
        <f t="shared" si="332"/>
        <v>plays</v>
      </c>
      <c r="S3552" s="9">
        <f t="shared" si="333"/>
        <v>42462.893495370372</v>
      </c>
      <c r="T3552" s="9">
        <f t="shared" si="334"/>
        <v>42492.893495370372</v>
      </c>
    </row>
    <row r="3553" spans="1:20" ht="43.5" x14ac:dyDescent="0.35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3">
        <f t="shared" si="335"/>
        <v>102</v>
      </c>
      <c r="P3553" s="4">
        <f t="shared" si="330"/>
        <v>61.1</v>
      </c>
      <c r="Q3553" t="str">
        <f t="shared" si="331"/>
        <v>theater</v>
      </c>
      <c r="R3553" t="str">
        <f t="shared" si="332"/>
        <v>plays</v>
      </c>
      <c r="S3553" s="9">
        <f t="shared" si="333"/>
        <v>41753.515856481477</v>
      </c>
      <c r="T3553" s="9">
        <f t="shared" si="334"/>
        <v>41781.921527777777</v>
      </c>
    </row>
    <row r="3554" spans="1:20" ht="43.5" x14ac:dyDescent="0.35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3">
        <f t="shared" si="335"/>
        <v>100</v>
      </c>
      <c r="P3554" s="4">
        <f t="shared" si="330"/>
        <v>38.65</v>
      </c>
      <c r="Q3554" t="str">
        <f t="shared" si="331"/>
        <v>theater</v>
      </c>
      <c r="R3554" t="str">
        <f t="shared" si="332"/>
        <v>plays</v>
      </c>
      <c r="S3554" s="9">
        <f t="shared" si="333"/>
        <v>41788.587083333332</v>
      </c>
      <c r="T3554" s="9">
        <f t="shared" si="334"/>
        <v>41818.587083333332</v>
      </c>
    </row>
    <row r="3555" spans="1:20" ht="43.5" x14ac:dyDescent="0.35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3">
        <f t="shared" si="335"/>
        <v>107</v>
      </c>
      <c r="P3555" s="4">
        <f t="shared" si="330"/>
        <v>56.20192307692308</v>
      </c>
      <c r="Q3555" t="str">
        <f t="shared" si="331"/>
        <v>theater</v>
      </c>
      <c r="R3555" t="str">
        <f t="shared" si="332"/>
        <v>plays</v>
      </c>
      <c r="S3555" s="9">
        <f t="shared" si="333"/>
        <v>42196.028703703705</v>
      </c>
      <c r="T3555" s="9">
        <f t="shared" si="334"/>
        <v>42228</v>
      </c>
    </row>
    <row r="3556" spans="1:20" ht="43.5" x14ac:dyDescent="0.35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3">
        <f t="shared" si="335"/>
        <v>114</v>
      </c>
      <c r="P3556" s="4">
        <f t="shared" si="330"/>
        <v>107.00207547169811</v>
      </c>
      <c r="Q3556" t="str">
        <f t="shared" si="331"/>
        <v>theater</v>
      </c>
      <c r="R3556" t="str">
        <f t="shared" si="332"/>
        <v>plays</v>
      </c>
      <c r="S3556" s="9">
        <f t="shared" si="333"/>
        <v>42016.050451388888</v>
      </c>
      <c r="T3556" s="9">
        <f t="shared" si="334"/>
        <v>42046.708333333328</v>
      </c>
    </row>
    <row r="3557" spans="1:20" ht="43.5" x14ac:dyDescent="0.35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3">
        <f t="shared" si="335"/>
        <v>100</v>
      </c>
      <c r="P3557" s="4">
        <f t="shared" si="330"/>
        <v>171.42857142857142</v>
      </c>
      <c r="Q3557" t="str">
        <f t="shared" si="331"/>
        <v>theater</v>
      </c>
      <c r="R3557" t="str">
        <f t="shared" si="332"/>
        <v>plays</v>
      </c>
      <c r="S3557" s="9">
        <f t="shared" si="333"/>
        <v>42661.442060185189</v>
      </c>
      <c r="T3557" s="9">
        <f t="shared" si="334"/>
        <v>42691.483726851846</v>
      </c>
    </row>
    <row r="3558" spans="1:20" ht="43.5" x14ac:dyDescent="0.35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3">
        <f t="shared" si="335"/>
        <v>101</v>
      </c>
      <c r="P3558" s="4">
        <f t="shared" si="330"/>
        <v>110.5</v>
      </c>
      <c r="Q3558" t="str">
        <f t="shared" si="331"/>
        <v>theater</v>
      </c>
      <c r="R3558" t="str">
        <f t="shared" si="332"/>
        <v>plays</v>
      </c>
      <c r="S3558" s="9">
        <f t="shared" si="333"/>
        <v>41808.649583333332</v>
      </c>
      <c r="T3558" s="9">
        <f t="shared" si="334"/>
        <v>41868.649583333332</v>
      </c>
    </row>
    <row r="3559" spans="1:20" ht="43.5" x14ac:dyDescent="0.35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3">
        <f t="shared" si="335"/>
        <v>101</v>
      </c>
      <c r="P3559" s="4">
        <f t="shared" si="330"/>
        <v>179.27598566308242</v>
      </c>
      <c r="Q3559" t="str">
        <f t="shared" si="331"/>
        <v>theater</v>
      </c>
      <c r="R3559" t="str">
        <f t="shared" si="332"/>
        <v>plays</v>
      </c>
      <c r="S3559" s="9">
        <f t="shared" si="333"/>
        <v>41730.276747685188</v>
      </c>
      <c r="T3559" s="9">
        <f t="shared" si="334"/>
        <v>41764.276747685188</v>
      </c>
    </row>
    <row r="3560" spans="1:20" ht="43.5" x14ac:dyDescent="0.35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3">
        <f t="shared" si="335"/>
        <v>144</v>
      </c>
      <c r="P3560" s="4">
        <f t="shared" si="330"/>
        <v>22.90909090909091</v>
      </c>
      <c r="Q3560" t="str">
        <f t="shared" si="331"/>
        <v>theater</v>
      </c>
      <c r="R3560" t="str">
        <f t="shared" si="332"/>
        <v>plays</v>
      </c>
      <c r="S3560" s="9">
        <f t="shared" si="333"/>
        <v>42139.816840277781</v>
      </c>
      <c r="T3560" s="9">
        <f t="shared" si="334"/>
        <v>42181.875</v>
      </c>
    </row>
    <row r="3561" spans="1:20" ht="43.5" x14ac:dyDescent="0.35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3">
        <f t="shared" si="335"/>
        <v>104</v>
      </c>
      <c r="P3561" s="4">
        <f t="shared" si="330"/>
        <v>43.125</v>
      </c>
      <c r="Q3561" t="str">
        <f t="shared" si="331"/>
        <v>theater</v>
      </c>
      <c r="R3561" t="str">
        <f t="shared" si="332"/>
        <v>plays</v>
      </c>
      <c r="S3561" s="9">
        <f t="shared" si="333"/>
        <v>42194.096157407403</v>
      </c>
      <c r="T3561" s="9">
        <f t="shared" si="334"/>
        <v>42216.373611111107</v>
      </c>
    </row>
    <row r="3562" spans="1:20" ht="43.5" x14ac:dyDescent="0.35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3">
        <f t="shared" si="335"/>
        <v>109</v>
      </c>
      <c r="P3562" s="4">
        <f t="shared" si="330"/>
        <v>46.891891891891895</v>
      </c>
      <c r="Q3562" t="str">
        <f t="shared" si="331"/>
        <v>theater</v>
      </c>
      <c r="R3562" t="str">
        <f t="shared" si="332"/>
        <v>plays</v>
      </c>
      <c r="S3562" s="9">
        <f t="shared" si="333"/>
        <v>42115.889652777783</v>
      </c>
      <c r="T3562" s="9">
        <f t="shared" si="334"/>
        <v>42151.114583333328</v>
      </c>
    </row>
    <row r="3563" spans="1:20" ht="101.5" x14ac:dyDescent="0.35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3">
        <f t="shared" si="335"/>
        <v>103</v>
      </c>
      <c r="P3563" s="4">
        <f t="shared" si="330"/>
        <v>47.407407407407405</v>
      </c>
      <c r="Q3563" t="str">
        <f t="shared" si="331"/>
        <v>theater</v>
      </c>
      <c r="R3563" t="str">
        <f t="shared" si="332"/>
        <v>plays</v>
      </c>
      <c r="S3563" s="9">
        <f t="shared" si="333"/>
        <v>42203.680300925931</v>
      </c>
      <c r="T3563" s="9">
        <f t="shared" si="334"/>
        <v>42221.774999999994</v>
      </c>
    </row>
    <row r="3564" spans="1:20" ht="43.5" x14ac:dyDescent="0.35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3">
        <f t="shared" si="335"/>
        <v>149</v>
      </c>
      <c r="P3564" s="4">
        <f t="shared" si="330"/>
        <v>15.129032258064516</v>
      </c>
      <c r="Q3564" t="str">
        <f t="shared" si="331"/>
        <v>theater</v>
      </c>
      <c r="R3564" t="str">
        <f t="shared" si="332"/>
        <v>plays</v>
      </c>
      <c r="S3564" s="9">
        <f t="shared" si="333"/>
        <v>42433.761886574073</v>
      </c>
      <c r="T3564" s="9">
        <f t="shared" si="334"/>
        <v>42442.916666666672</v>
      </c>
    </row>
    <row r="3565" spans="1:20" ht="43.5" x14ac:dyDescent="0.35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3">
        <f t="shared" si="335"/>
        <v>106</v>
      </c>
      <c r="P3565" s="4">
        <f t="shared" si="330"/>
        <v>21.098000000000003</v>
      </c>
      <c r="Q3565" t="str">
        <f t="shared" si="331"/>
        <v>theater</v>
      </c>
      <c r="R3565" t="str">
        <f t="shared" si="332"/>
        <v>plays</v>
      </c>
      <c r="S3565" s="9">
        <f t="shared" si="333"/>
        <v>42555.671944444446</v>
      </c>
      <c r="T3565" s="9">
        <f t="shared" si="334"/>
        <v>42583.791666666672</v>
      </c>
    </row>
    <row r="3566" spans="1:20" ht="29" x14ac:dyDescent="0.35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3">
        <f t="shared" si="335"/>
        <v>101</v>
      </c>
      <c r="P3566" s="4">
        <f t="shared" si="330"/>
        <v>59.117647058823529</v>
      </c>
      <c r="Q3566" t="str">
        <f t="shared" si="331"/>
        <v>theater</v>
      </c>
      <c r="R3566" t="str">
        <f t="shared" si="332"/>
        <v>plays</v>
      </c>
      <c r="S3566" s="9">
        <f t="shared" si="333"/>
        <v>42236.623252314821</v>
      </c>
      <c r="T3566" s="9">
        <f t="shared" si="334"/>
        <v>42282.666666666672</v>
      </c>
    </row>
    <row r="3567" spans="1:20" ht="43.5" x14ac:dyDescent="0.35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3">
        <f t="shared" si="335"/>
        <v>131</v>
      </c>
      <c r="P3567" s="4">
        <f t="shared" si="330"/>
        <v>97.916666666666671</v>
      </c>
      <c r="Q3567" t="str">
        <f t="shared" si="331"/>
        <v>theater</v>
      </c>
      <c r="R3567" t="str">
        <f t="shared" si="332"/>
        <v>plays</v>
      </c>
      <c r="S3567" s="9">
        <f t="shared" si="333"/>
        <v>41974.743148148147</v>
      </c>
      <c r="T3567" s="9">
        <f t="shared" si="334"/>
        <v>42004.743148148147</v>
      </c>
    </row>
    <row r="3568" spans="1:20" ht="43.5" x14ac:dyDescent="0.35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3">
        <f t="shared" si="335"/>
        <v>105</v>
      </c>
      <c r="P3568" s="4">
        <f t="shared" si="330"/>
        <v>55.131578947368418</v>
      </c>
      <c r="Q3568" t="str">
        <f t="shared" si="331"/>
        <v>theater</v>
      </c>
      <c r="R3568" t="str">
        <f t="shared" si="332"/>
        <v>plays</v>
      </c>
      <c r="S3568" s="9">
        <f t="shared" si="333"/>
        <v>41997.507905092592</v>
      </c>
      <c r="T3568" s="9">
        <f t="shared" si="334"/>
        <v>42027.507905092592</v>
      </c>
    </row>
    <row r="3569" spans="1:20" ht="43.5" x14ac:dyDescent="0.35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3">
        <f t="shared" si="335"/>
        <v>109</v>
      </c>
      <c r="P3569" s="4">
        <f t="shared" si="330"/>
        <v>26.536585365853657</v>
      </c>
      <c r="Q3569" t="str">
        <f t="shared" si="331"/>
        <v>theater</v>
      </c>
      <c r="R3569" t="str">
        <f t="shared" si="332"/>
        <v>plays</v>
      </c>
      <c r="S3569" s="9">
        <f t="shared" si="333"/>
        <v>42135.810694444444</v>
      </c>
      <c r="T3569" s="9">
        <f t="shared" si="334"/>
        <v>42165.810694444444</v>
      </c>
    </row>
    <row r="3570" spans="1:20" ht="43.5" x14ac:dyDescent="0.35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3">
        <f t="shared" si="335"/>
        <v>111</v>
      </c>
      <c r="P3570" s="4">
        <f t="shared" si="330"/>
        <v>58.421052631578945</v>
      </c>
      <c r="Q3570" t="str">
        <f t="shared" si="331"/>
        <v>theater</v>
      </c>
      <c r="R3570" t="str">
        <f t="shared" si="332"/>
        <v>plays</v>
      </c>
      <c r="S3570" s="9">
        <f t="shared" si="333"/>
        <v>41869.740671296298</v>
      </c>
      <c r="T3570" s="9">
        <f t="shared" si="334"/>
        <v>41899.740671296298</v>
      </c>
    </row>
    <row r="3571" spans="1:20" ht="43.5" x14ac:dyDescent="0.35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3">
        <f t="shared" si="335"/>
        <v>101</v>
      </c>
      <c r="P3571" s="4">
        <f t="shared" si="330"/>
        <v>122.53658536585365</v>
      </c>
      <c r="Q3571" t="str">
        <f t="shared" si="331"/>
        <v>theater</v>
      </c>
      <c r="R3571" t="str">
        <f t="shared" si="332"/>
        <v>plays</v>
      </c>
      <c r="S3571" s="9">
        <f t="shared" si="333"/>
        <v>41982.688611111109</v>
      </c>
      <c r="T3571" s="9">
        <f t="shared" si="334"/>
        <v>42012.688611111109</v>
      </c>
    </row>
    <row r="3572" spans="1:20" ht="43.5" x14ac:dyDescent="0.35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3">
        <f t="shared" si="335"/>
        <v>115</v>
      </c>
      <c r="P3572" s="4">
        <f t="shared" si="330"/>
        <v>87.961538461538467</v>
      </c>
      <c r="Q3572" t="str">
        <f t="shared" si="331"/>
        <v>theater</v>
      </c>
      <c r="R3572" t="str">
        <f t="shared" si="332"/>
        <v>plays</v>
      </c>
      <c r="S3572" s="9">
        <f t="shared" si="333"/>
        <v>41976.331979166673</v>
      </c>
      <c r="T3572" s="9">
        <f t="shared" si="334"/>
        <v>42004.291666666672</v>
      </c>
    </row>
    <row r="3573" spans="1:20" ht="43.5" x14ac:dyDescent="0.35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3">
        <f t="shared" si="335"/>
        <v>123</v>
      </c>
      <c r="P3573" s="4">
        <f t="shared" si="330"/>
        <v>73.239999999999995</v>
      </c>
      <c r="Q3573" t="str">
        <f t="shared" si="331"/>
        <v>theater</v>
      </c>
      <c r="R3573" t="str">
        <f t="shared" si="332"/>
        <v>plays</v>
      </c>
      <c r="S3573" s="9">
        <f t="shared" si="333"/>
        <v>41912.858946759261</v>
      </c>
      <c r="T3573" s="9">
        <f t="shared" si="334"/>
        <v>41942.858946759261</v>
      </c>
    </row>
    <row r="3574" spans="1:20" ht="29" x14ac:dyDescent="0.35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3">
        <f t="shared" si="335"/>
        <v>100</v>
      </c>
      <c r="P3574" s="4">
        <f t="shared" si="330"/>
        <v>55.555555555555557</v>
      </c>
      <c r="Q3574" t="str">
        <f t="shared" si="331"/>
        <v>theater</v>
      </c>
      <c r="R3574" t="str">
        <f t="shared" si="332"/>
        <v>plays</v>
      </c>
      <c r="S3574" s="9">
        <f t="shared" si="333"/>
        <v>42146.570393518516</v>
      </c>
      <c r="T3574" s="9">
        <f t="shared" si="334"/>
        <v>42176.570393518516</v>
      </c>
    </row>
    <row r="3575" spans="1:20" ht="29" x14ac:dyDescent="0.35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3">
        <f t="shared" si="335"/>
        <v>103</v>
      </c>
      <c r="P3575" s="4">
        <f t="shared" si="330"/>
        <v>39.53846153846154</v>
      </c>
      <c r="Q3575" t="str">
        <f t="shared" si="331"/>
        <v>theater</v>
      </c>
      <c r="R3575" t="str">
        <f t="shared" si="332"/>
        <v>plays</v>
      </c>
      <c r="S3575" s="9">
        <f t="shared" si="333"/>
        <v>41921.375532407408</v>
      </c>
      <c r="T3575" s="9">
        <f t="shared" si="334"/>
        <v>41951.417199074072</v>
      </c>
    </row>
    <row r="3576" spans="1:20" ht="43.5" x14ac:dyDescent="0.35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3">
        <f t="shared" si="335"/>
        <v>107</v>
      </c>
      <c r="P3576" s="4">
        <f t="shared" si="330"/>
        <v>136.77777777777777</v>
      </c>
      <c r="Q3576" t="str">
        <f t="shared" si="331"/>
        <v>theater</v>
      </c>
      <c r="R3576" t="str">
        <f t="shared" si="332"/>
        <v>plays</v>
      </c>
      <c r="S3576" s="9">
        <f t="shared" si="333"/>
        <v>41926.942685185182</v>
      </c>
      <c r="T3576" s="9">
        <f t="shared" si="334"/>
        <v>41956.984351851846</v>
      </c>
    </row>
    <row r="3577" spans="1:20" ht="43.5" x14ac:dyDescent="0.35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3">
        <f t="shared" si="335"/>
        <v>102</v>
      </c>
      <c r="P3577" s="4">
        <f t="shared" si="330"/>
        <v>99.343137254901961</v>
      </c>
      <c r="Q3577" t="str">
        <f t="shared" si="331"/>
        <v>theater</v>
      </c>
      <c r="R3577" t="str">
        <f t="shared" si="332"/>
        <v>plays</v>
      </c>
      <c r="S3577" s="9">
        <f t="shared" si="333"/>
        <v>42561.783877314811</v>
      </c>
      <c r="T3577" s="9">
        <f t="shared" si="334"/>
        <v>42593.165972222225</v>
      </c>
    </row>
    <row r="3578" spans="1:20" ht="43.5" x14ac:dyDescent="0.35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3">
        <f t="shared" si="335"/>
        <v>100</v>
      </c>
      <c r="P3578" s="4">
        <f t="shared" si="330"/>
        <v>20</v>
      </c>
      <c r="Q3578" t="str">
        <f t="shared" si="331"/>
        <v>theater</v>
      </c>
      <c r="R3578" t="str">
        <f t="shared" si="332"/>
        <v>plays</v>
      </c>
      <c r="S3578" s="9">
        <f t="shared" si="333"/>
        <v>42649.54923611111</v>
      </c>
      <c r="T3578" s="9">
        <f t="shared" si="334"/>
        <v>42709.590902777782</v>
      </c>
    </row>
    <row r="3579" spans="1:20" ht="43.5" x14ac:dyDescent="0.35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3">
        <f t="shared" si="335"/>
        <v>130</v>
      </c>
      <c r="P3579" s="4">
        <f t="shared" si="330"/>
        <v>28.888888888888889</v>
      </c>
      <c r="Q3579" t="str">
        <f t="shared" si="331"/>
        <v>theater</v>
      </c>
      <c r="R3579" t="str">
        <f t="shared" si="332"/>
        <v>plays</v>
      </c>
      <c r="S3579" s="9">
        <f t="shared" si="333"/>
        <v>42093.786840277782</v>
      </c>
      <c r="T3579" s="9">
        <f t="shared" si="334"/>
        <v>42120.26944444445</v>
      </c>
    </row>
    <row r="3580" spans="1:20" ht="43.5" x14ac:dyDescent="0.35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3">
        <f t="shared" si="335"/>
        <v>101</v>
      </c>
      <c r="P3580" s="4">
        <f t="shared" si="330"/>
        <v>40.545945945945945</v>
      </c>
      <c r="Q3580" t="str">
        <f t="shared" si="331"/>
        <v>theater</v>
      </c>
      <c r="R3580" t="str">
        <f t="shared" si="332"/>
        <v>plays</v>
      </c>
      <c r="S3580" s="9">
        <f t="shared" si="333"/>
        <v>42460.733530092592</v>
      </c>
      <c r="T3580" s="9">
        <f t="shared" si="334"/>
        <v>42490.733530092592</v>
      </c>
    </row>
    <row r="3581" spans="1:20" ht="43.5" x14ac:dyDescent="0.35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3">
        <f t="shared" si="335"/>
        <v>100</v>
      </c>
      <c r="P3581" s="4">
        <f t="shared" si="330"/>
        <v>35.714285714285715</v>
      </c>
      <c r="Q3581" t="str">
        <f t="shared" si="331"/>
        <v>theater</v>
      </c>
      <c r="R3581" t="str">
        <f t="shared" si="332"/>
        <v>plays</v>
      </c>
      <c r="S3581" s="9">
        <f t="shared" si="333"/>
        <v>42430.762222222227</v>
      </c>
      <c r="T3581" s="9">
        <f t="shared" si="334"/>
        <v>42460.720555555556</v>
      </c>
    </row>
    <row r="3582" spans="1:20" ht="43.5" x14ac:dyDescent="0.35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3">
        <f t="shared" si="335"/>
        <v>114</v>
      </c>
      <c r="P3582" s="4">
        <f t="shared" si="330"/>
        <v>37.962962962962962</v>
      </c>
      <c r="Q3582" t="str">
        <f t="shared" si="331"/>
        <v>theater</v>
      </c>
      <c r="R3582" t="str">
        <f t="shared" si="332"/>
        <v>plays</v>
      </c>
      <c r="S3582" s="9">
        <f t="shared" si="333"/>
        <v>42026.176180555558</v>
      </c>
      <c r="T3582" s="9">
        <f t="shared" si="334"/>
        <v>42064.207638888889</v>
      </c>
    </row>
    <row r="3583" spans="1:20" ht="43.5" x14ac:dyDescent="0.35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3">
        <f t="shared" si="335"/>
        <v>100</v>
      </c>
      <c r="P3583" s="4">
        <f t="shared" si="330"/>
        <v>33.333333333333336</v>
      </c>
      <c r="Q3583" t="str">
        <f t="shared" si="331"/>
        <v>theater</v>
      </c>
      <c r="R3583" t="str">
        <f t="shared" si="332"/>
        <v>plays</v>
      </c>
      <c r="S3583" s="9">
        <f t="shared" si="333"/>
        <v>41836.471180555556</v>
      </c>
      <c r="T3583" s="9">
        <f t="shared" si="334"/>
        <v>41850.471180555556</v>
      </c>
    </row>
    <row r="3584" spans="1:20" ht="43.5" x14ac:dyDescent="0.35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3">
        <f t="shared" si="335"/>
        <v>287</v>
      </c>
      <c r="P3584" s="4">
        <f t="shared" si="330"/>
        <v>58.571428571428569</v>
      </c>
      <c r="Q3584" t="str">
        <f t="shared" si="331"/>
        <v>theater</v>
      </c>
      <c r="R3584" t="str">
        <f t="shared" si="332"/>
        <v>plays</v>
      </c>
      <c r="S3584" s="9">
        <f t="shared" si="333"/>
        <v>42451.095856481479</v>
      </c>
      <c r="T3584" s="9">
        <f t="shared" si="334"/>
        <v>42465.095856481479</v>
      </c>
    </row>
    <row r="3585" spans="1:20" ht="43.5" x14ac:dyDescent="0.35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3">
        <f t="shared" si="335"/>
        <v>109</v>
      </c>
      <c r="P3585" s="4">
        <f t="shared" si="330"/>
        <v>135.625</v>
      </c>
      <c r="Q3585" t="str">
        <f t="shared" si="331"/>
        <v>theater</v>
      </c>
      <c r="R3585" t="str">
        <f t="shared" si="332"/>
        <v>plays</v>
      </c>
      <c r="S3585" s="9">
        <f t="shared" si="333"/>
        <v>42418.425983796296</v>
      </c>
      <c r="T3585" s="9">
        <f t="shared" si="334"/>
        <v>42478.384317129632</v>
      </c>
    </row>
    <row r="3586" spans="1:20" ht="87" x14ac:dyDescent="0.35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3">
        <f t="shared" si="335"/>
        <v>116</v>
      </c>
      <c r="P3586" s="4">
        <f t="shared" si="330"/>
        <v>30.9375</v>
      </c>
      <c r="Q3586" t="str">
        <f t="shared" si="331"/>
        <v>theater</v>
      </c>
      <c r="R3586" t="str">
        <f t="shared" si="332"/>
        <v>plays</v>
      </c>
      <c r="S3586" s="9">
        <f t="shared" si="333"/>
        <v>42168.316481481481</v>
      </c>
      <c r="T3586" s="9">
        <f t="shared" si="334"/>
        <v>42198.316481481481</v>
      </c>
    </row>
    <row r="3587" spans="1:20" ht="43.5" x14ac:dyDescent="0.35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3">
        <f t="shared" si="335"/>
        <v>120</v>
      </c>
      <c r="P3587" s="4">
        <f t="shared" ref="P3587:P3650" si="336">IFERROR(E3587/L3587,0)</f>
        <v>176.08695652173913</v>
      </c>
      <c r="Q3587" t="str">
        <f t="shared" ref="Q3587:Q3650" si="337">LEFT(N3587,SEARCH("/",N3587)-1)</f>
        <v>theater</v>
      </c>
      <c r="R3587" t="str">
        <f t="shared" ref="R3587:R3650" si="338">RIGHT(N3587,LEN(N3587)-SEARCH("/",N3587,1))</f>
        <v>plays</v>
      </c>
      <c r="S3587" s="9">
        <f t="shared" ref="S3587:S3650" si="339">(((J3587/60)/60)/24)+DATE(1970,1,1)</f>
        <v>41964.716319444444</v>
      </c>
      <c r="T3587" s="9">
        <f t="shared" ref="T3587:T3650" si="340">(((I3587/60)/60)/24)+DATE(1970,1,1)</f>
        <v>41994.716319444444</v>
      </c>
    </row>
    <row r="3588" spans="1:20" x14ac:dyDescent="0.35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3">
        <f t="shared" ref="O3588:O3651" si="341">ROUNDUP((E3588/D3588)*100,0)</f>
        <v>110</v>
      </c>
      <c r="P3588" s="4">
        <f t="shared" si="336"/>
        <v>151.9814814814815</v>
      </c>
      <c r="Q3588" t="str">
        <f t="shared" si="337"/>
        <v>theater</v>
      </c>
      <c r="R3588" t="str">
        <f t="shared" si="338"/>
        <v>plays</v>
      </c>
      <c r="S3588" s="9">
        <f t="shared" si="339"/>
        <v>42576.697569444441</v>
      </c>
      <c r="T3588" s="9">
        <f t="shared" si="340"/>
        <v>42636.697569444441</v>
      </c>
    </row>
    <row r="3589" spans="1:20" ht="43.5" x14ac:dyDescent="0.35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3">
        <f t="shared" si="341"/>
        <v>127</v>
      </c>
      <c r="P3589" s="4">
        <f t="shared" si="336"/>
        <v>22.607142857142858</v>
      </c>
      <c r="Q3589" t="str">
        <f t="shared" si="337"/>
        <v>theater</v>
      </c>
      <c r="R3589" t="str">
        <f t="shared" si="338"/>
        <v>plays</v>
      </c>
      <c r="S3589" s="9">
        <f t="shared" si="339"/>
        <v>42503.539976851855</v>
      </c>
      <c r="T3589" s="9">
        <f t="shared" si="340"/>
        <v>42548.791666666672</v>
      </c>
    </row>
    <row r="3590" spans="1:20" ht="43.5" x14ac:dyDescent="0.35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3">
        <f t="shared" si="341"/>
        <v>101</v>
      </c>
      <c r="P3590" s="4">
        <f t="shared" si="336"/>
        <v>18.272727272727273</v>
      </c>
      <c r="Q3590" t="str">
        <f t="shared" si="337"/>
        <v>theater</v>
      </c>
      <c r="R3590" t="str">
        <f t="shared" si="338"/>
        <v>plays</v>
      </c>
      <c r="S3590" s="9">
        <f t="shared" si="339"/>
        <v>42101.828819444447</v>
      </c>
      <c r="T3590" s="9">
        <f t="shared" si="340"/>
        <v>42123.958333333328</v>
      </c>
    </row>
    <row r="3591" spans="1:20" ht="43.5" x14ac:dyDescent="0.35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3">
        <f t="shared" si="341"/>
        <v>128</v>
      </c>
      <c r="P3591" s="4">
        <f t="shared" si="336"/>
        <v>82.258064516129039</v>
      </c>
      <c r="Q3591" t="str">
        <f t="shared" si="337"/>
        <v>theater</v>
      </c>
      <c r="R3591" t="str">
        <f t="shared" si="338"/>
        <v>plays</v>
      </c>
      <c r="S3591" s="9">
        <f t="shared" si="339"/>
        <v>42125.647534722222</v>
      </c>
      <c r="T3591" s="9">
        <f t="shared" si="340"/>
        <v>42150.647534722222</v>
      </c>
    </row>
    <row r="3592" spans="1:20" ht="43.5" x14ac:dyDescent="0.35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3">
        <f t="shared" si="341"/>
        <v>101</v>
      </c>
      <c r="P3592" s="4">
        <f t="shared" si="336"/>
        <v>68.534246575342465</v>
      </c>
      <c r="Q3592" t="str">
        <f t="shared" si="337"/>
        <v>theater</v>
      </c>
      <c r="R3592" t="str">
        <f t="shared" si="338"/>
        <v>plays</v>
      </c>
      <c r="S3592" s="9">
        <f t="shared" si="339"/>
        <v>41902.333726851852</v>
      </c>
      <c r="T3592" s="9">
        <f t="shared" si="340"/>
        <v>41932.333726851852</v>
      </c>
    </row>
    <row r="3593" spans="1:20" ht="43.5" x14ac:dyDescent="0.35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3">
        <f t="shared" si="341"/>
        <v>175</v>
      </c>
      <c r="P3593" s="4">
        <f t="shared" si="336"/>
        <v>68.055555555555557</v>
      </c>
      <c r="Q3593" t="str">
        <f t="shared" si="337"/>
        <v>theater</v>
      </c>
      <c r="R3593" t="str">
        <f t="shared" si="338"/>
        <v>plays</v>
      </c>
      <c r="S3593" s="9">
        <f t="shared" si="339"/>
        <v>42003.948425925926</v>
      </c>
      <c r="T3593" s="9">
        <f t="shared" si="340"/>
        <v>42028.207638888889</v>
      </c>
    </row>
    <row r="3594" spans="1:20" ht="43.5" x14ac:dyDescent="0.35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3">
        <f t="shared" si="341"/>
        <v>128</v>
      </c>
      <c r="P3594" s="4">
        <f t="shared" si="336"/>
        <v>72.714285714285708</v>
      </c>
      <c r="Q3594" t="str">
        <f t="shared" si="337"/>
        <v>theater</v>
      </c>
      <c r="R3594" t="str">
        <f t="shared" si="338"/>
        <v>plays</v>
      </c>
      <c r="S3594" s="9">
        <f t="shared" si="339"/>
        <v>41988.829942129625</v>
      </c>
      <c r="T3594" s="9">
        <f t="shared" si="340"/>
        <v>42046.207638888889</v>
      </c>
    </row>
    <row r="3595" spans="1:20" ht="43.5" x14ac:dyDescent="0.35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3">
        <f t="shared" si="341"/>
        <v>111</v>
      </c>
      <c r="P3595" s="4">
        <f t="shared" si="336"/>
        <v>77.186046511627907</v>
      </c>
      <c r="Q3595" t="str">
        <f t="shared" si="337"/>
        <v>theater</v>
      </c>
      <c r="R3595" t="str">
        <f t="shared" si="338"/>
        <v>plays</v>
      </c>
      <c r="S3595" s="9">
        <f t="shared" si="339"/>
        <v>41974.898599537039</v>
      </c>
      <c r="T3595" s="9">
        <f t="shared" si="340"/>
        <v>42009.851388888885</v>
      </c>
    </row>
    <row r="3596" spans="1:20" ht="43.5" x14ac:dyDescent="0.35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3">
        <f t="shared" si="341"/>
        <v>126</v>
      </c>
      <c r="P3596" s="4">
        <f t="shared" si="336"/>
        <v>55.972222222222221</v>
      </c>
      <c r="Q3596" t="str">
        <f t="shared" si="337"/>
        <v>theater</v>
      </c>
      <c r="R3596" t="str">
        <f t="shared" si="338"/>
        <v>plays</v>
      </c>
      <c r="S3596" s="9">
        <f t="shared" si="339"/>
        <v>42592.066921296297</v>
      </c>
      <c r="T3596" s="9">
        <f t="shared" si="340"/>
        <v>42617.066921296297</v>
      </c>
    </row>
    <row r="3597" spans="1:20" ht="29" x14ac:dyDescent="0.35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3">
        <f t="shared" si="341"/>
        <v>119</v>
      </c>
      <c r="P3597" s="4">
        <f t="shared" si="336"/>
        <v>49.693548387096776</v>
      </c>
      <c r="Q3597" t="str">
        <f t="shared" si="337"/>
        <v>theater</v>
      </c>
      <c r="R3597" t="str">
        <f t="shared" si="338"/>
        <v>plays</v>
      </c>
      <c r="S3597" s="9">
        <f t="shared" si="339"/>
        <v>42050.008368055554</v>
      </c>
      <c r="T3597" s="9">
        <f t="shared" si="340"/>
        <v>42076.290972222225</v>
      </c>
    </row>
    <row r="3598" spans="1:20" ht="43.5" x14ac:dyDescent="0.35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3">
        <f t="shared" si="341"/>
        <v>108</v>
      </c>
      <c r="P3598" s="4">
        <f t="shared" si="336"/>
        <v>79</v>
      </c>
      <c r="Q3598" t="str">
        <f t="shared" si="337"/>
        <v>theater</v>
      </c>
      <c r="R3598" t="str">
        <f t="shared" si="338"/>
        <v>plays</v>
      </c>
      <c r="S3598" s="9">
        <f t="shared" si="339"/>
        <v>41856.715069444443</v>
      </c>
      <c r="T3598" s="9">
        <f t="shared" si="340"/>
        <v>41877.715069444443</v>
      </c>
    </row>
    <row r="3599" spans="1:20" ht="29" x14ac:dyDescent="0.35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3">
        <f t="shared" si="341"/>
        <v>103</v>
      </c>
      <c r="P3599" s="4">
        <f t="shared" si="336"/>
        <v>77.727272727272734</v>
      </c>
      <c r="Q3599" t="str">
        <f t="shared" si="337"/>
        <v>theater</v>
      </c>
      <c r="R3599" t="str">
        <f t="shared" si="338"/>
        <v>plays</v>
      </c>
      <c r="S3599" s="9">
        <f t="shared" si="339"/>
        <v>42417.585532407407</v>
      </c>
      <c r="T3599" s="9">
        <f t="shared" si="340"/>
        <v>42432.249305555553</v>
      </c>
    </row>
    <row r="3600" spans="1:20" ht="43.5" x14ac:dyDescent="0.35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3">
        <f t="shared" si="341"/>
        <v>111</v>
      </c>
      <c r="P3600" s="4">
        <f t="shared" si="336"/>
        <v>40.777777777777779</v>
      </c>
      <c r="Q3600" t="str">
        <f t="shared" si="337"/>
        <v>theater</v>
      </c>
      <c r="R3600" t="str">
        <f t="shared" si="338"/>
        <v>plays</v>
      </c>
      <c r="S3600" s="9">
        <f t="shared" si="339"/>
        <v>41866.79886574074</v>
      </c>
      <c r="T3600" s="9">
        <f t="shared" si="340"/>
        <v>41885.207638888889</v>
      </c>
    </row>
    <row r="3601" spans="1:20" ht="43.5" x14ac:dyDescent="0.35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3">
        <f t="shared" si="341"/>
        <v>202</v>
      </c>
      <c r="P3601" s="4">
        <f t="shared" si="336"/>
        <v>59.411764705882355</v>
      </c>
      <c r="Q3601" t="str">
        <f t="shared" si="337"/>
        <v>theater</v>
      </c>
      <c r="R3601" t="str">
        <f t="shared" si="338"/>
        <v>plays</v>
      </c>
      <c r="S3601" s="9">
        <f t="shared" si="339"/>
        <v>42220.79487268519</v>
      </c>
      <c r="T3601" s="9">
        <f t="shared" si="340"/>
        <v>42246</v>
      </c>
    </row>
    <row r="3602" spans="1:20" ht="29" x14ac:dyDescent="0.35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3">
        <f t="shared" si="341"/>
        <v>130</v>
      </c>
      <c r="P3602" s="4">
        <f t="shared" si="336"/>
        <v>3.25</v>
      </c>
      <c r="Q3602" t="str">
        <f t="shared" si="337"/>
        <v>theater</v>
      </c>
      <c r="R3602" t="str">
        <f t="shared" si="338"/>
        <v>plays</v>
      </c>
      <c r="S3602" s="9">
        <f t="shared" si="339"/>
        <v>42628.849120370374</v>
      </c>
      <c r="T3602" s="9">
        <f t="shared" si="340"/>
        <v>42656.849120370374</v>
      </c>
    </row>
    <row r="3603" spans="1:20" ht="43.5" x14ac:dyDescent="0.35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3">
        <f t="shared" si="341"/>
        <v>105</v>
      </c>
      <c r="P3603" s="4">
        <f t="shared" si="336"/>
        <v>39.377358490566039</v>
      </c>
      <c r="Q3603" t="str">
        <f t="shared" si="337"/>
        <v>theater</v>
      </c>
      <c r="R3603" t="str">
        <f t="shared" si="338"/>
        <v>plays</v>
      </c>
      <c r="S3603" s="9">
        <f t="shared" si="339"/>
        <v>41990.99863425926</v>
      </c>
      <c r="T3603" s="9">
        <f t="shared" si="340"/>
        <v>42020.99863425926</v>
      </c>
    </row>
    <row r="3604" spans="1:20" ht="43.5" x14ac:dyDescent="0.35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3">
        <f t="shared" si="341"/>
        <v>101</v>
      </c>
      <c r="P3604" s="4">
        <f t="shared" si="336"/>
        <v>81.673469387755105</v>
      </c>
      <c r="Q3604" t="str">
        <f t="shared" si="337"/>
        <v>theater</v>
      </c>
      <c r="R3604" t="str">
        <f t="shared" si="338"/>
        <v>plays</v>
      </c>
      <c r="S3604" s="9">
        <f t="shared" si="339"/>
        <v>42447.894432870366</v>
      </c>
      <c r="T3604" s="9">
        <f t="shared" si="340"/>
        <v>42507.894432870366</v>
      </c>
    </row>
    <row r="3605" spans="1:20" ht="43.5" x14ac:dyDescent="0.35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3">
        <f t="shared" si="341"/>
        <v>171</v>
      </c>
      <c r="P3605" s="4">
        <f t="shared" si="336"/>
        <v>44.912280701754383</v>
      </c>
      <c r="Q3605" t="str">
        <f t="shared" si="337"/>
        <v>theater</v>
      </c>
      <c r="R3605" t="str">
        <f t="shared" si="338"/>
        <v>plays</v>
      </c>
      <c r="S3605" s="9">
        <f t="shared" si="339"/>
        <v>42283.864351851851</v>
      </c>
      <c r="T3605" s="9">
        <f t="shared" si="340"/>
        <v>42313.906018518523</v>
      </c>
    </row>
    <row r="3606" spans="1:20" ht="43.5" x14ac:dyDescent="0.35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3">
        <f t="shared" si="341"/>
        <v>113</v>
      </c>
      <c r="P3606" s="4">
        <f t="shared" si="336"/>
        <v>49.05797101449275</v>
      </c>
      <c r="Q3606" t="str">
        <f t="shared" si="337"/>
        <v>theater</v>
      </c>
      <c r="R3606" t="str">
        <f t="shared" si="338"/>
        <v>plays</v>
      </c>
      <c r="S3606" s="9">
        <f t="shared" si="339"/>
        <v>42483.015694444446</v>
      </c>
      <c r="T3606" s="9">
        <f t="shared" si="340"/>
        <v>42489.290972222225</v>
      </c>
    </row>
    <row r="3607" spans="1:20" ht="43.5" x14ac:dyDescent="0.35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3">
        <f t="shared" si="341"/>
        <v>184</v>
      </c>
      <c r="P3607" s="4">
        <f t="shared" si="336"/>
        <v>30.666666666666668</v>
      </c>
      <c r="Q3607" t="str">
        <f t="shared" si="337"/>
        <v>theater</v>
      </c>
      <c r="R3607" t="str">
        <f t="shared" si="338"/>
        <v>plays</v>
      </c>
      <c r="S3607" s="9">
        <f t="shared" si="339"/>
        <v>42383.793124999997</v>
      </c>
      <c r="T3607" s="9">
        <f t="shared" si="340"/>
        <v>42413.793124999997</v>
      </c>
    </row>
    <row r="3608" spans="1:20" ht="43.5" x14ac:dyDescent="0.35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3">
        <f t="shared" si="341"/>
        <v>131</v>
      </c>
      <c r="P3608" s="4">
        <f t="shared" si="336"/>
        <v>61.0625</v>
      </c>
      <c r="Q3608" t="str">
        <f t="shared" si="337"/>
        <v>theater</v>
      </c>
      <c r="R3608" t="str">
        <f t="shared" si="338"/>
        <v>plays</v>
      </c>
      <c r="S3608" s="9">
        <f t="shared" si="339"/>
        <v>42566.604826388888</v>
      </c>
      <c r="T3608" s="9">
        <f t="shared" si="340"/>
        <v>42596.604826388888</v>
      </c>
    </row>
    <row r="3609" spans="1:20" ht="29" x14ac:dyDescent="0.35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3">
        <f t="shared" si="341"/>
        <v>106</v>
      </c>
      <c r="P3609" s="4">
        <f t="shared" si="336"/>
        <v>29</v>
      </c>
      <c r="Q3609" t="str">
        <f t="shared" si="337"/>
        <v>theater</v>
      </c>
      <c r="R3609" t="str">
        <f t="shared" si="338"/>
        <v>plays</v>
      </c>
      <c r="S3609" s="9">
        <f t="shared" si="339"/>
        <v>42338.963912037041</v>
      </c>
      <c r="T3609" s="9">
        <f t="shared" si="340"/>
        <v>42353</v>
      </c>
    </row>
    <row r="3610" spans="1:20" ht="43.5" x14ac:dyDescent="0.35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3">
        <f t="shared" si="341"/>
        <v>100</v>
      </c>
      <c r="P3610" s="4">
        <f t="shared" si="336"/>
        <v>29.62962962962963</v>
      </c>
      <c r="Q3610" t="str">
        <f t="shared" si="337"/>
        <v>theater</v>
      </c>
      <c r="R3610" t="str">
        <f t="shared" si="338"/>
        <v>plays</v>
      </c>
      <c r="S3610" s="9">
        <f t="shared" si="339"/>
        <v>42506.709375000006</v>
      </c>
      <c r="T3610" s="9">
        <f t="shared" si="340"/>
        <v>42538.583333333328</v>
      </c>
    </row>
    <row r="3611" spans="1:20" ht="43.5" x14ac:dyDescent="0.35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3">
        <f t="shared" si="341"/>
        <v>154</v>
      </c>
      <c r="P3611" s="4">
        <f t="shared" si="336"/>
        <v>143.0952380952381</v>
      </c>
      <c r="Q3611" t="str">
        <f t="shared" si="337"/>
        <v>theater</v>
      </c>
      <c r="R3611" t="str">
        <f t="shared" si="338"/>
        <v>plays</v>
      </c>
      <c r="S3611" s="9">
        <f t="shared" si="339"/>
        <v>42429.991724537031</v>
      </c>
      <c r="T3611" s="9">
        <f t="shared" si="340"/>
        <v>42459.950057870374</v>
      </c>
    </row>
    <row r="3612" spans="1:20" ht="43.5" x14ac:dyDescent="0.35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3">
        <f t="shared" si="341"/>
        <v>163</v>
      </c>
      <c r="P3612" s="4">
        <f t="shared" si="336"/>
        <v>52.354838709677416</v>
      </c>
      <c r="Q3612" t="str">
        <f t="shared" si="337"/>
        <v>theater</v>
      </c>
      <c r="R3612" t="str">
        <f t="shared" si="338"/>
        <v>plays</v>
      </c>
      <c r="S3612" s="9">
        <f t="shared" si="339"/>
        <v>42203.432129629626</v>
      </c>
      <c r="T3612" s="9">
        <f t="shared" si="340"/>
        <v>42233.432129629626</v>
      </c>
    </row>
    <row r="3613" spans="1:20" ht="43.5" x14ac:dyDescent="0.35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3">
        <f t="shared" si="341"/>
        <v>136</v>
      </c>
      <c r="P3613" s="4">
        <f t="shared" si="336"/>
        <v>66.666666666666671</v>
      </c>
      <c r="Q3613" t="str">
        <f t="shared" si="337"/>
        <v>theater</v>
      </c>
      <c r="R3613" t="str">
        <f t="shared" si="338"/>
        <v>plays</v>
      </c>
      <c r="S3613" s="9">
        <f t="shared" si="339"/>
        <v>42072.370381944449</v>
      </c>
      <c r="T3613" s="9">
        <f t="shared" si="340"/>
        <v>42102.370381944449</v>
      </c>
    </row>
    <row r="3614" spans="1:20" ht="43.5" x14ac:dyDescent="0.35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3">
        <f t="shared" si="341"/>
        <v>145</v>
      </c>
      <c r="P3614" s="4">
        <f t="shared" si="336"/>
        <v>126.66666666666667</v>
      </c>
      <c r="Q3614" t="str">
        <f t="shared" si="337"/>
        <v>theater</v>
      </c>
      <c r="R3614" t="str">
        <f t="shared" si="338"/>
        <v>plays</v>
      </c>
      <c r="S3614" s="9">
        <f t="shared" si="339"/>
        <v>41789.726979166669</v>
      </c>
      <c r="T3614" s="9">
        <f t="shared" si="340"/>
        <v>41799.726979166669</v>
      </c>
    </row>
    <row r="3615" spans="1:20" ht="29" x14ac:dyDescent="0.35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3">
        <f t="shared" si="341"/>
        <v>100</v>
      </c>
      <c r="P3615" s="4">
        <f t="shared" si="336"/>
        <v>62.5</v>
      </c>
      <c r="Q3615" t="str">
        <f t="shared" si="337"/>
        <v>theater</v>
      </c>
      <c r="R3615" t="str">
        <f t="shared" si="338"/>
        <v>plays</v>
      </c>
      <c r="S3615" s="9">
        <f t="shared" si="339"/>
        <v>41788.58997685185</v>
      </c>
      <c r="T3615" s="9">
        <f t="shared" si="340"/>
        <v>41818.58997685185</v>
      </c>
    </row>
    <row r="3616" spans="1:20" ht="43.5" x14ac:dyDescent="0.35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3">
        <f t="shared" si="341"/>
        <v>101</v>
      </c>
      <c r="P3616" s="4">
        <f t="shared" si="336"/>
        <v>35.492957746478872</v>
      </c>
      <c r="Q3616" t="str">
        <f t="shared" si="337"/>
        <v>theater</v>
      </c>
      <c r="R3616" t="str">
        <f t="shared" si="338"/>
        <v>plays</v>
      </c>
      <c r="S3616" s="9">
        <f t="shared" si="339"/>
        <v>42144.041851851856</v>
      </c>
      <c r="T3616" s="9">
        <f t="shared" si="340"/>
        <v>42174.041851851856</v>
      </c>
    </row>
    <row r="3617" spans="1:20" ht="43.5" x14ac:dyDescent="0.35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3">
        <f t="shared" si="341"/>
        <v>107</v>
      </c>
      <c r="P3617" s="4">
        <f t="shared" si="336"/>
        <v>37.083333333333336</v>
      </c>
      <c r="Q3617" t="str">
        <f t="shared" si="337"/>
        <v>theater</v>
      </c>
      <c r="R3617" t="str">
        <f t="shared" si="338"/>
        <v>plays</v>
      </c>
      <c r="S3617" s="9">
        <f t="shared" si="339"/>
        <v>42318.593703703707</v>
      </c>
      <c r="T3617" s="9">
        <f t="shared" si="340"/>
        <v>42348.593703703707</v>
      </c>
    </row>
    <row r="3618" spans="1:20" ht="43.5" x14ac:dyDescent="0.35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3">
        <f t="shared" si="341"/>
        <v>125</v>
      </c>
      <c r="P3618" s="4">
        <f t="shared" si="336"/>
        <v>69.333333333333329</v>
      </c>
      <c r="Q3618" t="str">
        <f t="shared" si="337"/>
        <v>theater</v>
      </c>
      <c r="R3618" t="str">
        <f t="shared" si="338"/>
        <v>plays</v>
      </c>
      <c r="S3618" s="9">
        <f t="shared" si="339"/>
        <v>42052.949814814812</v>
      </c>
      <c r="T3618" s="9">
        <f t="shared" si="340"/>
        <v>42082.908148148148</v>
      </c>
    </row>
    <row r="3619" spans="1:20" ht="43.5" x14ac:dyDescent="0.35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3">
        <f t="shared" si="341"/>
        <v>119</v>
      </c>
      <c r="P3619" s="4">
        <f t="shared" si="336"/>
        <v>17.254901960784313</v>
      </c>
      <c r="Q3619" t="str">
        <f t="shared" si="337"/>
        <v>theater</v>
      </c>
      <c r="R3619" t="str">
        <f t="shared" si="338"/>
        <v>plays</v>
      </c>
      <c r="S3619" s="9">
        <f t="shared" si="339"/>
        <v>42779.610289351855</v>
      </c>
      <c r="T3619" s="9">
        <f t="shared" si="340"/>
        <v>42794</v>
      </c>
    </row>
    <row r="3620" spans="1:20" ht="43.5" x14ac:dyDescent="0.35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3">
        <f t="shared" si="341"/>
        <v>101</v>
      </c>
      <c r="P3620" s="4">
        <f t="shared" si="336"/>
        <v>36.071428571428569</v>
      </c>
      <c r="Q3620" t="str">
        <f t="shared" si="337"/>
        <v>theater</v>
      </c>
      <c r="R3620" t="str">
        <f t="shared" si="338"/>
        <v>plays</v>
      </c>
      <c r="S3620" s="9">
        <f t="shared" si="339"/>
        <v>42128.627893518518</v>
      </c>
      <c r="T3620" s="9">
        <f t="shared" si="340"/>
        <v>42158.627893518518</v>
      </c>
    </row>
    <row r="3621" spans="1:20" ht="43.5" x14ac:dyDescent="0.35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3">
        <f t="shared" si="341"/>
        <v>113</v>
      </c>
      <c r="P3621" s="4">
        <f t="shared" si="336"/>
        <v>66.470588235294116</v>
      </c>
      <c r="Q3621" t="str">
        <f t="shared" si="337"/>
        <v>theater</v>
      </c>
      <c r="R3621" t="str">
        <f t="shared" si="338"/>
        <v>plays</v>
      </c>
      <c r="S3621" s="9">
        <f t="shared" si="339"/>
        <v>42661.132245370376</v>
      </c>
      <c r="T3621" s="9">
        <f t="shared" si="340"/>
        <v>42693.916666666672</v>
      </c>
    </row>
    <row r="3622" spans="1:20" ht="43.5" x14ac:dyDescent="0.35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3">
        <f t="shared" si="341"/>
        <v>106</v>
      </c>
      <c r="P3622" s="4">
        <f t="shared" si="336"/>
        <v>56.065989847715734</v>
      </c>
      <c r="Q3622" t="str">
        <f t="shared" si="337"/>
        <v>theater</v>
      </c>
      <c r="R3622" t="str">
        <f t="shared" si="338"/>
        <v>plays</v>
      </c>
      <c r="S3622" s="9">
        <f t="shared" si="339"/>
        <v>42037.938206018516</v>
      </c>
      <c r="T3622" s="9">
        <f t="shared" si="340"/>
        <v>42068.166666666672</v>
      </c>
    </row>
    <row r="3623" spans="1:20" ht="43.5" x14ac:dyDescent="0.35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3">
        <f t="shared" si="341"/>
        <v>110</v>
      </c>
      <c r="P3623" s="4">
        <f t="shared" si="336"/>
        <v>47.028571428571432</v>
      </c>
      <c r="Q3623" t="str">
        <f t="shared" si="337"/>
        <v>theater</v>
      </c>
      <c r="R3623" t="str">
        <f t="shared" si="338"/>
        <v>plays</v>
      </c>
      <c r="S3623" s="9">
        <f t="shared" si="339"/>
        <v>42619.935694444444</v>
      </c>
      <c r="T3623" s="9">
        <f t="shared" si="340"/>
        <v>42643.875</v>
      </c>
    </row>
    <row r="3624" spans="1:20" ht="29" x14ac:dyDescent="0.35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3">
        <f t="shared" si="341"/>
        <v>101</v>
      </c>
      <c r="P3624" s="4">
        <f t="shared" si="336"/>
        <v>47.666190476190479</v>
      </c>
      <c r="Q3624" t="str">
        <f t="shared" si="337"/>
        <v>theater</v>
      </c>
      <c r="R3624" t="str">
        <f t="shared" si="338"/>
        <v>plays</v>
      </c>
      <c r="S3624" s="9">
        <f t="shared" si="339"/>
        <v>41877.221886574072</v>
      </c>
      <c r="T3624" s="9">
        <f t="shared" si="340"/>
        <v>41910.140972222223</v>
      </c>
    </row>
    <row r="3625" spans="1:20" ht="29" x14ac:dyDescent="0.35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3">
        <f t="shared" si="341"/>
        <v>120</v>
      </c>
      <c r="P3625" s="4">
        <f t="shared" si="336"/>
        <v>88.235294117647058</v>
      </c>
      <c r="Q3625" t="str">
        <f t="shared" si="337"/>
        <v>theater</v>
      </c>
      <c r="R3625" t="str">
        <f t="shared" si="338"/>
        <v>plays</v>
      </c>
      <c r="S3625" s="9">
        <f t="shared" si="339"/>
        <v>41828.736921296295</v>
      </c>
      <c r="T3625" s="9">
        <f t="shared" si="340"/>
        <v>41846.291666666664</v>
      </c>
    </row>
    <row r="3626" spans="1:20" ht="72.5" x14ac:dyDescent="0.35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3">
        <f t="shared" si="341"/>
        <v>105</v>
      </c>
      <c r="P3626" s="4">
        <f t="shared" si="336"/>
        <v>80.717948717948715</v>
      </c>
      <c r="Q3626" t="str">
        <f t="shared" si="337"/>
        <v>theater</v>
      </c>
      <c r="R3626" t="str">
        <f t="shared" si="338"/>
        <v>plays</v>
      </c>
      <c r="S3626" s="9">
        <f t="shared" si="339"/>
        <v>42545.774189814809</v>
      </c>
      <c r="T3626" s="9">
        <f t="shared" si="340"/>
        <v>42605.774189814809</v>
      </c>
    </row>
    <row r="3627" spans="1:20" ht="43.5" x14ac:dyDescent="0.35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3">
        <f t="shared" si="341"/>
        <v>103</v>
      </c>
      <c r="P3627" s="4">
        <f t="shared" si="336"/>
        <v>39.487179487179489</v>
      </c>
      <c r="Q3627" t="str">
        <f t="shared" si="337"/>
        <v>theater</v>
      </c>
      <c r="R3627" t="str">
        <f t="shared" si="338"/>
        <v>plays</v>
      </c>
      <c r="S3627" s="9">
        <f t="shared" si="339"/>
        <v>42157.652511574073</v>
      </c>
      <c r="T3627" s="9">
        <f t="shared" si="340"/>
        <v>42187.652511574073</v>
      </c>
    </row>
    <row r="3628" spans="1:20" ht="43.5" x14ac:dyDescent="0.35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3">
        <f t="shared" si="341"/>
        <v>102</v>
      </c>
      <c r="P3628" s="4">
        <f t="shared" si="336"/>
        <v>84.854166666666671</v>
      </c>
      <c r="Q3628" t="str">
        <f t="shared" si="337"/>
        <v>theater</v>
      </c>
      <c r="R3628" t="str">
        <f t="shared" si="338"/>
        <v>plays</v>
      </c>
      <c r="S3628" s="9">
        <f t="shared" si="339"/>
        <v>41846.667326388888</v>
      </c>
      <c r="T3628" s="9">
        <f t="shared" si="340"/>
        <v>41867.667326388888</v>
      </c>
    </row>
    <row r="3629" spans="1:20" ht="43.5" x14ac:dyDescent="0.35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3">
        <f t="shared" si="341"/>
        <v>100</v>
      </c>
      <c r="P3629" s="4">
        <f t="shared" si="336"/>
        <v>68.965517241379317</v>
      </c>
      <c r="Q3629" t="str">
        <f t="shared" si="337"/>
        <v>theater</v>
      </c>
      <c r="R3629" t="str">
        <f t="shared" si="338"/>
        <v>plays</v>
      </c>
      <c r="S3629" s="9">
        <f t="shared" si="339"/>
        <v>42460.741747685184</v>
      </c>
      <c r="T3629" s="9">
        <f t="shared" si="340"/>
        <v>42511.165972222225</v>
      </c>
    </row>
    <row r="3630" spans="1:20" ht="43.5" x14ac:dyDescent="0.35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3">
        <f t="shared" si="341"/>
        <v>0</v>
      </c>
      <c r="P3630" s="4">
        <f t="shared" si="336"/>
        <v>0</v>
      </c>
      <c r="Q3630" t="str">
        <f t="shared" si="337"/>
        <v>theater</v>
      </c>
      <c r="R3630" t="str">
        <f t="shared" si="338"/>
        <v>musical</v>
      </c>
      <c r="S3630" s="9">
        <f t="shared" si="339"/>
        <v>42291.833287037036</v>
      </c>
      <c r="T3630" s="9">
        <f t="shared" si="340"/>
        <v>42351.874953703707</v>
      </c>
    </row>
    <row r="3631" spans="1:20" ht="43.5" x14ac:dyDescent="0.35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3">
        <f t="shared" si="341"/>
        <v>1</v>
      </c>
      <c r="P3631" s="4">
        <f t="shared" si="336"/>
        <v>1</v>
      </c>
      <c r="Q3631" t="str">
        <f t="shared" si="337"/>
        <v>theater</v>
      </c>
      <c r="R3631" t="str">
        <f t="shared" si="338"/>
        <v>musical</v>
      </c>
      <c r="S3631" s="9">
        <f t="shared" si="339"/>
        <v>42437.094490740739</v>
      </c>
      <c r="T3631" s="9">
        <f t="shared" si="340"/>
        <v>42495.708333333328</v>
      </c>
    </row>
    <row r="3632" spans="1:20" ht="43.5" x14ac:dyDescent="0.35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3">
        <f t="shared" si="341"/>
        <v>1</v>
      </c>
      <c r="P3632" s="4">
        <f t="shared" si="336"/>
        <v>1</v>
      </c>
      <c r="Q3632" t="str">
        <f t="shared" si="337"/>
        <v>theater</v>
      </c>
      <c r="R3632" t="str">
        <f t="shared" si="338"/>
        <v>musical</v>
      </c>
      <c r="S3632" s="9">
        <f t="shared" si="339"/>
        <v>41942.84710648148</v>
      </c>
      <c r="T3632" s="9">
        <f t="shared" si="340"/>
        <v>41972.888773148152</v>
      </c>
    </row>
    <row r="3633" spans="1:20" ht="43.5" x14ac:dyDescent="0.35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3">
        <f t="shared" si="341"/>
        <v>52</v>
      </c>
      <c r="P3633" s="4">
        <f t="shared" si="336"/>
        <v>147.88135593220338</v>
      </c>
      <c r="Q3633" t="str">
        <f t="shared" si="337"/>
        <v>theater</v>
      </c>
      <c r="R3633" t="str">
        <f t="shared" si="338"/>
        <v>musical</v>
      </c>
      <c r="S3633" s="9">
        <f t="shared" si="339"/>
        <v>41880.753437499996</v>
      </c>
      <c r="T3633" s="9">
        <f t="shared" si="340"/>
        <v>41905.165972222225</v>
      </c>
    </row>
    <row r="3634" spans="1:20" ht="43.5" x14ac:dyDescent="0.35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3">
        <f t="shared" si="341"/>
        <v>20</v>
      </c>
      <c r="P3634" s="4">
        <f t="shared" si="336"/>
        <v>100</v>
      </c>
      <c r="Q3634" t="str">
        <f t="shared" si="337"/>
        <v>theater</v>
      </c>
      <c r="R3634" t="str">
        <f t="shared" si="338"/>
        <v>musical</v>
      </c>
      <c r="S3634" s="9">
        <f t="shared" si="339"/>
        <v>41946.936909722222</v>
      </c>
      <c r="T3634" s="9">
        <f t="shared" si="340"/>
        <v>41966.936909722222</v>
      </c>
    </row>
    <row r="3635" spans="1:20" ht="43.5" x14ac:dyDescent="0.35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3">
        <f t="shared" si="341"/>
        <v>36</v>
      </c>
      <c r="P3635" s="4">
        <f t="shared" si="336"/>
        <v>56.838709677419352</v>
      </c>
      <c r="Q3635" t="str">
        <f t="shared" si="337"/>
        <v>theater</v>
      </c>
      <c r="R3635" t="str">
        <f t="shared" si="338"/>
        <v>musical</v>
      </c>
      <c r="S3635" s="9">
        <f t="shared" si="339"/>
        <v>42649.623460648145</v>
      </c>
      <c r="T3635" s="9">
        <f t="shared" si="340"/>
        <v>42693.041666666672</v>
      </c>
    </row>
    <row r="3636" spans="1:20" ht="43.5" x14ac:dyDescent="0.35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3">
        <f t="shared" si="341"/>
        <v>5</v>
      </c>
      <c r="P3636" s="4">
        <f t="shared" si="336"/>
        <v>176.94444444444446</v>
      </c>
      <c r="Q3636" t="str">
        <f t="shared" si="337"/>
        <v>theater</v>
      </c>
      <c r="R3636" t="str">
        <f t="shared" si="338"/>
        <v>musical</v>
      </c>
      <c r="S3636" s="9">
        <f t="shared" si="339"/>
        <v>42701.166365740741</v>
      </c>
      <c r="T3636" s="9">
        <f t="shared" si="340"/>
        <v>42749.165972222225</v>
      </c>
    </row>
    <row r="3637" spans="1:20" ht="29" x14ac:dyDescent="0.35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3">
        <f t="shared" si="341"/>
        <v>37</v>
      </c>
      <c r="P3637" s="4">
        <f t="shared" si="336"/>
        <v>127.6</v>
      </c>
      <c r="Q3637" t="str">
        <f t="shared" si="337"/>
        <v>theater</v>
      </c>
      <c r="R3637" t="str">
        <f t="shared" si="338"/>
        <v>musical</v>
      </c>
      <c r="S3637" s="9">
        <f t="shared" si="339"/>
        <v>42450.88282407407</v>
      </c>
      <c r="T3637" s="9">
        <f t="shared" si="340"/>
        <v>42480.88282407407</v>
      </c>
    </row>
    <row r="3638" spans="1:20" ht="43.5" x14ac:dyDescent="0.35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3">
        <f t="shared" si="341"/>
        <v>0</v>
      </c>
      <c r="P3638" s="4">
        <f t="shared" si="336"/>
        <v>0</v>
      </c>
      <c r="Q3638" t="str">
        <f t="shared" si="337"/>
        <v>theater</v>
      </c>
      <c r="R3638" t="str">
        <f t="shared" si="338"/>
        <v>musical</v>
      </c>
      <c r="S3638" s="9">
        <f t="shared" si="339"/>
        <v>42226.694780092599</v>
      </c>
      <c r="T3638" s="9">
        <f t="shared" si="340"/>
        <v>42261.694780092599</v>
      </c>
    </row>
    <row r="3639" spans="1:20" ht="43.5" x14ac:dyDescent="0.35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3">
        <f t="shared" si="341"/>
        <v>31</v>
      </c>
      <c r="P3639" s="4">
        <f t="shared" si="336"/>
        <v>66.142857142857139</v>
      </c>
      <c r="Q3639" t="str">
        <f t="shared" si="337"/>
        <v>theater</v>
      </c>
      <c r="R3639" t="str">
        <f t="shared" si="338"/>
        <v>musical</v>
      </c>
      <c r="S3639" s="9">
        <f t="shared" si="339"/>
        <v>41975.700636574074</v>
      </c>
      <c r="T3639" s="9">
        <f t="shared" si="340"/>
        <v>42005.700636574074</v>
      </c>
    </row>
    <row r="3640" spans="1:20" ht="29" x14ac:dyDescent="0.35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3">
        <f t="shared" si="341"/>
        <v>7</v>
      </c>
      <c r="P3640" s="4">
        <f t="shared" si="336"/>
        <v>108</v>
      </c>
      <c r="Q3640" t="str">
        <f t="shared" si="337"/>
        <v>theater</v>
      </c>
      <c r="R3640" t="str">
        <f t="shared" si="338"/>
        <v>musical</v>
      </c>
      <c r="S3640" s="9">
        <f t="shared" si="339"/>
        <v>42053.672824074078</v>
      </c>
      <c r="T3640" s="9">
        <f t="shared" si="340"/>
        <v>42113.631157407406</v>
      </c>
    </row>
    <row r="3641" spans="1:20" ht="43.5" x14ac:dyDescent="0.35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3">
        <f t="shared" si="341"/>
        <v>1</v>
      </c>
      <c r="P3641" s="4">
        <f t="shared" si="336"/>
        <v>1</v>
      </c>
      <c r="Q3641" t="str">
        <f t="shared" si="337"/>
        <v>theater</v>
      </c>
      <c r="R3641" t="str">
        <f t="shared" si="338"/>
        <v>musical</v>
      </c>
      <c r="S3641" s="9">
        <f t="shared" si="339"/>
        <v>42590.677152777775</v>
      </c>
      <c r="T3641" s="9">
        <f t="shared" si="340"/>
        <v>42650.632638888885</v>
      </c>
    </row>
    <row r="3642" spans="1:20" ht="72.5" x14ac:dyDescent="0.35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3">
        <f t="shared" si="341"/>
        <v>6</v>
      </c>
      <c r="P3642" s="4">
        <f t="shared" si="336"/>
        <v>18.333333333333332</v>
      </c>
      <c r="Q3642" t="str">
        <f t="shared" si="337"/>
        <v>theater</v>
      </c>
      <c r="R3642" t="str">
        <f t="shared" si="338"/>
        <v>musical</v>
      </c>
      <c r="S3642" s="9">
        <f t="shared" si="339"/>
        <v>42104.781597222223</v>
      </c>
      <c r="T3642" s="9">
        <f t="shared" si="340"/>
        <v>42134.781597222223</v>
      </c>
    </row>
    <row r="3643" spans="1:20" ht="43.5" x14ac:dyDescent="0.35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3">
        <f t="shared" si="341"/>
        <v>0</v>
      </c>
      <c r="P3643" s="4">
        <f t="shared" si="336"/>
        <v>0</v>
      </c>
      <c r="Q3643" t="str">
        <f t="shared" si="337"/>
        <v>theater</v>
      </c>
      <c r="R3643" t="str">
        <f t="shared" si="338"/>
        <v>musical</v>
      </c>
      <c r="S3643" s="9">
        <f t="shared" si="339"/>
        <v>41899.627071759263</v>
      </c>
      <c r="T3643" s="9">
        <f t="shared" si="340"/>
        <v>41917.208333333336</v>
      </c>
    </row>
    <row r="3644" spans="1:20" ht="58" x14ac:dyDescent="0.35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3">
        <f t="shared" si="341"/>
        <v>3</v>
      </c>
      <c r="P3644" s="4">
        <f t="shared" si="336"/>
        <v>7.5</v>
      </c>
      <c r="Q3644" t="str">
        <f t="shared" si="337"/>
        <v>theater</v>
      </c>
      <c r="R3644" t="str">
        <f t="shared" si="338"/>
        <v>musical</v>
      </c>
      <c r="S3644" s="9">
        <f t="shared" si="339"/>
        <v>42297.816284722227</v>
      </c>
      <c r="T3644" s="9">
        <f t="shared" si="340"/>
        <v>42338.708333333328</v>
      </c>
    </row>
    <row r="3645" spans="1:20" ht="43.5" x14ac:dyDescent="0.35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3">
        <f t="shared" si="341"/>
        <v>0</v>
      </c>
      <c r="P3645" s="4">
        <f t="shared" si="336"/>
        <v>0</v>
      </c>
      <c r="Q3645" t="str">
        <f t="shared" si="337"/>
        <v>theater</v>
      </c>
      <c r="R3645" t="str">
        <f t="shared" si="338"/>
        <v>musical</v>
      </c>
      <c r="S3645" s="9">
        <f t="shared" si="339"/>
        <v>42285.143969907411</v>
      </c>
      <c r="T3645" s="9">
        <f t="shared" si="340"/>
        <v>42325.185636574075</v>
      </c>
    </row>
    <row r="3646" spans="1:20" ht="43.5" x14ac:dyDescent="0.35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3">
        <f t="shared" si="341"/>
        <v>17</v>
      </c>
      <c r="P3646" s="4">
        <f t="shared" si="336"/>
        <v>68.416666666666671</v>
      </c>
      <c r="Q3646" t="str">
        <f t="shared" si="337"/>
        <v>theater</v>
      </c>
      <c r="R3646" t="str">
        <f t="shared" si="338"/>
        <v>musical</v>
      </c>
      <c r="S3646" s="9">
        <f t="shared" si="339"/>
        <v>42409.241747685184</v>
      </c>
      <c r="T3646" s="9">
        <f t="shared" si="340"/>
        <v>42437.207638888889</v>
      </c>
    </row>
    <row r="3647" spans="1:20" ht="43.5" x14ac:dyDescent="0.35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3">
        <f t="shared" si="341"/>
        <v>1</v>
      </c>
      <c r="P3647" s="4">
        <f t="shared" si="336"/>
        <v>1</v>
      </c>
      <c r="Q3647" t="str">
        <f t="shared" si="337"/>
        <v>theater</v>
      </c>
      <c r="R3647" t="str">
        <f t="shared" si="338"/>
        <v>musical</v>
      </c>
      <c r="S3647" s="9">
        <f t="shared" si="339"/>
        <v>42665.970347222217</v>
      </c>
      <c r="T3647" s="9">
        <f t="shared" si="340"/>
        <v>42696.012013888889</v>
      </c>
    </row>
    <row r="3648" spans="1:20" ht="43.5" x14ac:dyDescent="0.35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3">
        <f t="shared" si="341"/>
        <v>5</v>
      </c>
      <c r="P3648" s="4">
        <f t="shared" si="336"/>
        <v>60.125</v>
      </c>
      <c r="Q3648" t="str">
        <f t="shared" si="337"/>
        <v>theater</v>
      </c>
      <c r="R3648" t="str">
        <f t="shared" si="338"/>
        <v>musical</v>
      </c>
      <c r="S3648" s="9">
        <f t="shared" si="339"/>
        <v>42140.421319444446</v>
      </c>
      <c r="T3648" s="9">
        <f t="shared" si="340"/>
        <v>42171.979166666672</v>
      </c>
    </row>
    <row r="3649" spans="1:20" ht="43.5" x14ac:dyDescent="0.35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3">
        <f t="shared" si="341"/>
        <v>6</v>
      </c>
      <c r="P3649" s="4">
        <f t="shared" si="336"/>
        <v>15</v>
      </c>
      <c r="Q3649" t="str">
        <f t="shared" si="337"/>
        <v>theater</v>
      </c>
      <c r="R3649" t="str">
        <f t="shared" si="338"/>
        <v>musical</v>
      </c>
      <c r="S3649" s="9">
        <f t="shared" si="339"/>
        <v>42598.749155092592</v>
      </c>
      <c r="T3649" s="9">
        <f t="shared" si="340"/>
        <v>42643.749155092592</v>
      </c>
    </row>
    <row r="3650" spans="1:20" ht="29" x14ac:dyDescent="0.35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3">
        <f t="shared" si="341"/>
        <v>101</v>
      </c>
      <c r="P3650" s="4">
        <f t="shared" si="336"/>
        <v>550.04109589041093</v>
      </c>
      <c r="Q3650" t="str">
        <f t="shared" si="337"/>
        <v>theater</v>
      </c>
      <c r="R3650" t="str">
        <f t="shared" si="338"/>
        <v>plays</v>
      </c>
      <c r="S3650" s="9">
        <f t="shared" si="339"/>
        <v>41887.292187500003</v>
      </c>
      <c r="T3650" s="9">
        <f t="shared" si="340"/>
        <v>41917.292187500003</v>
      </c>
    </row>
    <row r="3651" spans="1:20" ht="43.5" x14ac:dyDescent="0.35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3">
        <f t="shared" si="341"/>
        <v>104</v>
      </c>
      <c r="P3651" s="4">
        <f t="shared" ref="P3651:P3714" si="342">IFERROR(E3651/L3651,0)</f>
        <v>97.5</v>
      </c>
      <c r="Q3651" t="str">
        <f t="shared" ref="Q3651:Q3714" si="343">LEFT(N3651,SEARCH("/",N3651)-1)</f>
        <v>theater</v>
      </c>
      <c r="R3651" t="str">
        <f t="shared" ref="R3651:R3714" si="344">RIGHT(N3651,LEN(N3651)-SEARCH("/",N3651,1))</f>
        <v>plays</v>
      </c>
      <c r="S3651" s="9">
        <f t="shared" ref="S3651:S3714" si="345">(((J3651/60)/60)/24)+DATE(1970,1,1)</f>
        <v>41780.712893518517</v>
      </c>
      <c r="T3651" s="9">
        <f t="shared" ref="T3651:T3714" si="346">(((I3651/60)/60)/24)+DATE(1970,1,1)</f>
        <v>41806.712893518517</v>
      </c>
    </row>
    <row r="3652" spans="1:20" ht="43.5" x14ac:dyDescent="0.35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3">
        <f t="shared" ref="O3652:O3715" si="347">ROUNDUP((E3652/D3652)*100,0)</f>
        <v>100</v>
      </c>
      <c r="P3652" s="4">
        <f t="shared" si="342"/>
        <v>29.411764705882351</v>
      </c>
      <c r="Q3652" t="str">
        <f t="shared" si="343"/>
        <v>theater</v>
      </c>
      <c r="R3652" t="str">
        <f t="shared" si="344"/>
        <v>plays</v>
      </c>
      <c r="S3652" s="9">
        <f t="shared" si="345"/>
        <v>42381.478981481487</v>
      </c>
      <c r="T3652" s="9">
        <f t="shared" si="346"/>
        <v>42402.478981481487</v>
      </c>
    </row>
    <row r="3653" spans="1:20" ht="29" x14ac:dyDescent="0.35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3">
        <f t="shared" si="347"/>
        <v>104</v>
      </c>
      <c r="P3653" s="4">
        <f t="shared" si="342"/>
        <v>57.777777777777779</v>
      </c>
      <c r="Q3653" t="str">
        <f t="shared" si="343"/>
        <v>theater</v>
      </c>
      <c r="R3653" t="str">
        <f t="shared" si="344"/>
        <v>plays</v>
      </c>
      <c r="S3653" s="9">
        <f t="shared" si="345"/>
        <v>41828.646319444444</v>
      </c>
      <c r="T3653" s="9">
        <f t="shared" si="346"/>
        <v>41861.665972222225</v>
      </c>
    </row>
    <row r="3654" spans="1:20" ht="43.5" x14ac:dyDescent="0.35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3">
        <f t="shared" si="347"/>
        <v>251</v>
      </c>
      <c r="P3654" s="4">
        <f t="shared" si="342"/>
        <v>44.235294117647058</v>
      </c>
      <c r="Q3654" t="str">
        <f t="shared" si="343"/>
        <v>theater</v>
      </c>
      <c r="R3654" t="str">
        <f t="shared" si="344"/>
        <v>plays</v>
      </c>
      <c r="S3654" s="9">
        <f t="shared" si="345"/>
        <v>42596.644699074073</v>
      </c>
      <c r="T3654" s="9">
        <f t="shared" si="346"/>
        <v>42607.165972222225</v>
      </c>
    </row>
    <row r="3655" spans="1:20" ht="43.5" x14ac:dyDescent="0.35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3">
        <f t="shared" si="347"/>
        <v>101</v>
      </c>
      <c r="P3655" s="4">
        <f t="shared" si="342"/>
        <v>60.909090909090907</v>
      </c>
      <c r="Q3655" t="str">
        <f t="shared" si="343"/>
        <v>theater</v>
      </c>
      <c r="R3655" t="str">
        <f t="shared" si="344"/>
        <v>plays</v>
      </c>
      <c r="S3655" s="9">
        <f t="shared" si="345"/>
        <v>42191.363506944443</v>
      </c>
      <c r="T3655" s="9">
        <f t="shared" si="346"/>
        <v>42221.363506944443</v>
      </c>
    </row>
    <row r="3656" spans="1:20" ht="43.5" x14ac:dyDescent="0.35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3">
        <f t="shared" si="347"/>
        <v>175</v>
      </c>
      <c r="P3656" s="4">
        <f t="shared" si="342"/>
        <v>68.84210526315789</v>
      </c>
      <c r="Q3656" t="str">
        <f t="shared" si="343"/>
        <v>theater</v>
      </c>
      <c r="R3656" t="str">
        <f t="shared" si="344"/>
        <v>plays</v>
      </c>
      <c r="S3656" s="9">
        <f t="shared" si="345"/>
        <v>42440.416504629626</v>
      </c>
      <c r="T3656" s="9">
        <f t="shared" si="346"/>
        <v>42463.708333333328</v>
      </c>
    </row>
    <row r="3657" spans="1:20" ht="43.5" x14ac:dyDescent="0.35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3">
        <f t="shared" si="347"/>
        <v>117</v>
      </c>
      <c r="P3657" s="4">
        <f t="shared" si="342"/>
        <v>73.582278481012665</v>
      </c>
      <c r="Q3657" t="str">
        <f t="shared" si="343"/>
        <v>theater</v>
      </c>
      <c r="R3657" t="str">
        <f t="shared" si="344"/>
        <v>plays</v>
      </c>
      <c r="S3657" s="9">
        <f t="shared" si="345"/>
        <v>42173.803217592591</v>
      </c>
      <c r="T3657" s="9">
        <f t="shared" si="346"/>
        <v>42203.290972222225</v>
      </c>
    </row>
    <row r="3658" spans="1:20" ht="43.5" x14ac:dyDescent="0.35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3">
        <f t="shared" si="347"/>
        <v>106</v>
      </c>
      <c r="P3658" s="4">
        <f t="shared" si="342"/>
        <v>115.02173913043478</v>
      </c>
      <c r="Q3658" t="str">
        <f t="shared" si="343"/>
        <v>theater</v>
      </c>
      <c r="R3658" t="str">
        <f t="shared" si="344"/>
        <v>plays</v>
      </c>
      <c r="S3658" s="9">
        <f t="shared" si="345"/>
        <v>42737.910138888896</v>
      </c>
      <c r="T3658" s="9">
        <f t="shared" si="346"/>
        <v>42767.957638888889</v>
      </c>
    </row>
    <row r="3659" spans="1:20" ht="43.5" x14ac:dyDescent="0.35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3">
        <f t="shared" si="347"/>
        <v>111</v>
      </c>
      <c r="P3659" s="4">
        <f t="shared" si="342"/>
        <v>110.75</v>
      </c>
      <c r="Q3659" t="str">
        <f t="shared" si="343"/>
        <v>theater</v>
      </c>
      <c r="R3659" t="str">
        <f t="shared" si="344"/>
        <v>plays</v>
      </c>
      <c r="S3659" s="9">
        <f t="shared" si="345"/>
        <v>42499.629849537043</v>
      </c>
      <c r="T3659" s="9">
        <f t="shared" si="346"/>
        <v>42522.904166666667</v>
      </c>
    </row>
    <row r="3660" spans="1:20" ht="29" x14ac:dyDescent="0.35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3">
        <f t="shared" si="347"/>
        <v>101</v>
      </c>
      <c r="P3660" s="4">
        <f t="shared" si="342"/>
        <v>75.5</v>
      </c>
      <c r="Q3660" t="str">
        <f t="shared" si="343"/>
        <v>theater</v>
      </c>
      <c r="R3660" t="str">
        <f t="shared" si="344"/>
        <v>plays</v>
      </c>
      <c r="S3660" s="9">
        <f t="shared" si="345"/>
        <v>41775.858564814815</v>
      </c>
      <c r="T3660" s="9">
        <f t="shared" si="346"/>
        <v>41822.165972222225</v>
      </c>
    </row>
    <row r="3661" spans="1:20" ht="43.5" x14ac:dyDescent="0.35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3">
        <f t="shared" si="347"/>
        <v>103</v>
      </c>
      <c r="P3661" s="4">
        <f t="shared" si="342"/>
        <v>235.46153846153845</v>
      </c>
      <c r="Q3661" t="str">
        <f t="shared" si="343"/>
        <v>theater</v>
      </c>
      <c r="R3661" t="str">
        <f t="shared" si="344"/>
        <v>plays</v>
      </c>
      <c r="S3661" s="9">
        <f t="shared" si="345"/>
        <v>42055.277199074073</v>
      </c>
      <c r="T3661" s="9">
        <f t="shared" si="346"/>
        <v>42082.610416666663</v>
      </c>
    </row>
    <row r="3662" spans="1:20" ht="43.5" x14ac:dyDescent="0.35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3">
        <f t="shared" si="347"/>
        <v>100</v>
      </c>
      <c r="P3662" s="4">
        <f t="shared" si="342"/>
        <v>11.363636363636363</v>
      </c>
      <c r="Q3662" t="str">
        <f t="shared" si="343"/>
        <v>theater</v>
      </c>
      <c r="R3662" t="str">
        <f t="shared" si="344"/>
        <v>plays</v>
      </c>
      <c r="S3662" s="9">
        <f t="shared" si="345"/>
        <v>41971.881076388891</v>
      </c>
      <c r="T3662" s="9">
        <f t="shared" si="346"/>
        <v>41996.881076388891</v>
      </c>
    </row>
    <row r="3663" spans="1:20" ht="43.5" x14ac:dyDescent="0.35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3">
        <f t="shared" si="347"/>
        <v>111</v>
      </c>
      <c r="P3663" s="4">
        <f t="shared" si="342"/>
        <v>92.5</v>
      </c>
      <c r="Q3663" t="str">
        <f t="shared" si="343"/>
        <v>theater</v>
      </c>
      <c r="R3663" t="str">
        <f t="shared" si="344"/>
        <v>plays</v>
      </c>
      <c r="S3663" s="9">
        <f t="shared" si="345"/>
        <v>42447.896666666667</v>
      </c>
      <c r="T3663" s="9">
        <f t="shared" si="346"/>
        <v>42470.166666666672</v>
      </c>
    </row>
    <row r="3664" spans="1:20" ht="43.5" x14ac:dyDescent="0.35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3">
        <f t="shared" si="347"/>
        <v>102</v>
      </c>
      <c r="P3664" s="4">
        <f t="shared" si="342"/>
        <v>202.85</v>
      </c>
      <c r="Q3664" t="str">
        <f t="shared" si="343"/>
        <v>theater</v>
      </c>
      <c r="R3664" t="str">
        <f t="shared" si="344"/>
        <v>plays</v>
      </c>
      <c r="S3664" s="9">
        <f t="shared" si="345"/>
        <v>42064.220069444447</v>
      </c>
      <c r="T3664" s="9">
        <f t="shared" si="346"/>
        <v>42094.178402777776</v>
      </c>
    </row>
    <row r="3665" spans="1:20" ht="43.5" x14ac:dyDescent="0.35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3">
        <f t="shared" si="347"/>
        <v>104</v>
      </c>
      <c r="P3665" s="4">
        <f t="shared" si="342"/>
        <v>26</v>
      </c>
      <c r="Q3665" t="str">
        <f t="shared" si="343"/>
        <v>theater</v>
      </c>
      <c r="R3665" t="str">
        <f t="shared" si="344"/>
        <v>plays</v>
      </c>
      <c r="S3665" s="9">
        <f t="shared" si="345"/>
        <v>42665.451736111107</v>
      </c>
      <c r="T3665" s="9">
        <f t="shared" si="346"/>
        <v>42725.493402777778</v>
      </c>
    </row>
    <row r="3666" spans="1:20" ht="43.5" x14ac:dyDescent="0.35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3">
        <f t="shared" si="347"/>
        <v>110</v>
      </c>
      <c r="P3666" s="4">
        <f t="shared" si="342"/>
        <v>46.05263157894737</v>
      </c>
      <c r="Q3666" t="str">
        <f t="shared" si="343"/>
        <v>theater</v>
      </c>
      <c r="R3666" t="str">
        <f t="shared" si="344"/>
        <v>plays</v>
      </c>
      <c r="S3666" s="9">
        <f t="shared" si="345"/>
        <v>42523.248715277776</v>
      </c>
      <c r="T3666" s="9">
        <f t="shared" si="346"/>
        <v>42537.248715277776</v>
      </c>
    </row>
    <row r="3667" spans="1:20" ht="43.5" x14ac:dyDescent="0.35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3">
        <f t="shared" si="347"/>
        <v>116</v>
      </c>
      <c r="P3667" s="4">
        <f t="shared" si="342"/>
        <v>51</v>
      </c>
      <c r="Q3667" t="str">
        <f t="shared" si="343"/>
        <v>theater</v>
      </c>
      <c r="R3667" t="str">
        <f t="shared" si="344"/>
        <v>plays</v>
      </c>
      <c r="S3667" s="9">
        <f t="shared" si="345"/>
        <v>42294.808124999996</v>
      </c>
      <c r="T3667" s="9">
        <f t="shared" si="346"/>
        <v>42305.829166666663</v>
      </c>
    </row>
    <row r="3668" spans="1:20" x14ac:dyDescent="0.35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3">
        <f t="shared" si="347"/>
        <v>100</v>
      </c>
      <c r="P3668" s="4">
        <f t="shared" si="342"/>
        <v>31.578947368421051</v>
      </c>
      <c r="Q3668" t="str">
        <f t="shared" si="343"/>
        <v>theater</v>
      </c>
      <c r="R3668" t="str">
        <f t="shared" si="344"/>
        <v>plays</v>
      </c>
      <c r="S3668" s="9">
        <f t="shared" si="345"/>
        <v>41822.90488425926</v>
      </c>
      <c r="T3668" s="9">
        <f t="shared" si="346"/>
        <v>41844.291666666664</v>
      </c>
    </row>
    <row r="3669" spans="1:20" ht="43.5" x14ac:dyDescent="0.35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3">
        <f t="shared" si="347"/>
        <v>104</v>
      </c>
      <c r="P3669" s="4">
        <f t="shared" si="342"/>
        <v>53.363965517241382</v>
      </c>
      <c r="Q3669" t="str">
        <f t="shared" si="343"/>
        <v>theater</v>
      </c>
      <c r="R3669" t="str">
        <f t="shared" si="344"/>
        <v>plays</v>
      </c>
      <c r="S3669" s="9">
        <f t="shared" si="345"/>
        <v>42173.970127314817</v>
      </c>
      <c r="T3669" s="9">
        <f t="shared" si="346"/>
        <v>42203.970127314817</v>
      </c>
    </row>
    <row r="3670" spans="1:20" ht="43.5" x14ac:dyDescent="0.35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3">
        <f t="shared" si="347"/>
        <v>104</v>
      </c>
      <c r="P3670" s="4">
        <f t="shared" si="342"/>
        <v>36.964285714285715</v>
      </c>
      <c r="Q3670" t="str">
        <f t="shared" si="343"/>
        <v>theater</v>
      </c>
      <c r="R3670" t="str">
        <f t="shared" si="344"/>
        <v>plays</v>
      </c>
      <c r="S3670" s="9">
        <f t="shared" si="345"/>
        <v>42185.556157407409</v>
      </c>
      <c r="T3670" s="9">
        <f t="shared" si="346"/>
        <v>42208.772916666669</v>
      </c>
    </row>
    <row r="3671" spans="1:20" ht="43.5" x14ac:dyDescent="0.35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3">
        <f t="shared" si="347"/>
        <v>139</v>
      </c>
      <c r="P3671" s="4">
        <f t="shared" si="342"/>
        <v>81.294117647058826</v>
      </c>
      <c r="Q3671" t="str">
        <f t="shared" si="343"/>
        <v>theater</v>
      </c>
      <c r="R3671" t="str">
        <f t="shared" si="344"/>
        <v>plays</v>
      </c>
      <c r="S3671" s="9">
        <f t="shared" si="345"/>
        <v>42136.675196759257</v>
      </c>
      <c r="T3671" s="9">
        <f t="shared" si="346"/>
        <v>42166.675196759257</v>
      </c>
    </row>
    <row r="3672" spans="1:20" ht="43.5" x14ac:dyDescent="0.35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3">
        <f t="shared" si="347"/>
        <v>110</v>
      </c>
      <c r="P3672" s="4">
        <f t="shared" si="342"/>
        <v>20.083333333333332</v>
      </c>
      <c r="Q3672" t="str">
        <f t="shared" si="343"/>
        <v>theater</v>
      </c>
      <c r="R3672" t="str">
        <f t="shared" si="344"/>
        <v>plays</v>
      </c>
      <c r="S3672" s="9">
        <f t="shared" si="345"/>
        <v>42142.514016203699</v>
      </c>
      <c r="T3672" s="9">
        <f t="shared" si="346"/>
        <v>42155.958333333328</v>
      </c>
    </row>
    <row r="3673" spans="1:20" ht="43.5" x14ac:dyDescent="0.35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3">
        <f t="shared" si="347"/>
        <v>101</v>
      </c>
      <c r="P3673" s="4">
        <f t="shared" si="342"/>
        <v>88.25</v>
      </c>
      <c r="Q3673" t="str">
        <f t="shared" si="343"/>
        <v>theater</v>
      </c>
      <c r="R3673" t="str">
        <f t="shared" si="344"/>
        <v>plays</v>
      </c>
      <c r="S3673" s="9">
        <f t="shared" si="345"/>
        <v>41820.62809027778</v>
      </c>
      <c r="T3673" s="9">
        <f t="shared" si="346"/>
        <v>41841.165972222225</v>
      </c>
    </row>
    <row r="3674" spans="1:20" ht="43.5" x14ac:dyDescent="0.35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3">
        <f t="shared" si="347"/>
        <v>102</v>
      </c>
      <c r="P3674" s="4">
        <f t="shared" si="342"/>
        <v>53.438596491228068</v>
      </c>
      <c r="Q3674" t="str">
        <f t="shared" si="343"/>
        <v>theater</v>
      </c>
      <c r="R3674" t="str">
        <f t="shared" si="344"/>
        <v>plays</v>
      </c>
      <c r="S3674" s="9">
        <f t="shared" si="345"/>
        <v>41878.946574074071</v>
      </c>
      <c r="T3674" s="9">
        <f t="shared" si="346"/>
        <v>41908.946574074071</v>
      </c>
    </row>
    <row r="3675" spans="1:20" ht="43.5" x14ac:dyDescent="0.35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3">
        <f t="shared" si="347"/>
        <v>114</v>
      </c>
      <c r="P3675" s="4">
        <f t="shared" si="342"/>
        <v>39.868421052631582</v>
      </c>
      <c r="Q3675" t="str">
        <f t="shared" si="343"/>
        <v>theater</v>
      </c>
      <c r="R3675" t="str">
        <f t="shared" si="344"/>
        <v>plays</v>
      </c>
      <c r="S3675" s="9">
        <f t="shared" si="345"/>
        <v>41914.295104166667</v>
      </c>
      <c r="T3675" s="9">
        <f t="shared" si="346"/>
        <v>41948.536111111112</v>
      </c>
    </row>
    <row r="3676" spans="1:20" ht="43.5" x14ac:dyDescent="0.35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3">
        <f t="shared" si="347"/>
        <v>100</v>
      </c>
      <c r="P3676" s="4">
        <f t="shared" si="342"/>
        <v>145.16129032258064</v>
      </c>
      <c r="Q3676" t="str">
        <f t="shared" si="343"/>
        <v>theater</v>
      </c>
      <c r="R3676" t="str">
        <f t="shared" si="344"/>
        <v>plays</v>
      </c>
      <c r="S3676" s="9">
        <f t="shared" si="345"/>
        <v>42556.873020833329</v>
      </c>
      <c r="T3676" s="9">
        <f t="shared" si="346"/>
        <v>42616.873020833329</v>
      </c>
    </row>
    <row r="3677" spans="1:20" ht="43.5" x14ac:dyDescent="0.35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3">
        <f t="shared" si="347"/>
        <v>140</v>
      </c>
      <c r="P3677" s="4">
        <f t="shared" si="342"/>
        <v>23.333333333333332</v>
      </c>
      <c r="Q3677" t="str">
        <f t="shared" si="343"/>
        <v>theater</v>
      </c>
      <c r="R3677" t="str">
        <f t="shared" si="344"/>
        <v>plays</v>
      </c>
      <c r="S3677" s="9">
        <f t="shared" si="345"/>
        <v>42493.597013888888</v>
      </c>
      <c r="T3677" s="9">
        <f t="shared" si="346"/>
        <v>42505.958333333328</v>
      </c>
    </row>
    <row r="3678" spans="1:20" ht="43.5" x14ac:dyDescent="0.35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3">
        <f t="shared" si="347"/>
        <v>129</v>
      </c>
      <c r="P3678" s="4">
        <f t="shared" si="342"/>
        <v>64.375</v>
      </c>
      <c r="Q3678" t="str">
        <f t="shared" si="343"/>
        <v>theater</v>
      </c>
      <c r="R3678" t="str">
        <f t="shared" si="344"/>
        <v>plays</v>
      </c>
      <c r="S3678" s="9">
        <f t="shared" si="345"/>
        <v>41876.815787037034</v>
      </c>
      <c r="T3678" s="9">
        <f t="shared" si="346"/>
        <v>41894.815787037034</v>
      </c>
    </row>
    <row r="3679" spans="1:20" ht="29" x14ac:dyDescent="0.35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3">
        <f t="shared" si="347"/>
        <v>103</v>
      </c>
      <c r="P3679" s="4">
        <f t="shared" si="342"/>
        <v>62.052763819095475</v>
      </c>
      <c r="Q3679" t="str">
        <f t="shared" si="343"/>
        <v>theater</v>
      </c>
      <c r="R3679" t="str">
        <f t="shared" si="344"/>
        <v>plays</v>
      </c>
      <c r="S3679" s="9">
        <f t="shared" si="345"/>
        <v>41802.574282407404</v>
      </c>
      <c r="T3679" s="9">
        <f t="shared" si="346"/>
        <v>41823.165972222225</v>
      </c>
    </row>
    <row r="3680" spans="1:20" ht="29" x14ac:dyDescent="0.35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3">
        <f t="shared" si="347"/>
        <v>103</v>
      </c>
      <c r="P3680" s="4">
        <f t="shared" si="342"/>
        <v>66.129032258064512</v>
      </c>
      <c r="Q3680" t="str">
        <f t="shared" si="343"/>
        <v>theater</v>
      </c>
      <c r="R3680" t="str">
        <f t="shared" si="344"/>
        <v>plays</v>
      </c>
      <c r="S3680" s="9">
        <f t="shared" si="345"/>
        <v>42120.531226851846</v>
      </c>
      <c r="T3680" s="9">
        <f t="shared" si="346"/>
        <v>42155.531226851846</v>
      </c>
    </row>
    <row r="3681" spans="1:20" ht="43.5" x14ac:dyDescent="0.35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3">
        <f t="shared" si="347"/>
        <v>111</v>
      </c>
      <c r="P3681" s="4">
        <f t="shared" si="342"/>
        <v>73.400000000000006</v>
      </c>
      <c r="Q3681" t="str">
        <f t="shared" si="343"/>
        <v>theater</v>
      </c>
      <c r="R3681" t="str">
        <f t="shared" si="344"/>
        <v>plays</v>
      </c>
      <c r="S3681" s="9">
        <f t="shared" si="345"/>
        <v>41786.761354166665</v>
      </c>
      <c r="T3681" s="9">
        <f t="shared" si="346"/>
        <v>41821.207638888889</v>
      </c>
    </row>
    <row r="3682" spans="1:20" ht="29" x14ac:dyDescent="0.35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3">
        <f t="shared" si="347"/>
        <v>113</v>
      </c>
      <c r="P3682" s="4">
        <f t="shared" si="342"/>
        <v>99.5</v>
      </c>
      <c r="Q3682" t="str">
        <f t="shared" si="343"/>
        <v>theater</v>
      </c>
      <c r="R3682" t="str">
        <f t="shared" si="344"/>
        <v>plays</v>
      </c>
      <c r="S3682" s="9">
        <f t="shared" si="345"/>
        <v>42627.454097222217</v>
      </c>
      <c r="T3682" s="9">
        <f t="shared" si="346"/>
        <v>42648.454097222217</v>
      </c>
    </row>
    <row r="3683" spans="1:20" ht="58" x14ac:dyDescent="0.35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3">
        <f t="shared" si="347"/>
        <v>112</v>
      </c>
      <c r="P3683" s="4">
        <f t="shared" si="342"/>
        <v>62.166666666666664</v>
      </c>
      <c r="Q3683" t="str">
        <f t="shared" si="343"/>
        <v>theater</v>
      </c>
      <c r="R3683" t="str">
        <f t="shared" si="344"/>
        <v>plays</v>
      </c>
      <c r="S3683" s="9">
        <f t="shared" si="345"/>
        <v>42374.651504629626</v>
      </c>
      <c r="T3683" s="9">
        <f t="shared" si="346"/>
        <v>42384.651504629626</v>
      </c>
    </row>
    <row r="3684" spans="1:20" ht="43.5" x14ac:dyDescent="0.35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3">
        <f t="shared" si="347"/>
        <v>140</v>
      </c>
      <c r="P3684" s="4">
        <f t="shared" si="342"/>
        <v>62.328358208955223</v>
      </c>
      <c r="Q3684" t="str">
        <f t="shared" si="343"/>
        <v>theater</v>
      </c>
      <c r="R3684" t="str">
        <f t="shared" si="344"/>
        <v>plays</v>
      </c>
      <c r="S3684" s="9">
        <f t="shared" si="345"/>
        <v>41772.685393518521</v>
      </c>
      <c r="T3684" s="9">
        <f t="shared" si="346"/>
        <v>41806.290972222225</v>
      </c>
    </row>
    <row r="3685" spans="1:20" ht="29" x14ac:dyDescent="0.35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3">
        <f t="shared" si="347"/>
        <v>111</v>
      </c>
      <c r="P3685" s="4">
        <f t="shared" si="342"/>
        <v>58.787878787878789</v>
      </c>
      <c r="Q3685" t="str">
        <f t="shared" si="343"/>
        <v>theater</v>
      </c>
      <c r="R3685" t="str">
        <f t="shared" si="344"/>
        <v>plays</v>
      </c>
      <c r="S3685" s="9">
        <f t="shared" si="345"/>
        <v>42633.116851851853</v>
      </c>
      <c r="T3685" s="9">
        <f t="shared" si="346"/>
        <v>42663.116851851853</v>
      </c>
    </row>
    <row r="3686" spans="1:20" ht="43.5" x14ac:dyDescent="0.35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3">
        <f t="shared" si="347"/>
        <v>140</v>
      </c>
      <c r="P3686" s="4">
        <f t="shared" si="342"/>
        <v>45.347826086956523</v>
      </c>
      <c r="Q3686" t="str">
        <f t="shared" si="343"/>
        <v>theater</v>
      </c>
      <c r="R3686" t="str">
        <f t="shared" si="344"/>
        <v>plays</v>
      </c>
      <c r="S3686" s="9">
        <f t="shared" si="345"/>
        <v>42219.180393518516</v>
      </c>
      <c r="T3686" s="9">
        <f t="shared" si="346"/>
        <v>42249.180393518516</v>
      </c>
    </row>
    <row r="3687" spans="1:20" ht="43.5" x14ac:dyDescent="0.35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3">
        <f t="shared" si="347"/>
        <v>106</v>
      </c>
      <c r="P3687" s="4">
        <f t="shared" si="342"/>
        <v>41.944444444444443</v>
      </c>
      <c r="Q3687" t="str">
        <f t="shared" si="343"/>
        <v>theater</v>
      </c>
      <c r="R3687" t="str">
        <f t="shared" si="344"/>
        <v>plays</v>
      </c>
      <c r="S3687" s="9">
        <f t="shared" si="345"/>
        <v>41753.593275462961</v>
      </c>
      <c r="T3687" s="9">
        <f t="shared" si="346"/>
        <v>41778.875</v>
      </c>
    </row>
    <row r="3688" spans="1:20" ht="43.5" x14ac:dyDescent="0.35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3">
        <f t="shared" si="347"/>
        <v>102</v>
      </c>
      <c r="P3688" s="4">
        <f t="shared" si="342"/>
        <v>59.166666666666664</v>
      </c>
      <c r="Q3688" t="str">
        <f t="shared" si="343"/>
        <v>theater</v>
      </c>
      <c r="R3688" t="str">
        <f t="shared" si="344"/>
        <v>plays</v>
      </c>
      <c r="S3688" s="9">
        <f t="shared" si="345"/>
        <v>42230.662731481483</v>
      </c>
      <c r="T3688" s="9">
        <f t="shared" si="346"/>
        <v>42245.165972222225</v>
      </c>
    </row>
    <row r="3689" spans="1:20" ht="43.5" x14ac:dyDescent="0.35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3">
        <f t="shared" si="347"/>
        <v>101</v>
      </c>
      <c r="P3689" s="4">
        <f t="shared" si="342"/>
        <v>200.49</v>
      </c>
      <c r="Q3689" t="str">
        <f t="shared" si="343"/>
        <v>theater</v>
      </c>
      <c r="R3689" t="str">
        <f t="shared" si="344"/>
        <v>plays</v>
      </c>
      <c r="S3689" s="9">
        <f t="shared" si="345"/>
        <v>41787.218229166669</v>
      </c>
      <c r="T3689" s="9">
        <f t="shared" si="346"/>
        <v>41817.218229166669</v>
      </c>
    </row>
    <row r="3690" spans="1:20" ht="43.5" x14ac:dyDescent="0.35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3">
        <f t="shared" si="347"/>
        <v>110</v>
      </c>
      <c r="P3690" s="4">
        <f t="shared" si="342"/>
        <v>83.974358974358978</v>
      </c>
      <c r="Q3690" t="str">
        <f t="shared" si="343"/>
        <v>theater</v>
      </c>
      <c r="R3690" t="str">
        <f t="shared" si="344"/>
        <v>plays</v>
      </c>
      <c r="S3690" s="9">
        <f t="shared" si="345"/>
        <v>41829.787083333329</v>
      </c>
      <c r="T3690" s="9">
        <f t="shared" si="346"/>
        <v>41859.787083333329</v>
      </c>
    </row>
    <row r="3691" spans="1:20" ht="43.5" x14ac:dyDescent="0.35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3">
        <f t="shared" si="347"/>
        <v>119</v>
      </c>
      <c r="P3691" s="4">
        <f t="shared" si="342"/>
        <v>57.258064516129032</v>
      </c>
      <c r="Q3691" t="str">
        <f t="shared" si="343"/>
        <v>theater</v>
      </c>
      <c r="R3691" t="str">
        <f t="shared" si="344"/>
        <v>plays</v>
      </c>
      <c r="S3691" s="9">
        <f t="shared" si="345"/>
        <v>42147.826840277776</v>
      </c>
      <c r="T3691" s="9">
        <f t="shared" si="346"/>
        <v>42176.934027777781</v>
      </c>
    </row>
    <row r="3692" spans="1:20" ht="43.5" x14ac:dyDescent="0.35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3">
        <f t="shared" si="347"/>
        <v>120</v>
      </c>
      <c r="P3692" s="4">
        <f t="shared" si="342"/>
        <v>58.064516129032256</v>
      </c>
      <c r="Q3692" t="str">
        <f t="shared" si="343"/>
        <v>theater</v>
      </c>
      <c r="R3692" t="str">
        <f t="shared" si="344"/>
        <v>plays</v>
      </c>
      <c r="S3692" s="9">
        <f t="shared" si="345"/>
        <v>41940.598182870373</v>
      </c>
      <c r="T3692" s="9">
        <f t="shared" si="346"/>
        <v>41970.639849537038</v>
      </c>
    </row>
    <row r="3693" spans="1:20" ht="29" x14ac:dyDescent="0.35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3">
        <f t="shared" si="347"/>
        <v>128</v>
      </c>
      <c r="P3693" s="4">
        <f t="shared" si="342"/>
        <v>186.80291970802921</v>
      </c>
      <c r="Q3693" t="str">
        <f t="shared" si="343"/>
        <v>theater</v>
      </c>
      <c r="R3693" t="str">
        <f t="shared" si="344"/>
        <v>plays</v>
      </c>
      <c r="S3693" s="9">
        <f t="shared" si="345"/>
        <v>42020.700567129628</v>
      </c>
      <c r="T3693" s="9">
        <f t="shared" si="346"/>
        <v>42065.207638888889</v>
      </c>
    </row>
    <row r="3694" spans="1:20" ht="29" x14ac:dyDescent="0.35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3">
        <f t="shared" si="347"/>
        <v>126</v>
      </c>
      <c r="P3694" s="4">
        <f t="shared" si="342"/>
        <v>74.117647058823536</v>
      </c>
      <c r="Q3694" t="str">
        <f t="shared" si="343"/>
        <v>theater</v>
      </c>
      <c r="R3694" t="str">
        <f t="shared" si="344"/>
        <v>plays</v>
      </c>
      <c r="S3694" s="9">
        <f t="shared" si="345"/>
        <v>41891.96503472222</v>
      </c>
      <c r="T3694" s="9">
        <f t="shared" si="346"/>
        <v>41901</v>
      </c>
    </row>
    <row r="3695" spans="1:20" ht="43.5" x14ac:dyDescent="0.35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3">
        <f t="shared" si="347"/>
        <v>130</v>
      </c>
      <c r="P3695" s="4">
        <f t="shared" si="342"/>
        <v>30.714285714285715</v>
      </c>
      <c r="Q3695" t="str">
        <f t="shared" si="343"/>
        <v>theater</v>
      </c>
      <c r="R3695" t="str">
        <f t="shared" si="344"/>
        <v>plays</v>
      </c>
      <c r="S3695" s="9">
        <f t="shared" si="345"/>
        <v>42309.191307870366</v>
      </c>
      <c r="T3695" s="9">
        <f t="shared" si="346"/>
        <v>42338.9375</v>
      </c>
    </row>
    <row r="3696" spans="1:20" ht="43.5" x14ac:dyDescent="0.35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3">
        <f t="shared" si="347"/>
        <v>108</v>
      </c>
      <c r="P3696" s="4">
        <f t="shared" si="342"/>
        <v>62.666666666666664</v>
      </c>
      <c r="Q3696" t="str">
        <f t="shared" si="343"/>
        <v>theater</v>
      </c>
      <c r="R3696" t="str">
        <f t="shared" si="344"/>
        <v>plays</v>
      </c>
      <c r="S3696" s="9">
        <f t="shared" si="345"/>
        <v>42490.133877314816</v>
      </c>
      <c r="T3696" s="9">
        <f t="shared" si="346"/>
        <v>42527.083333333328</v>
      </c>
    </row>
    <row r="3697" spans="1:20" ht="43.5" x14ac:dyDescent="0.35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3">
        <f t="shared" si="347"/>
        <v>101</v>
      </c>
      <c r="P3697" s="4">
        <f t="shared" si="342"/>
        <v>121.36363636363636</v>
      </c>
      <c r="Q3697" t="str">
        <f t="shared" si="343"/>
        <v>theater</v>
      </c>
      <c r="R3697" t="str">
        <f t="shared" si="344"/>
        <v>plays</v>
      </c>
      <c r="S3697" s="9">
        <f t="shared" si="345"/>
        <v>41995.870486111111</v>
      </c>
      <c r="T3697" s="9">
        <f t="shared" si="346"/>
        <v>42015.870486111111</v>
      </c>
    </row>
    <row r="3698" spans="1:20" ht="43.5" x14ac:dyDescent="0.35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3">
        <f t="shared" si="347"/>
        <v>155</v>
      </c>
      <c r="P3698" s="4">
        <f t="shared" si="342"/>
        <v>39.743589743589745</v>
      </c>
      <c r="Q3698" t="str">
        <f t="shared" si="343"/>
        <v>theater</v>
      </c>
      <c r="R3698" t="str">
        <f t="shared" si="344"/>
        <v>plays</v>
      </c>
      <c r="S3698" s="9">
        <f t="shared" si="345"/>
        <v>41988.617083333331</v>
      </c>
      <c r="T3698" s="9">
        <f t="shared" si="346"/>
        <v>42048.617083333331</v>
      </c>
    </row>
    <row r="3699" spans="1:20" ht="43.5" x14ac:dyDescent="0.35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3">
        <f t="shared" si="347"/>
        <v>108</v>
      </c>
      <c r="P3699" s="4">
        <f t="shared" si="342"/>
        <v>72</v>
      </c>
      <c r="Q3699" t="str">
        <f t="shared" si="343"/>
        <v>theater</v>
      </c>
      <c r="R3699" t="str">
        <f t="shared" si="344"/>
        <v>plays</v>
      </c>
      <c r="S3699" s="9">
        <f t="shared" si="345"/>
        <v>42479.465833333335</v>
      </c>
      <c r="T3699" s="9">
        <f t="shared" si="346"/>
        <v>42500.465833333335</v>
      </c>
    </row>
    <row r="3700" spans="1:20" ht="29" x14ac:dyDescent="0.35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3">
        <f t="shared" si="347"/>
        <v>111</v>
      </c>
      <c r="P3700" s="4">
        <f t="shared" si="342"/>
        <v>40.632352941176471</v>
      </c>
      <c r="Q3700" t="str">
        <f t="shared" si="343"/>
        <v>theater</v>
      </c>
      <c r="R3700" t="str">
        <f t="shared" si="344"/>
        <v>plays</v>
      </c>
      <c r="S3700" s="9">
        <f t="shared" si="345"/>
        <v>42401.806562500002</v>
      </c>
      <c r="T3700" s="9">
        <f t="shared" si="346"/>
        <v>42431.806562500002</v>
      </c>
    </row>
    <row r="3701" spans="1:20" ht="43.5" x14ac:dyDescent="0.35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3">
        <f t="shared" si="347"/>
        <v>101</v>
      </c>
      <c r="P3701" s="4">
        <f t="shared" si="342"/>
        <v>63</v>
      </c>
      <c r="Q3701" t="str">
        <f t="shared" si="343"/>
        <v>theater</v>
      </c>
      <c r="R3701" t="str">
        <f t="shared" si="344"/>
        <v>plays</v>
      </c>
      <c r="S3701" s="9">
        <f t="shared" si="345"/>
        <v>41897.602037037039</v>
      </c>
      <c r="T3701" s="9">
        <f t="shared" si="346"/>
        <v>41927.602037037039</v>
      </c>
    </row>
    <row r="3702" spans="1:20" ht="29" x14ac:dyDescent="0.35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3">
        <f t="shared" si="347"/>
        <v>122</v>
      </c>
      <c r="P3702" s="4">
        <f t="shared" si="342"/>
        <v>33.666666666666664</v>
      </c>
      <c r="Q3702" t="str">
        <f t="shared" si="343"/>
        <v>theater</v>
      </c>
      <c r="R3702" t="str">
        <f t="shared" si="344"/>
        <v>plays</v>
      </c>
      <c r="S3702" s="9">
        <f t="shared" si="345"/>
        <v>41882.585648148146</v>
      </c>
      <c r="T3702" s="9">
        <f t="shared" si="346"/>
        <v>41912.666666666664</v>
      </c>
    </row>
    <row r="3703" spans="1:20" ht="43.5" x14ac:dyDescent="0.35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3">
        <f t="shared" si="347"/>
        <v>101</v>
      </c>
      <c r="P3703" s="4">
        <f t="shared" si="342"/>
        <v>38.589743589743591</v>
      </c>
      <c r="Q3703" t="str">
        <f t="shared" si="343"/>
        <v>theater</v>
      </c>
      <c r="R3703" t="str">
        <f t="shared" si="344"/>
        <v>plays</v>
      </c>
      <c r="S3703" s="9">
        <f t="shared" si="345"/>
        <v>42129.541585648149</v>
      </c>
      <c r="T3703" s="9">
        <f t="shared" si="346"/>
        <v>42159.541585648149</v>
      </c>
    </row>
    <row r="3704" spans="1:20" ht="43.5" x14ac:dyDescent="0.35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3">
        <f t="shared" si="347"/>
        <v>110</v>
      </c>
      <c r="P3704" s="4">
        <f t="shared" si="342"/>
        <v>155.95238095238096</v>
      </c>
      <c r="Q3704" t="str">
        <f t="shared" si="343"/>
        <v>theater</v>
      </c>
      <c r="R3704" t="str">
        <f t="shared" si="344"/>
        <v>plays</v>
      </c>
      <c r="S3704" s="9">
        <f t="shared" si="345"/>
        <v>42524.53800925926</v>
      </c>
      <c r="T3704" s="9">
        <f t="shared" si="346"/>
        <v>42561.957638888889</v>
      </c>
    </row>
    <row r="3705" spans="1:20" ht="43.5" x14ac:dyDescent="0.35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3">
        <f t="shared" si="347"/>
        <v>124</v>
      </c>
      <c r="P3705" s="4">
        <f t="shared" si="342"/>
        <v>43.2</v>
      </c>
      <c r="Q3705" t="str">
        <f t="shared" si="343"/>
        <v>theater</v>
      </c>
      <c r="R3705" t="str">
        <f t="shared" si="344"/>
        <v>plays</v>
      </c>
      <c r="S3705" s="9">
        <f t="shared" si="345"/>
        <v>42556.504490740743</v>
      </c>
      <c r="T3705" s="9">
        <f t="shared" si="346"/>
        <v>42595.290972222225</v>
      </c>
    </row>
    <row r="3706" spans="1:20" ht="43.5" x14ac:dyDescent="0.35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3">
        <f t="shared" si="347"/>
        <v>137</v>
      </c>
      <c r="P3706" s="4">
        <f t="shared" si="342"/>
        <v>15.148518518518518</v>
      </c>
      <c r="Q3706" t="str">
        <f t="shared" si="343"/>
        <v>theater</v>
      </c>
      <c r="R3706" t="str">
        <f t="shared" si="344"/>
        <v>plays</v>
      </c>
      <c r="S3706" s="9">
        <f t="shared" si="345"/>
        <v>42461.689745370371</v>
      </c>
      <c r="T3706" s="9">
        <f t="shared" si="346"/>
        <v>42521.689745370371</v>
      </c>
    </row>
    <row r="3707" spans="1:20" ht="43.5" x14ac:dyDescent="0.35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3">
        <f t="shared" si="347"/>
        <v>104</v>
      </c>
      <c r="P3707" s="4">
        <f t="shared" si="342"/>
        <v>83.571428571428569</v>
      </c>
      <c r="Q3707" t="str">
        <f t="shared" si="343"/>
        <v>theater</v>
      </c>
      <c r="R3707" t="str">
        <f t="shared" si="344"/>
        <v>plays</v>
      </c>
      <c r="S3707" s="9">
        <f t="shared" si="345"/>
        <v>41792.542986111112</v>
      </c>
      <c r="T3707" s="9">
        <f t="shared" si="346"/>
        <v>41813.75</v>
      </c>
    </row>
    <row r="3708" spans="1:20" ht="43.5" x14ac:dyDescent="0.35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3">
        <f t="shared" si="347"/>
        <v>122</v>
      </c>
      <c r="P3708" s="4">
        <f t="shared" si="342"/>
        <v>140</v>
      </c>
      <c r="Q3708" t="str">
        <f t="shared" si="343"/>
        <v>theater</v>
      </c>
      <c r="R3708" t="str">
        <f t="shared" si="344"/>
        <v>plays</v>
      </c>
      <c r="S3708" s="9">
        <f t="shared" si="345"/>
        <v>41879.913761574076</v>
      </c>
      <c r="T3708" s="9">
        <f t="shared" si="346"/>
        <v>41894.913761574076</v>
      </c>
    </row>
    <row r="3709" spans="1:20" ht="29" x14ac:dyDescent="0.35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3">
        <f t="shared" si="347"/>
        <v>186</v>
      </c>
      <c r="P3709" s="4">
        <f t="shared" si="342"/>
        <v>80.869565217391298</v>
      </c>
      <c r="Q3709" t="str">
        <f t="shared" si="343"/>
        <v>theater</v>
      </c>
      <c r="R3709" t="str">
        <f t="shared" si="344"/>
        <v>plays</v>
      </c>
      <c r="S3709" s="9">
        <f t="shared" si="345"/>
        <v>42552.048356481479</v>
      </c>
      <c r="T3709" s="9">
        <f t="shared" si="346"/>
        <v>42573.226388888885</v>
      </c>
    </row>
    <row r="3710" spans="1:20" ht="43.5" x14ac:dyDescent="0.35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3">
        <f t="shared" si="347"/>
        <v>300</v>
      </c>
      <c r="P3710" s="4">
        <f t="shared" si="342"/>
        <v>53.846153846153847</v>
      </c>
      <c r="Q3710" t="str">
        <f t="shared" si="343"/>
        <v>theater</v>
      </c>
      <c r="R3710" t="str">
        <f t="shared" si="344"/>
        <v>plays</v>
      </c>
      <c r="S3710" s="9">
        <f t="shared" si="345"/>
        <v>41810.142199074071</v>
      </c>
      <c r="T3710" s="9">
        <f t="shared" si="346"/>
        <v>41824.142199074071</v>
      </c>
    </row>
    <row r="3711" spans="1:20" ht="43.5" x14ac:dyDescent="0.35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3">
        <f t="shared" si="347"/>
        <v>109</v>
      </c>
      <c r="P3711" s="4">
        <f t="shared" si="342"/>
        <v>30.928571428571427</v>
      </c>
      <c r="Q3711" t="str">
        <f t="shared" si="343"/>
        <v>theater</v>
      </c>
      <c r="R3711" t="str">
        <f t="shared" si="344"/>
        <v>plays</v>
      </c>
      <c r="S3711" s="9">
        <f t="shared" si="345"/>
        <v>41785.707708333335</v>
      </c>
      <c r="T3711" s="9">
        <f t="shared" si="346"/>
        <v>41815.707708333335</v>
      </c>
    </row>
    <row r="3712" spans="1:20" ht="29" x14ac:dyDescent="0.35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3">
        <f t="shared" si="347"/>
        <v>142</v>
      </c>
      <c r="P3712" s="4">
        <f t="shared" si="342"/>
        <v>67.962962962962962</v>
      </c>
      <c r="Q3712" t="str">
        <f t="shared" si="343"/>
        <v>theater</v>
      </c>
      <c r="R3712" t="str">
        <f t="shared" si="344"/>
        <v>plays</v>
      </c>
      <c r="S3712" s="9">
        <f t="shared" si="345"/>
        <v>42072.576249999998</v>
      </c>
      <c r="T3712" s="9">
        <f t="shared" si="346"/>
        <v>42097.576249999998</v>
      </c>
    </row>
    <row r="3713" spans="1:20" ht="29" x14ac:dyDescent="0.35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3">
        <f t="shared" si="347"/>
        <v>114</v>
      </c>
      <c r="P3713" s="4">
        <f t="shared" si="342"/>
        <v>27.142857142857142</v>
      </c>
      <c r="Q3713" t="str">
        <f t="shared" si="343"/>
        <v>theater</v>
      </c>
      <c r="R3713" t="str">
        <f t="shared" si="344"/>
        <v>plays</v>
      </c>
      <c r="S3713" s="9">
        <f t="shared" si="345"/>
        <v>41779.724224537036</v>
      </c>
      <c r="T3713" s="9">
        <f t="shared" si="346"/>
        <v>41805.666666666664</v>
      </c>
    </row>
    <row r="3714" spans="1:20" ht="43.5" x14ac:dyDescent="0.35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3">
        <f t="shared" si="347"/>
        <v>154</v>
      </c>
      <c r="P3714" s="4">
        <f t="shared" si="342"/>
        <v>110.86538461538461</v>
      </c>
      <c r="Q3714" t="str">
        <f t="shared" si="343"/>
        <v>theater</v>
      </c>
      <c r="R3714" t="str">
        <f t="shared" si="344"/>
        <v>plays</v>
      </c>
      <c r="S3714" s="9">
        <f t="shared" si="345"/>
        <v>42134.172071759262</v>
      </c>
      <c r="T3714" s="9">
        <f t="shared" si="346"/>
        <v>42155.290972222225</v>
      </c>
    </row>
    <row r="3715" spans="1:20" ht="43.5" x14ac:dyDescent="0.35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3">
        <f t="shared" si="347"/>
        <v>102</v>
      </c>
      <c r="P3715" s="4">
        <f t="shared" ref="P3715:P3778" si="348">IFERROR(E3715/L3715,0)</f>
        <v>106.84210526315789</v>
      </c>
      <c r="Q3715" t="str">
        <f t="shared" ref="Q3715:Q3778" si="349">LEFT(N3715,SEARCH("/",N3715)-1)</f>
        <v>theater</v>
      </c>
      <c r="R3715" t="str">
        <f t="shared" ref="R3715:R3778" si="350">RIGHT(N3715,LEN(N3715)-SEARCH("/",N3715,1))</f>
        <v>plays</v>
      </c>
      <c r="S3715" s="9">
        <f t="shared" ref="S3715:S3778" si="351">(((J3715/60)/60)/24)+DATE(1970,1,1)</f>
        <v>42505.738032407404</v>
      </c>
      <c r="T3715" s="9">
        <f t="shared" ref="T3715:T3778" si="352">(((I3715/60)/60)/24)+DATE(1970,1,1)</f>
        <v>42525.738032407404</v>
      </c>
    </row>
    <row r="3716" spans="1:20" ht="43.5" x14ac:dyDescent="0.35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3">
        <f t="shared" ref="O3716:O3779" si="353">ROUNDUP((E3716/D3716)*100,0)</f>
        <v>103</v>
      </c>
      <c r="P3716" s="4">
        <f t="shared" si="348"/>
        <v>105.51546391752578</v>
      </c>
      <c r="Q3716" t="str">
        <f t="shared" si="349"/>
        <v>theater</v>
      </c>
      <c r="R3716" t="str">
        <f t="shared" si="350"/>
        <v>plays</v>
      </c>
      <c r="S3716" s="9">
        <f t="shared" si="351"/>
        <v>42118.556331018524</v>
      </c>
      <c r="T3716" s="9">
        <f t="shared" si="352"/>
        <v>42150.165972222225</v>
      </c>
    </row>
    <row r="3717" spans="1:20" ht="43.5" x14ac:dyDescent="0.35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3">
        <f t="shared" si="353"/>
        <v>103</v>
      </c>
      <c r="P3717" s="4">
        <f t="shared" si="348"/>
        <v>132.96296296296296</v>
      </c>
      <c r="Q3717" t="str">
        <f t="shared" si="349"/>
        <v>theater</v>
      </c>
      <c r="R3717" t="str">
        <f t="shared" si="350"/>
        <v>plays</v>
      </c>
      <c r="S3717" s="9">
        <f t="shared" si="351"/>
        <v>42036.995590277773</v>
      </c>
      <c r="T3717" s="9">
        <f t="shared" si="352"/>
        <v>42094.536111111112</v>
      </c>
    </row>
    <row r="3718" spans="1:20" ht="43.5" x14ac:dyDescent="0.35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3">
        <f t="shared" si="353"/>
        <v>156</v>
      </c>
      <c r="P3718" s="4">
        <f t="shared" si="348"/>
        <v>51.916666666666664</v>
      </c>
      <c r="Q3718" t="str">
        <f t="shared" si="349"/>
        <v>theater</v>
      </c>
      <c r="R3718" t="str">
        <f t="shared" si="350"/>
        <v>plays</v>
      </c>
      <c r="S3718" s="9">
        <f t="shared" si="351"/>
        <v>42360.887835648144</v>
      </c>
      <c r="T3718" s="9">
        <f t="shared" si="352"/>
        <v>42390.887835648144</v>
      </c>
    </row>
    <row r="3719" spans="1:20" ht="43.5" x14ac:dyDescent="0.35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3">
        <f t="shared" si="353"/>
        <v>101</v>
      </c>
      <c r="P3719" s="4">
        <f t="shared" si="348"/>
        <v>310</v>
      </c>
      <c r="Q3719" t="str">
        <f t="shared" si="349"/>
        <v>theater</v>
      </c>
      <c r="R3719" t="str">
        <f t="shared" si="350"/>
        <v>plays</v>
      </c>
      <c r="S3719" s="9">
        <f t="shared" si="351"/>
        <v>42102.866307870368</v>
      </c>
      <c r="T3719" s="9">
        <f t="shared" si="352"/>
        <v>42133.866307870368</v>
      </c>
    </row>
    <row r="3720" spans="1:20" ht="43.5" x14ac:dyDescent="0.35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3">
        <f t="shared" si="353"/>
        <v>240</v>
      </c>
      <c r="P3720" s="4">
        <f t="shared" si="348"/>
        <v>26.021739130434781</v>
      </c>
      <c r="Q3720" t="str">
        <f t="shared" si="349"/>
        <v>theater</v>
      </c>
      <c r="R3720" t="str">
        <f t="shared" si="350"/>
        <v>plays</v>
      </c>
      <c r="S3720" s="9">
        <f t="shared" si="351"/>
        <v>42032.716145833328</v>
      </c>
      <c r="T3720" s="9">
        <f t="shared" si="352"/>
        <v>42062.716145833328</v>
      </c>
    </row>
    <row r="3721" spans="1:20" ht="29" x14ac:dyDescent="0.35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3">
        <f t="shared" si="353"/>
        <v>210</v>
      </c>
      <c r="P3721" s="4">
        <f t="shared" si="348"/>
        <v>105</v>
      </c>
      <c r="Q3721" t="str">
        <f t="shared" si="349"/>
        <v>theater</v>
      </c>
      <c r="R3721" t="str">
        <f t="shared" si="350"/>
        <v>plays</v>
      </c>
      <c r="S3721" s="9">
        <f t="shared" si="351"/>
        <v>42147.729930555557</v>
      </c>
      <c r="T3721" s="9">
        <f t="shared" si="352"/>
        <v>42177.729930555557</v>
      </c>
    </row>
    <row r="3722" spans="1:20" ht="29" x14ac:dyDescent="0.35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3">
        <f t="shared" si="353"/>
        <v>105</v>
      </c>
      <c r="P3722" s="4">
        <f t="shared" si="348"/>
        <v>86.224999999999994</v>
      </c>
      <c r="Q3722" t="str">
        <f t="shared" si="349"/>
        <v>theater</v>
      </c>
      <c r="R3722" t="str">
        <f t="shared" si="350"/>
        <v>plays</v>
      </c>
      <c r="S3722" s="9">
        <f t="shared" si="351"/>
        <v>42165.993125000001</v>
      </c>
      <c r="T3722" s="9">
        <f t="shared" si="352"/>
        <v>42187.993125000001</v>
      </c>
    </row>
    <row r="3723" spans="1:20" ht="43.5" x14ac:dyDescent="0.35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3">
        <f t="shared" si="353"/>
        <v>101</v>
      </c>
      <c r="P3723" s="4">
        <f t="shared" si="348"/>
        <v>114.54545454545455</v>
      </c>
      <c r="Q3723" t="str">
        <f t="shared" si="349"/>
        <v>theater</v>
      </c>
      <c r="R3723" t="str">
        <f t="shared" si="350"/>
        <v>plays</v>
      </c>
      <c r="S3723" s="9">
        <f t="shared" si="351"/>
        <v>41927.936157407406</v>
      </c>
      <c r="T3723" s="9">
        <f t="shared" si="352"/>
        <v>41948.977824074071</v>
      </c>
    </row>
    <row r="3724" spans="1:20" ht="43.5" x14ac:dyDescent="0.35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3">
        <f t="shared" si="353"/>
        <v>112</v>
      </c>
      <c r="P3724" s="4">
        <f t="shared" si="348"/>
        <v>47.657142857142858</v>
      </c>
      <c r="Q3724" t="str">
        <f t="shared" si="349"/>
        <v>theater</v>
      </c>
      <c r="R3724" t="str">
        <f t="shared" si="350"/>
        <v>plays</v>
      </c>
      <c r="S3724" s="9">
        <f t="shared" si="351"/>
        <v>42381.671840277777</v>
      </c>
      <c r="T3724" s="9">
        <f t="shared" si="352"/>
        <v>42411.957638888889</v>
      </c>
    </row>
    <row r="3725" spans="1:20" ht="29" x14ac:dyDescent="0.35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3">
        <f t="shared" si="353"/>
        <v>103</v>
      </c>
      <c r="P3725" s="4">
        <f t="shared" si="348"/>
        <v>72.888888888888886</v>
      </c>
      <c r="Q3725" t="str">
        <f t="shared" si="349"/>
        <v>theater</v>
      </c>
      <c r="R3725" t="str">
        <f t="shared" si="350"/>
        <v>plays</v>
      </c>
      <c r="S3725" s="9">
        <f t="shared" si="351"/>
        <v>41943.753032407411</v>
      </c>
      <c r="T3725" s="9">
        <f t="shared" si="352"/>
        <v>41973.794699074075</v>
      </c>
    </row>
    <row r="3726" spans="1:20" ht="43.5" x14ac:dyDescent="0.35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3">
        <f t="shared" si="353"/>
        <v>103</v>
      </c>
      <c r="P3726" s="4">
        <f t="shared" si="348"/>
        <v>49.545505617977533</v>
      </c>
      <c r="Q3726" t="str">
        <f t="shared" si="349"/>
        <v>theater</v>
      </c>
      <c r="R3726" t="str">
        <f t="shared" si="350"/>
        <v>plays</v>
      </c>
      <c r="S3726" s="9">
        <f t="shared" si="351"/>
        <v>42465.491435185191</v>
      </c>
      <c r="T3726" s="9">
        <f t="shared" si="352"/>
        <v>42494.958333333328</v>
      </c>
    </row>
    <row r="3727" spans="1:20" ht="43.5" x14ac:dyDescent="0.35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3">
        <f t="shared" si="353"/>
        <v>127</v>
      </c>
      <c r="P3727" s="4">
        <f t="shared" si="348"/>
        <v>25.4</v>
      </c>
      <c r="Q3727" t="str">
        <f t="shared" si="349"/>
        <v>theater</v>
      </c>
      <c r="R3727" t="str">
        <f t="shared" si="350"/>
        <v>plays</v>
      </c>
      <c r="S3727" s="9">
        <f t="shared" si="351"/>
        <v>42401.945219907408</v>
      </c>
      <c r="T3727" s="9">
        <f t="shared" si="352"/>
        <v>42418.895833333328</v>
      </c>
    </row>
    <row r="3728" spans="1:20" ht="43.5" x14ac:dyDescent="0.35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3">
        <f t="shared" si="353"/>
        <v>339</v>
      </c>
      <c r="P3728" s="4">
        <f t="shared" si="348"/>
        <v>62.586956521739133</v>
      </c>
      <c r="Q3728" t="str">
        <f t="shared" si="349"/>
        <v>theater</v>
      </c>
      <c r="R3728" t="str">
        <f t="shared" si="350"/>
        <v>plays</v>
      </c>
      <c r="S3728" s="9">
        <f t="shared" si="351"/>
        <v>42462.140868055561</v>
      </c>
      <c r="T3728" s="9">
        <f t="shared" si="352"/>
        <v>42489.875</v>
      </c>
    </row>
    <row r="3729" spans="1:20" ht="43.5" x14ac:dyDescent="0.35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3">
        <f t="shared" si="353"/>
        <v>101</v>
      </c>
      <c r="P3729" s="4">
        <f t="shared" si="348"/>
        <v>61.060606060606062</v>
      </c>
      <c r="Q3729" t="str">
        <f t="shared" si="349"/>
        <v>theater</v>
      </c>
      <c r="R3729" t="str">
        <f t="shared" si="350"/>
        <v>plays</v>
      </c>
      <c r="S3729" s="9">
        <f t="shared" si="351"/>
        <v>42632.348310185189</v>
      </c>
      <c r="T3729" s="9">
        <f t="shared" si="352"/>
        <v>42663.204861111109</v>
      </c>
    </row>
    <row r="3730" spans="1:20" ht="29" x14ac:dyDescent="0.35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3">
        <f t="shared" si="353"/>
        <v>10</v>
      </c>
      <c r="P3730" s="4">
        <f t="shared" si="348"/>
        <v>60.064516129032256</v>
      </c>
      <c r="Q3730" t="str">
        <f t="shared" si="349"/>
        <v>theater</v>
      </c>
      <c r="R3730" t="str">
        <f t="shared" si="350"/>
        <v>plays</v>
      </c>
      <c r="S3730" s="9">
        <f t="shared" si="351"/>
        <v>42205.171018518522</v>
      </c>
      <c r="T3730" s="9">
        <f t="shared" si="352"/>
        <v>42235.171018518522</v>
      </c>
    </row>
    <row r="3731" spans="1:20" ht="43.5" x14ac:dyDescent="0.35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3">
        <f t="shared" si="353"/>
        <v>8</v>
      </c>
      <c r="P3731" s="4">
        <f t="shared" si="348"/>
        <v>72.400000000000006</v>
      </c>
      <c r="Q3731" t="str">
        <f t="shared" si="349"/>
        <v>theater</v>
      </c>
      <c r="R3731" t="str">
        <f t="shared" si="350"/>
        <v>plays</v>
      </c>
      <c r="S3731" s="9">
        <f t="shared" si="351"/>
        <v>42041.205000000002</v>
      </c>
      <c r="T3731" s="9">
        <f t="shared" si="352"/>
        <v>42086.16333333333</v>
      </c>
    </row>
    <row r="3732" spans="1:20" ht="43.5" x14ac:dyDescent="0.35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3">
        <f t="shared" si="353"/>
        <v>10</v>
      </c>
      <c r="P3732" s="4">
        <f t="shared" si="348"/>
        <v>100</v>
      </c>
      <c r="Q3732" t="str">
        <f t="shared" si="349"/>
        <v>theater</v>
      </c>
      <c r="R3732" t="str">
        <f t="shared" si="350"/>
        <v>plays</v>
      </c>
      <c r="S3732" s="9">
        <f t="shared" si="351"/>
        <v>42203.677766203706</v>
      </c>
      <c r="T3732" s="9">
        <f t="shared" si="352"/>
        <v>42233.677766203706</v>
      </c>
    </row>
    <row r="3733" spans="1:20" ht="43.5" x14ac:dyDescent="0.35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3">
        <f t="shared" si="353"/>
        <v>12</v>
      </c>
      <c r="P3733" s="4">
        <f t="shared" si="348"/>
        <v>51.666666666666664</v>
      </c>
      <c r="Q3733" t="str">
        <f t="shared" si="349"/>
        <v>theater</v>
      </c>
      <c r="R3733" t="str">
        <f t="shared" si="350"/>
        <v>plays</v>
      </c>
      <c r="S3733" s="9">
        <f t="shared" si="351"/>
        <v>41983.752847222218</v>
      </c>
      <c r="T3733" s="9">
        <f t="shared" si="352"/>
        <v>42014.140972222223</v>
      </c>
    </row>
    <row r="3734" spans="1:20" ht="29" x14ac:dyDescent="0.35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3">
        <f t="shared" si="353"/>
        <v>16</v>
      </c>
      <c r="P3734" s="4">
        <f t="shared" si="348"/>
        <v>32.75</v>
      </c>
      <c r="Q3734" t="str">
        <f t="shared" si="349"/>
        <v>theater</v>
      </c>
      <c r="R3734" t="str">
        <f t="shared" si="350"/>
        <v>plays</v>
      </c>
      <c r="S3734" s="9">
        <f t="shared" si="351"/>
        <v>41968.677465277782</v>
      </c>
      <c r="T3734" s="9">
        <f t="shared" si="352"/>
        <v>42028.5</v>
      </c>
    </row>
    <row r="3735" spans="1:20" ht="29" x14ac:dyDescent="0.35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3">
        <f t="shared" si="353"/>
        <v>0</v>
      </c>
      <c r="P3735" s="4">
        <f t="shared" si="348"/>
        <v>0</v>
      </c>
      <c r="Q3735" t="str">
        <f t="shared" si="349"/>
        <v>theater</v>
      </c>
      <c r="R3735" t="str">
        <f t="shared" si="350"/>
        <v>plays</v>
      </c>
      <c r="S3735" s="9">
        <f t="shared" si="351"/>
        <v>42103.024398148147</v>
      </c>
      <c r="T3735" s="9">
        <f t="shared" si="352"/>
        <v>42112.9375</v>
      </c>
    </row>
    <row r="3736" spans="1:20" ht="43.5" x14ac:dyDescent="0.35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3">
        <f t="shared" si="353"/>
        <v>29</v>
      </c>
      <c r="P3736" s="4">
        <f t="shared" si="348"/>
        <v>61</v>
      </c>
      <c r="Q3736" t="str">
        <f t="shared" si="349"/>
        <v>theater</v>
      </c>
      <c r="R3736" t="str">
        <f t="shared" si="350"/>
        <v>plays</v>
      </c>
      <c r="S3736" s="9">
        <f t="shared" si="351"/>
        <v>42089.901574074072</v>
      </c>
      <c r="T3736" s="9">
        <f t="shared" si="352"/>
        <v>42149.901574074072</v>
      </c>
    </row>
    <row r="3737" spans="1:20" ht="29" x14ac:dyDescent="0.35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3">
        <f t="shared" si="353"/>
        <v>14</v>
      </c>
      <c r="P3737" s="4">
        <f t="shared" si="348"/>
        <v>10</v>
      </c>
      <c r="Q3737" t="str">
        <f t="shared" si="349"/>
        <v>theater</v>
      </c>
      <c r="R3737" t="str">
        <f t="shared" si="350"/>
        <v>plays</v>
      </c>
      <c r="S3737" s="9">
        <f t="shared" si="351"/>
        <v>42122.693159722221</v>
      </c>
      <c r="T3737" s="9">
        <f t="shared" si="352"/>
        <v>42152.693159722221</v>
      </c>
    </row>
    <row r="3738" spans="1:20" ht="43.5" x14ac:dyDescent="0.35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3">
        <f t="shared" si="353"/>
        <v>1</v>
      </c>
      <c r="P3738" s="4">
        <f t="shared" si="348"/>
        <v>10</v>
      </c>
      <c r="Q3738" t="str">
        <f t="shared" si="349"/>
        <v>theater</v>
      </c>
      <c r="R3738" t="str">
        <f t="shared" si="350"/>
        <v>plays</v>
      </c>
      <c r="S3738" s="9">
        <f t="shared" si="351"/>
        <v>42048.711724537032</v>
      </c>
      <c r="T3738" s="9">
        <f t="shared" si="352"/>
        <v>42086.75</v>
      </c>
    </row>
    <row r="3739" spans="1:20" ht="29" x14ac:dyDescent="0.35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3">
        <f t="shared" si="353"/>
        <v>22</v>
      </c>
      <c r="P3739" s="4">
        <f t="shared" si="348"/>
        <v>37.5</v>
      </c>
      <c r="Q3739" t="str">
        <f t="shared" si="349"/>
        <v>theater</v>
      </c>
      <c r="R3739" t="str">
        <f t="shared" si="350"/>
        <v>plays</v>
      </c>
      <c r="S3739" s="9">
        <f t="shared" si="351"/>
        <v>42297.691006944442</v>
      </c>
      <c r="T3739" s="9">
        <f t="shared" si="352"/>
        <v>42320.290972222225</v>
      </c>
    </row>
    <row r="3740" spans="1:20" ht="29" x14ac:dyDescent="0.35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3">
        <f t="shared" si="353"/>
        <v>18</v>
      </c>
      <c r="P3740" s="4">
        <f t="shared" si="348"/>
        <v>45</v>
      </c>
      <c r="Q3740" t="str">
        <f t="shared" si="349"/>
        <v>theater</v>
      </c>
      <c r="R3740" t="str">
        <f t="shared" si="350"/>
        <v>plays</v>
      </c>
      <c r="S3740" s="9">
        <f t="shared" si="351"/>
        <v>41813.938715277778</v>
      </c>
      <c r="T3740" s="9">
        <f t="shared" si="352"/>
        <v>41835.916666666664</v>
      </c>
    </row>
    <row r="3741" spans="1:20" ht="43.5" x14ac:dyDescent="0.35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3">
        <f t="shared" si="353"/>
        <v>21</v>
      </c>
      <c r="P3741" s="4">
        <f t="shared" si="348"/>
        <v>100.625</v>
      </c>
      <c r="Q3741" t="str">
        <f t="shared" si="349"/>
        <v>theater</v>
      </c>
      <c r="R3741" t="str">
        <f t="shared" si="350"/>
        <v>plays</v>
      </c>
      <c r="S3741" s="9">
        <f t="shared" si="351"/>
        <v>42548.449861111112</v>
      </c>
      <c r="T3741" s="9">
        <f t="shared" si="352"/>
        <v>42568.449861111112</v>
      </c>
    </row>
    <row r="3742" spans="1:20" ht="43.5" x14ac:dyDescent="0.35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3">
        <f t="shared" si="353"/>
        <v>18</v>
      </c>
      <c r="P3742" s="4">
        <f t="shared" si="348"/>
        <v>25.571428571428573</v>
      </c>
      <c r="Q3742" t="str">
        <f t="shared" si="349"/>
        <v>theater</v>
      </c>
      <c r="R3742" t="str">
        <f t="shared" si="350"/>
        <v>plays</v>
      </c>
      <c r="S3742" s="9">
        <f t="shared" si="351"/>
        <v>41833.089756944442</v>
      </c>
      <c r="T3742" s="9">
        <f t="shared" si="352"/>
        <v>41863.079143518517</v>
      </c>
    </row>
    <row r="3743" spans="1:20" ht="43.5" x14ac:dyDescent="0.35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3">
        <f t="shared" si="353"/>
        <v>0</v>
      </c>
      <c r="P3743" s="4">
        <f t="shared" si="348"/>
        <v>0</v>
      </c>
      <c r="Q3743" t="str">
        <f t="shared" si="349"/>
        <v>theater</v>
      </c>
      <c r="R3743" t="str">
        <f t="shared" si="350"/>
        <v>plays</v>
      </c>
      <c r="S3743" s="9">
        <f t="shared" si="351"/>
        <v>42325.920717592591</v>
      </c>
      <c r="T3743" s="9">
        <f t="shared" si="352"/>
        <v>42355.920717592591</v>
      </c>
    </row>
    <row r="3744" spans="1:20" ht="43.5" x14ac:dyDescent="0.35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3">
        <f t="shared" si="353"/>
        <v>2</v>
      </c>
      <c r="P3744" s="4">
        <f t="shared" si="348"/>
        <v>25</v>
      </c>
      <c r="Q3744" t="str">
        <f t="shared" si="349"/>
        <v>theater</v>
      </c>
      <c r="R3744" t="str">
        <f t="shared" si="350"/>
        <v>plays</v>
      </c>
      <c r="S3744" s="9">
        <f t="shared" si="351"/>
        <v>41858.214629629627</v>
      </c>
      <c r="T3744" s="9">
        <f t="shared" si="352"/>
        <v>41888.214629629627</v>
      </c>
    </row>
    <row r="3745" spans="1:20" ht="29" x14ac:dyDescent="0.35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3">
        <f t="shared" si="353"/>
        <v>0</v>
      </c>
      <c r="P3745" s="4">
        <f t="shared" si="348"/>
        <v>0</v>
      </c>
      <c r="Q3745" t="str">
        <f t="shared" si="349"/>
        <v>theater</v>
      </c>
      <c r="R3745" t="str">
        <f t="shared" si="350"/>
        <v>plays</v>
      </c>
      <c r="S3745" s="9">
        <f t="shared" si="351"/>
        <v>41793.710231481484</v>
      </c>
      <c r="T3745" s="9">
        <f t="shared" si="352"/>
        <v>41823.710231481484</v>
      </c>
    </row>
    <row r="3746" spans="1:20" ht="43.5" x14ac:dyDescent="0.35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3">
        <f t="shared" si="353"/>
        <v>0</v>
      </c>
      <c r="P3746" s="4">
        <f t="shared" si="348"/>
        <v>0</v>
      </c>
      <c r="Q3746" t="str">
        <f t="shared" si="349"/>
        <v>theater</v>
      </c>
      <c r="R3746" t="str">
        <f t="shared" si="350"/>
        <v>plays</v>
      </c>
      <c r="S3746" s="9">
        <f t="shared" si="351"/>
        <v>41793.814259259263</v>
      </c>
      <c r="T3746" s="9">
        <f t="shared" si="352"/>
        <v>41825.165972222225</v>
      </c>
    </row>
    <row r="3747" spans="1:20" ht="29" x14ac:dyDescent="0.35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3">
        <f t="shared" si="353"/>
        <v>10</v>
      </c>
      <c r="P3747" s="4">
        <f t="shared" si="348"/>
        <v>10</v>
      </c>
      <c r="Q3747" t="str">
        <f t="shared" si="349"/>
        <v>theater</v>
      </c>
      <c r="R3747" t="str">
        <f t="shared" si="350"/>
        <v>plays</v>
      </c>
      <c r="S3747" s="9">
        <f t="shared" si="351"/>
        <v>41831.697939814818</v>
      </c>
      <c r="T3747" s="9">
        <f t="shared" si="352"/>
        <v>41861.697939814818</v>
      </c>
    </row>
    <row r="3748" spans="1:20" x14ac:dyDescent="0.35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3">
        <f t="shared" si="353"/>
        <v>3</v>
      </c>
      <c r="P3748" s="4">
        <f t="shared" si="348"/>
        <v>202</v>
      </c>
      <c r="Q3748" t="str">
        <f t="shared" si="349"/>
        <v>theater</v>
      </c>
      <c r="R3748" t="str">
        <f t="shared" si="350"/>
        <v>plays</v>
      </c>
      <c r="S3748" s="9">
        <f t="shared" si="351"/>
        <v>42621.389340277776</v>
      </c>
      <c r="T3748" s="9">
        <f t="shared" si="352"/>
        <v>42651.389340277776</v>
      </c>
    </row>
    <row r="3749" spans="1:20" ht="29" x14ac:dyDescent="0.35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3">
        <f t="shared" si="353"/>
        <v>1</v>
      </c>
      <c r="P3749" s="4">
        <f t="shared" si="348"/>
        <v>25</v>
      </c>
      <c r="Q3749" t="str">
        <f t="shared" si="349"/>
        <v>theater</v>
      </c>
      <c r="R3749" t="str">
        <f t="shared" si="350"/>
        <v>plays</v>
      </c>
      <c r="S3749" s="9">
        <f t="shared" si="351"/>
        <v>42164.299722222218</v>
      </c>
      <c r="T3749" s="9">
        <f t="shared" si="352"/>
        <v>42190.957638888889</v>
      </c>
    </row>
    <row r="3750" spans="1:20" ht="43.5" x14ac:dyDescent="0.35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3">
        <f t="shared" si="353"/>
        <v>104</v>
      </c>
      <c r="P3750" s="4">
        <f t="shared" si="348"/>
        <v>99.538461538461533</v>
      </c>
      <c r="Q3750" t="str">
        <f t="shared" si="349"/>
        <v>theater</v>
      </c>
      <c r="R3750" t="str">
        <f t="shared" si="350"/>
        <v>musical</v>
      </c>
      <c r="S3750" s="9">
        <f t="shared" si="351"/>
        <v>42395.706435185188</v>
      </c>
      <c r="T3750" s="9">
        <f t="shared" si="352"/>
        <v>42416.249305555553</v>
      </c>
    </row>
    <row r="3751" spans="1:20" ht="43.5" x14ac:dyDescent="0.35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3">
        <f t="shared" si="353"/>
        <v>105</v>
      </c>
      <c r="P3751" s="4">
        <f t="shared" si="348"/>
        <v>75</v>
      </c>
      <c r="Q3751" t="str">
        <f t="shared" si="349"/>
        <v>theater</v>
      </c>
      <c r="R3751" t="str">
        <f t="shared" si="350"/>
        <v>musical</v>
      </c>
      <c r="S3751" s="9">
        <f t="shared" si="351"/>
        <v>42458.127175925925</v>
      </c>
      <c r="T3751" s="9">
        <f t="shared" si="352"/>
        <v>42489.165972222225</v>
      </c>
    </row>
    <row r="3752" spans="1:20" ht="87" x14ac:dyDescent="0.35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3">
        <f t="shared" si="353"/>
        <v>101</v>
      </c>
      <c r="P3752" s="4">
        <f t="shared" si="348"/>
        <v>215.25</v>
      </c>
      <c r="Q3752" t="str">
        <f t="shared" si="349"/>
        <v>theater</v>
      </c>
      <c r="R3752" t="str">
        <f t="shared" si="350"/>
        <v>musical</v>
      </c>
      <c r="S3752" s="9">
        <f t="shared" si="351"/>
        <v>42016.981574074074</v>
      </c>
      <c r="T3752" s="9">
        <f t="shared" si="352"/>
        <v>42045.332638888889</v>
      </c>
    </row>
    <row r="3753" spans="1:20" ht="43.5" x14ac:dyDescent="0.35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3">
        <f t="shared" si="353"/>
        <v>133</v>
      </c>
      <c r="P3753" s="4">
        <f t="shared" si="348"/>
        <v>120.54545454545455</v>
      </c>
      <c r="Q3753" t="str">
        <f t="shared" si="349"/>
        <v>theater</v>
      </c>
      <c r="R3753" t="str">
        <f t="shared" si="350"/>
        <v>musical</v>
      </c>
      <c r="S3753" s="9">
        <f t="shared" si="351"/>
        <v>42403.035567129627</v>
      </c>
      <c r="T3753" s="9">
        <f t="shared" si="352"/>
        <v>42462.993900462956</v>
      </c>
    </row>
    <row r="3754" spans="1:20" ht="58" x14ac:dyDescent="0.35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3">
        <f t="shared" si="353"/>
        <v>113</v>
      </c>
      <c r="P3754" s="4">
        <f t="shared" si="348"/>
        <v>37.666666666666664</v>
      </c>
      <c r="Q3754" t="str">
        <f t="shared" si="349"/>
        <v>theater</v>
      </c>
      <c r="R3754" t="str">
        <f t="shared" si="350"/>
        <v>musical</v>
      </c>
      <c r="S3754" s="9">
        <f t="shared" si="351"/>
        <v>42619.802488425921</v>
      </c>
      <c r="T3754" s="9">
        <f t="shared" si="352"/>
        <v>42659.875</v>
      </c>
    </row>
    <row r="3755" spans="1:20" ht="43.5" x14ac:dyDescent="0.35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3">
        <f t="shared" si="353"/>
        <v>104</v>
      </c>
      <c r="P3755" s="4">
        <f t="shared" si="348"/>
        <v>172.23333333333332</v>
      </c>
      <c r="Q3755" t="str">
        <f t="shared" si="349"/>
        <v>theater</v>
      </c>
      <c r="R3755" t="str">
        <f t="shared" si="350"/>
        <v>musical</v>
      </c>
      <c r="S3755" s="9">
        <f t="shared" si="351"/>
        <v>42128.824074074073</v>
      </c>
      <c r="T3755" s="9">
        <f t="shared" si="352"/>
        <v>42158</v>
      </c>
    </row>
    <row r="3756" spans="1:20" ht="43.5" x14ac:dyDescent="0.35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3">
        <f t="shared" si="353"/>
        <v>120</v>
      </c>
      <c r="P3756" s="4">
        <f t="shared" si="348"/>
        <v>111.11111111111111</v>
      </c>
      <c r="Q3756" t="str">
        <f t="shared" si="349"/>
        <v>theater</v>
      </c>
      <c r="R3756" t="str">
        <f t="shared" si="350"/>
        <v>musical</v>
      </c>
      <c r="S3756" s="9">
        <f t="shared" si="351"/>
        <v>41808.881215277775</v>
      </c>
      <c r="T3756" s="9">
        <f t="shared" si="352"/>
        <v>41846.207638888889</v>
      </c>
    </row>
    <row r="3757" spans="1:20" ht="43.5" x14ac:dyDescent="0.35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3">
        <f t="shared" si="353"/>
        <v>130</v>
      </c>
      <c r="P3757" s="4">
        <f t="shared" si="348"/>
        <v>25.464285714285715</v>
      </c>
      <c r="Q3757" t="str">
        <f t="shared" si="349"/>
        <v>theater</v>
      </c>
      <c r="R3757" t="str">
        <f t="shared" si="350"/>
        <v>musical</v>
      </c>
      <c r="S3757" s="9">
        <f t="shared" si="351"/>
        <v>42445.866979166662</v>
      </c>
      <c r="T3757" s="9">
        <f t="shared" si="352"/>
        <v>42475.866979166662</v>
      </c>
    </row>
    <row r="3758" spans="1:20" ht="43.5" x14ac:dyDescent="0.35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3">
        <f t="shared" si="353"/>
        <v>102</v>
      </c>
      <c r="P3758" s="4">
        <f t="shared" si="348"/>
        <v>267.64705882352939</v>
      </c>
      <c r="Q3758" t="str">
        <f t="shared" si="349"/>
        <v>theater</v>
      </c>
      <c r="R3758" t="str">
        <f t="shared" si="350"/>
        <v>musical</v>
      </c>
      <c r="S3758" s="9">
        <f t="shared" si="351"/>
        <v>41771.814791666664</v>
      </c>
      <c r="T3758" s="9">
        <f t="shared" si="352"/>
        <v>41801.814791666664</v>
      </c>
    </row>
    <row r="3759" spans="1:20" ht="43.5" x14ac:dyDescent="0.35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3">
        <f t="shared" si="353"/>
        <v>109</v>
      </c>
      <c r="P3759" s="4">
        <f t="shared" si="348"/>
        <v>75.959999999999994</v>
      </c>
      <c r="Q3759" t="str">
        <f t="shared" si="349"/>
        <v>theater</v>
      </c>
      <c r="R3759" t="str">
        <f t="shared" si="350"/>
        <v>musical</v>
      </c>
      <c r="S3759" s="9">
        <f t="shared" si="351"/>
        <v>41954.850868055553</v>
      </c>
      <c r="T3759" s="9">
        <f t="shared" si="352"/>
        <v>41974.850868055553</v>
      </c>
    </row>
    <row r="3760" spans="1:20" ht="29" x14ac:dyDescent="0.35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3">
        <f t="shared" si="353"/>
        <v>103</v>
      </c>
      <c r="P3760" s="4">
        <f t="shared" si="348"/>
        <v>59.03846153846154</v>
      </c>
      <c r="Q3760" t="str">
        <f t="shared" si="349"/>
        <v>theater</v>
      </c>
      <c r="R3760" t="str">
        <f t="shared" si="350"/>
        <v>musical</v>
      </c>
      <c r="S3760" s="9">
        <f t="shared" si="351"/>
        <v>41747.471504629626</v>
      </c>
      <c r="T3760" s="9">
        <f t="shared" si="352"/>
        <v>41778.208333333336</v>
      </c>
    </row>
    <row r="3761" spans="1:20" ht="29" x14ac:dyDescent="0.35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3">
        <f t="shared" si="353"/>
        <v>111</v>
      </c>
      <c r="P3761" s="4">
        <f t="shared" si="348"/>
        <v>50.111022727272733</v>
      </c>
      <c r="Q3761" t="str">
        <f t="shared" si="349"/>
        <v>theater</v>
      </c>
      <c r="R3761" t="str">
        <f t="shared" si="350"/>
        <v>musical</v>
      </c>
      <c r="S3761" s="9">
        <f t="shared" si="351"/>
        <v>42182.108252314814</v>
      </c>
      <c r="T3761" s="9">
        <f t="shared" si="352"/>
        <v>42242.108252314814</v>
      </c>
    </row>
    <row r="3762" spans="1:20" ht="43.5" x14ac:dyDescent="0.35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3">
        <f t="shared" si="353"/>
        <v>102</v>
      </c>
      <c r="P3762" s="4">
        <f t="shared" si="348"/>
        <v>55.502967032967035</v>
      </c>
      <c r="Q3762" t="str">
        <f t="shared" si="349"/>
        <v>theater</v>
      </c>
      <c r="R3762" t="str">
        <f t="shared" si="350"/>
        <v>musical</v>
      </c>
      <c r="S3762" s="9">
        <f t="shared" si="351"/>
        <v>41739.525300925925</v>
      </c>
      <c r="T3762" s="9">
        <f t="shared" si="352"/>
        <v>41764.525300925925</v>
      </c>
    </row>
    <row r="3763" spans="1:20" ht="43.5" x14ac:dyDescent="0.35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3">
        <f t="shared" si="353"/>
        <v>100</v>
      </c>
      <c r="P3763" s="4">
        <f t="shared" si="348"/>
        <v>166.66666666666666</v>
      </c>
      <c r="Q3763" t="str">
        <f t="shared" si="349"/>
        <v>theater</v>
      </c>
      <c r="R3763" t="str">
        <f t="shared" si="350"/>
        <v>musical</v>
      </c>
      <c r="S3763" s="9">
        <f t="shared" si="351"/>
        <v>42173.466863425929</v>
      </c>
      <c r="T3763" s="9">
        <f t="shared" si="352"/>
        <v>42226.958333333328</v>
      </c>
    </row>
    <row r="3764" spans="1:20" ht="43.5" x14ac:dyDescent="0.35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3">
        <f t="shared" si="353"/>
        <v>107</v>
      </c>
      <c r="P3764" s="4">
        <f t="shared" si="348"/>
        <v>47.428571428571431</v>
      </c>
      <c r="Q3764" t="str">
        <f t="shared" si="349"/>
        <v>theater</v>
      </c>
      <c r="R3764" t="str">
        <f t="shared" si="350"/>
        <v>musical</v>
      </c>
      <c r="S3764" s="9">
        <f t="shared" si="351"/>
        <v>42193.813530092593</v>
      </c>
      <c r="T3764" s="9">
        <f t="shared" si="352"/>
        <v>42218.813530092593</v>
      </c>
    </row>
    <row r="3765" spans="1:20" ht="29" x14ac:dyDescent="0.35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3">
        <f t="shared" si="353"/>
        <v>100</v>
      </c>
      <c r="P3765" s="4">
        <f t="shared" si="348"/>
        <v>64.935064935064929</v>
      </c>
      <c r="Q3765" t="str">
        <f t="shared" si="349"/>
        <v>theater</v>
      </c>
      <c r="R3765" t="str">
        <f t="shared" si="350"/>
        <v>musical</v>
      </c>
      <c r="S3765" s="9">
        <f t="shared" si="351"/>
        <v>42065.750300925924</v>
      </c>
      <c r="T3765" s="9">
        <f t="shared" si="352"/>
        <v>42095.708634259259</v>
      </c>
    </row>
    <row r="3766" spans="1:20" ht="43.5" x14ac:dyDescent="0.35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3">
        <f t="shared" si="353"/>
        <v>100</v>
      </c>
      <c r="P3766" s="4">
        <f t="shared" si="348"/>
        <v>55.555555555555557</v>
      </c>
      <c r="Q3766" t="str">
        <f t="shared" si="349"/>
        <v>theater</v>
      </c>
      <c r="R3766" t="str">
        <f t="shared" si="350"/>
        <v>musical</v>
      </c>
      <c r="S3766" s="9">
        <f t="shared" si="351"/>
        <v>42499.842962962968</v>
      </c>
      <c r="T3766" s="9">
        <f t="shared" si="352"/>
        <v>42519.024999999994</v>
      </c>
    </row>
    <row r="3767" spans="1:20" ht="43.5" x14ac:dyDescent="0.35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3">
        <f t="shared" si="353"/>
        <v>114</v>
      </c>
      <c r="P3767" s="4">
        <f t="shared" si="348"/>
        <v>74.224299065420567</v>
      </c>
      <c r="Q3767" t="str">
        <f t="shared" si="349"/>
        <v>theater</v>
      </c>
      <c r="R3767" t="str">
        <f t="shared" si="350"/>
        <v>musical</v>
      </c>
      <c r="S3767" s="9">
        <f t="shared" si="351"/>
        <v>41820.776412037041</v>
      </c>
      <c r="T3767" s="9">
        <f t="shared" si="352"/>
        <v>41850.776412037041</v>
      </c>
    </row>
    <row r="3768" spans="1:20" ht="29" x14ac:dyDescent="0.35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3">
        <f t="shared" si="353"/>
        <v>103</v>
      </c>
      <c r="P3768" s="4">
        <f t="shared" si="348"/>
        <v>106.9271875</v>
      </c>
      <c r="Q3768" t="str">
        <f t="shared" si="349"/>
        <v>theater</v>
      </c>
      <c r="R3768" t="str">
        <f t="shared" si="350"/>
        <v>musical</v>
      </c>
      <c r="S3768" s="9">
        <f t="shared" si="351"/>
        <v>41788.167187500003</v>
      </c>
      <c r="T3768" s="9">
        <f t="shared" si="352"/>
        <v>41823.167187500003</v>
      </c>
    </row>
    <row r="3769" spans="1:20" ht="43.5" x14ac:dyDescent="0.35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3">
        <f t="shared" si="353"/>
        <v>117</v>
      </c>
      <c r="P3769" s="4">
        <f t="shared" si="348"/>
        <v>41.696428571428569</v>
      </c>
      <c r="Q3769" t="str">
        <f t="shared" si="349"/>
        <v>theater</v>
      </c>
      <c r="R3769" t="str">
        <f t="shared" si="350"/>
        <v>musical</v>
      </c>
      <c r="S3769" s="9">
        <f t="shared" si="351"/>
        <v>42050.019641203704</v>
      </c>
      <c r="T3769" s="9">
        <f t="shared" si="352"/>
        <v>42064.207638888889</v>
      </c>
    </row>
    <row r="3770" spans="1:20" ht="43.5" x14ac:dyDescent="0.35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3">
        <f t="shared" si="353"/>
        <v>108</v>
      </c>
      <c r="P3770" s="4">
        <f t="shared" si="348"/>
        <v>74.243275862068955</v>
      </c>
      <c r="Q3770" t="str">
        <f t="shared" si="349"/>
        <v>theater</v>
      </c>
      <c r="R3770" t="str">
        <f t="shared" si="350"/>
        <v>musical</v>
      </c>
      <c r="S3770" s="9">
        <f t="shared" si="351"/>
        <v>41772.727893518517</v>
      </c>
      <c r="T3770" s="9">
        <f t="shared" si="352"/>
        <v>41802.727893518517</v>
      </c>
    </row>
    <row r="3771" spans="1:20" ht="43.5" x14ac:dyDescent="0.35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3">
        <f t="shared" si="353"/>
        <v>100</v>
      </c>
      <c r="P3771" s="4">
        <f t="shared" si="348"/>
        <v>73.333333333333329</v>
      </c>
      <c r="Q3771" t="str">
        <f t="shared" si="349"/>
        <v>theater</v>
      </c>
      <c r="R3771" t="str">
        <f t="shared" si="350"/>
        <v>musical</v>
      </c>
      <c r="S3771" s="9">
        <f t="shared" si="351"/>
        <v>42445.598136574074</v>
      </c>
      <c r="T3771" s="9">
        <f t="shared" si="352"/>
        <v>42475.598136574074</v>
      </c>
    </row>
    <row r="3772" spans="1:20" ht="43.5" x14ac:dyDescent="0.35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3">
        <f t="shared" si="353"/>
        <v>100</v>
      </c>
      <c r="P3772" s="4">
        <f t="shared" si="348"/>
        <v>100</v>
      </c>
      <c r="Q3772" t="str">
        <f t="shared" si="349"/>
        <v>theater</v>
      </c>
      <c r="R3772" t="str">
        <f t="shared" si="350"/>
        <v>musical</v>
      </c>
      <c r="S3772" s="9">
        <f t="shared" si="351"/>
        <v>42138.930671296301</v>
      </c>
      <c r="T3772" s="9">
        <f t="shared" si="352"/>
        <v>42168.930671296301</v>
      </c>
    </row>
    <row r="3773" spans="1:20" ht="29" x14ac:dyDescent="0.35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3">
        <f t="shared" si="353"/>
        <v>146</v>
      </c>
      <c r="P3773" s="4">
        <f t="shared" si="348"/>
        <v>38.421052631578945</v>
      </c>
      <c r="Q3773" t="str">
        <f t="shared" si="349"/>
        <v>theater</v>
      </c>
      <c r="R3773" t="str">
        <f t="shared" si="350"/>
        <v>musical</v>
      </c>
      <c r="S3773" s="9">
        <f t="shared" si="351"/>
        <v>42493.857083333336</v>
      </c>
      <c r="T3773" s="9">
        <f t="shared" si="352"/>
        <v>42508</v>
      </c>
    </row>
    <row r="3774" spans="1:20" ht="43.5" x14ac:dyDescent="0.35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3">
        <f t="shared" si="353"/>
        <v>111</v>
      </c>
      <c r="P3774" s="4">
        <f t="shared" si="348"/>
        <v>166.96969696969697</v>
      </c>
      <c r="Q3774" t="str">
        <f t="shared" si="349"/>
        <v>theater</v>
      </c>
      <c r="R3774" t="str">
        <f t="shared" si="350"/>
        <v>musical</v>
      </c>
      <c r="S3774" s="9">
        <f t="shared" si="351"/>
        <v>42682.616967592592</v>
      </c>
      <c r="T3774" s="9">
        <f t="shared" si="352"/>
        <v>42703.25</v>
      </c>
    </row>
    <row r="3775" spans="1:20" ht="29" x14ac:dyDescent="0.35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3">
        <f t="shared" si="353"/>
        <v>109</v>
      </c>
      <c r="P3775" s="4">
        <f t="shared" si="348"/>
        <v>94.912280701754383</v>
      </c>
      <c r="Q3775" t="str">
        <f t="shared" si="349"/>
        <v>theater</v>
      </c>
      <c r="R3775" t="str">
        <f t="shared" si="350"/>
        <v>musical</v>
      </c>
      <c r="S3775" s="9">
        <f t="shared" si="351"/>
        <v>42656.005173611105</v>
      </c>
      <c r="T3775" s="9">
        <f t="shared" si="352"/>
        <v>42689.088888888888</v>
      </c>
    </row>
    <row r="3776" spans="1:20" ht="43.5" x14ac:dyDescent="0.35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3">
        <f t="shared" si="353"/>
        <v>100</v>
      </c>
      <c r="P3776" s="4">
        <f t="shared" si="348"/>
        <v>100</v>
      </c>
      <c r="Q3776" t="str">
        <f t="shared" si="349"/>
        <v>theater</v>
      </c>
      <c r="R3776" t="str">
        <f t="shared" si="350"/>
        <v>musical</v>
      </c>
      <c r="S3776" s="9">
        <f t="shared" si="351"/>
        <v>42087.792303240742</v>
      </c>
      <c r="T3776" s="9">
        <f t="shared" si="352"/>
        <v>42103.792303240742</v>
      </c>
    </row>
    <row r="3777" spans="1:20" ht="43.5" x14ac:dyDescent="0.35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3">
        <f t="shared" si="353"/>
        <v>101</v>
      </c>
      <c r="P3777" s="4">
        <f t="shared" si="348"/>
        <v>143.21428571428572</v>
      </c>
      <c r="Q3777" t="str">
        <f t="shared" si="349"/>
        <v>theater</v>
      </c>
      <c r="R3777" t="str">
        <f t="shared" si="350"/>
        <v>musical</v>
      </c>
      <c r="S3777" s="9">
        <f t="shared" si="351"/>
        <v>42075.942627314813</v>
      </c>
      <c r="T3777" s="9">
        <f t="shared" si="352"/>
        <v>42103.166666666672</v>
      </c>
    </row>
    <row r="3778" spans="1:20" ht="43.5" x14ac:dyDescent="0.35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3">
        <f t="shared" si="353"/>
        <v>107</v>
      </c>
      <c r="P3778" s="4">
        <f t="shared" si="348"/>
        <v>90.819148936170208</v>
      </c>
      <c r="Q3778" t="str">
        <f t="shared" si="349"/>
        <v>theater</v>
      </c>
      <c r="R3778" t="str">
        <f t="shared" si="350"/>
        <v>musical</v>
      </c>
      <c r="S3778" s="9">
        <f t="shared" si="351"/>
        <v>41814.367800925924</v>
      </c>
      <c r="T3778" s="9">
        <f t="shared" si="352"/>
        <v>41852.041666666664</v>
      </c>
    </row>
    <row r="3779" spans="1:20" ht="43.5" x14ac:dyDescent="0.35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3">
        <f t="shared" si="353"/>
        <v>144</v>
      </c>
      <c r="P3779" s="4">
        <f t="shared" ref="P3779:P3842" si="354">IFERROR(E3779/L3779,0)</f>
        <v>48.542372881355931</v>
      </c>
      <c r="Q3779" t="str">
        <f t="shared" ref="Q3779:Q3842" si="355">LEFT(N3779,SEARCH("/",N3779)-1)</f>
        <v>theater</v>
      </c>
      <c r="R3779" t="str">
        <f t="shared" ref="R3779:R3842" si="356">RIGHT(N3779,LEN(N3779)-SEARCH("/",N3779,1))</f>
        <v>musical</v>
      </c>
      <c r="S3779" s="9">
        <f t="shared" ref="S3779:S3842" si="357">(((J3779/60)/60)/24)+DATE(1970,1,1)</f>
        <v>41887.111354166671</v>
      </c>
      <c r="T3779" s="9">
        <f t="shared" ref="T3779:T3842" si="358">(((I3779/60)/60)/24)+DATE(1970,1,1)</f>
        <v>41909.166666666664</v>
      </c>
    </row>
    <row r="3780" spans="1:20" ht="29" x14ac:dyDescent="0.35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3">
        <f t="shared" ref="O3780:O3843" si="359">ROUNDUP((E3780/D3780)*100,0)</f>
        <v>106</v>
      </c>
      <c r="P3780" s="4">
        <f t="shared" si="354"/>
        <v>70.027777777777771</v>
      </c>
      <c r="Q3780" t="str">
        <f t="shared" si="355"/>
        <v>theater</v>
      </c>
      <c r="R3780" t="str">
        <f t="shared" si="356"/>
        <v>musical</v>
      </c>
      <c r="S3780" s="9">
        <f t="shared" si="357"/>
        <v>41989.819212962961</v>
      </c>
      <c r="T3780" s="9">
        <f t="shared" si="358"/>
        <v>42049.819212962961</v>
      </c>
    </row>
    <row r="3781" spans="1:20" ht="29" x14ac:dyDescent="0.35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3">
        <f t="shared" si="359"/>
        <v>104</v>
      </c>
      <c r="P3781" s="4">
        <f t="shared" si="354"/>
        <v>135.62608695652173</v>
      </c>
      <c r="Q3781" t="str">
        <f t="shared" si="355"/>
        <v>theater</v>
      </c>
      <c r="R3781" t="str">
        <f t="shared" si="356"/>
        <v>musical</v>
      </c>
      <c r="S3781" s="9">
        <f t="shared" si="357"/>
        <v>42425.735416666663</v>
      </c>
      <c r="T3781" s="9">
        <f t="shared" si="358"/>
        <v>42455.693750000006</v>
      </c>
    </row>
    <row r="3782" spans="1:20" ht="43.5" x14ac:dyDescent="0.35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3">
        <f t="shared" si="359"/>
        <v>120</v>
      </c>
      <c r="P3782" s="4">
        <f t="shared" si="354"/>
        <v>100</v>
      </c>
      <c r="Q3782" t="str">
        <f t="shared" si="355"/>
        <v>theater</v>
      </c>
      <c r="R3782" t="str">
        <f t="shared" si="356"/>
        <v>musical</v>
      </c>
      <c r="S3782" s="9">
        <f t="shared" si="357"/>
        <v>42166.219733796301</v>
      </c>
      <c r="T3782" s="9">
        <f t="shared" si="358"/>
        <v>42198.837499999994</v>
      </c>
    </row>
    <row r="3783" spans="1:20" ht="43.5" x14ac:dyDescent="0.35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3">
        <f t="shared" si="359"/>
        <v>110</v>
      </c>
      <c r="P3783" s="4">
        <f t="shared" si="354"/>
        <v>94.90384615384616</v>
      </c>
      <c r="Q3783" t="str">
        <f t="shared" si="355"/>
        <v>theater</v>
      </c>
      <c r="R3783" t="str">
        <f t="shared" si="356"/>
        <v>musical</v>
      </c>
      <c r="S3783" s="9">
        <f t="shared" si="357"/>
        <v>41865.882928240739</v>
      </c>
      <c r="T3783" s="9">
        <f t="shared" si="358"/>
        <v>41890.882928240739</v>
      </c>
    </row>
    <row r="3784" spans="1:20" ht="43.5" x14ac:dyDescent="0.35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3">
        <f t="shared" si="359"/>
        <v>102</v>
      </c>
      <c r="P3784" s="4">
        <f t="shared" si="354"/>
        <v>75.370370370370367</v>
      </c>
      <c r="Q3784" t="str">
        <f t="shared" si="355"/>
        <v>theater</v>
      </c>
      <c r="R3784" t="str">
        <f t="shared" si="356"/>
        <v>musical</v>
      </c>
      <c r="S3784" s="9">
        <f t="shared" si="357"/>
        <v>42546.862233796302</v>
      </c>
      <c r="T3784" s="9">
        <f t="shared" si="358"/>
        <v>42575.958333333328</v>
      </c>
    </row>
    <row r="3785" spans="1:20" ht="43.5" x14ac:dyDescent="0.35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3">
        <f t="shared" si="359"/>
        <v>129</v>
      </c>
      <c r="P3785" s="4">
        <f t="shared" si="354"/>
        <v>64.458333333333329</v>
      </c>
      <c r="Q3785" t="str">
        <f t="shared" si="355"/>
        <v>theater</v>
      </c>
      <c r="R3785" t="str">
        <f t="shared" si="356"/>
        <v>musical</v>
      </c>
      <c r="S3785" s="9">
        <f t="shared" si="357"/>
        <v>42420.140277777777</v>
      </c>
      <c r="T3785" s="9">
        <f t="shared" si="358"/>
        <v>42444.666666666672</v>
      </c>
    </row>
    <row r="3786" spans="1:20" ht="43.5" x14ac:dyDescent="0.35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3">
        <f t="shared" si="359"/>
        <v>115</v>
      </c>
      <c r="P3786" s="4">
        <f t="shared" si="354"/>
        <v>115</v>
      </c>
      <c r="Q3786" t="str">
        <f t="shared" si="355"/>
        <v>theater</v>
      </c>
      <c r="R3786" t="str">
        <f t="shared" si="356"/>
        <v>musical</v>
      </c>
      <c r="S3786" s="9">
        <f t="shared" si="357"/>
        <v>42531.980694444443</v>
      </c>
      <c r="T3786" s="9">
        <f t="shared" si="358"/>
        <v>42561.980694444443</v>
      </c>
    </row>
    <row r="3787" spans="1:20" ht="43.5" x14ac:dyDescent="0.35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3">
        <f t="shared" si="359"/>
        <v>151</v>
      </c>
      <c r="P3787" s="4">
        <f t="shared" si="354"/>
        <v>100.5</v>
      </c>
      <c r="Q3787" t="str">
        <f t="shared" si="355"/>
        <v>theater</v>
      </c>
      <c r="R3787" t="str">
        <f t="shared" si="356"/>
        <v>musical</v>
      </c>
      <c r="S3787" s="9">
        <f t="shared" si="357"/>
        <v>42548.63853009259</v>
      </c>
      <c r="T3787" s="9">
        <f t="shared" si="358"/>
        <v>42584.418749999997</v>
      </c>
    </row>
    <row r="3788" spans="1:20" ht="43.5" x14ac:dyDescent="0.35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3">
        <f t="shared" si="359"/>
        <v>111</v>
      </c>
      <c r="P3788" s="4">
        <f t="shared" si="354"/>
        <v>93.774647887323937</v>
      </c>
      <c r="Q3788" t="str">
        <f t="shared" si="355"/>
        <v>theater</v>
      </c>
      <c r="R3788" t="str">
        <f t="shared" si="356"/>
        <v>musical</v>
      </c>
      <c r="S3788" s="9">
        <f t="shared" si="357"/>
        <v>42487.037905092591</v>
      </c>
      <c r="T3788" s="9">
        <f t="shared" si="358"/>
        <v>42517.037905092591</v>
      </c>
    </row>
    <row r="3789" spans="1:20" ht="43.5" x14ac:dyDescent="0.35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3">
        <f t="shared" si="359"/>
        <v>101</v>
      </c>
      <c r="P3789" s="4">
        <f t="shared" si="354"/>
        <v>35.1</v>
      </c>
      <c r="Q3789" t="str">
        <f t="shared" si="355"/>
        <v>theater</v>
      </c>
      <c r="R3789" t="str">
        <f t="shared" si="356"/>
        <v>musical</v>
      </c>
      <c r="S3789" s="9">
        <f t="shared" si="357"/>
        <v>42167.534791666665</v>
      </c>
      <c r="T3789" s="9">
        <f t="shared" si="358"/>
        <v>42196.165972222225</v>
      </c>
    </row>
    <row r="3790" spans="1:20" ht="72.5" x14ac:dyDescent="0.35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3">
        <f t="shared" si="359"/>
        <v>1</v>
      </c>
      <c r="P3790" s="4">
        <f t="shared" si="354"/>
        <v>500</v>
      </c>
      <c r="Q3790" t="str">
        <f t="shared" si="355"/>
        <v>theater</v>
      </c>
      <c r="R3790" t="str">
        <f t="shared" si="356"/>
        <v>musical</v>
      </c>
      <c r="S3790" s="9">
        <f t="shared" si="357"/>
        <v>42333.695821759262</v>
      </c>
      <c r="T3790" s="9">
        <f t="shared" si="358"/>
        <v>42361.679166666669</v>
      </c>
    </row>
    <row r="3791" spans="1:20" ht="43.5" x14ac:dyDescent="0.35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3">
        <f t="shared" si="359"/>
        <v>4</v>
      </c>
      <c r="P3791" s="4">
        <f t="shared" si="354"/>
        <v>29</v>
      </c>
      <c r="Q3791" t="str">
        <f t="shared" si="355"/>
        <v>theater</v>
      </c>
      <c r="R3791" t="str">
        <f t="shared" si="356"/>
        <v>musical</v>
      </c>
      <c r="S3791" s="9">
        <f t="shared" si="357"/>
        <v>42138.798819444448</v>
      </c>
      <c r="T3791" s="9">
        <f t="shared" si="358"/>
        <v>42170.798819444448</v>
      </c>
    </row>
    <row r="3792" spans="1:20" ht="43.5" x14ac:dyDescent="0.35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3">
        <f t="shared" si="359"/>
        <v>0</v>
      </c>
      <c r="P3792" s="4">
        <f t="shared" si="354"/>
        <v>0</v>
      </c>
      <c r="Q3792" t="str">
        <f t="shared" si="355"/>
        <v>theater</v>
      </c>
      <c r="R3792" t="str">
        <f t="shared" si="356"/>
        <v>musical</v>
      </c>
      <c r="S3792" s="9">
        <f t="shared" si="357"/>
        <v>42666.666932870372</v>
      </c>
      <c r="T3792" s="9">
        <f t="shared" si="358"/>
        <v>42696.708599537036</v>
      </c>
    </row>
    <row r="3793" spans="1:20" ht="29" x14ac:dyDescent="0.35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3">
        <f t="shared" si="359"/>
        <v>0</v>
      </c>
      <c r="P3793" s="4">
        <f t="shared" si="354"/>
        <v>0</v>
      </c>
      <c r="Q3793" t="str">
        <f t="shared" si="355"/>
        <v>theater</v>
      </c>
      <c r="R3793" t="str">
        <f t="shared" si="356"/>
        <v>musical</v>
      </c>
      <c r="S3793" s="9">
        <f t="shared" si="357"/>
        <v>41766.692037037035</v>
      </c>
      <c r="T3793" s="9">
        <f t="shared" si="358"/>
        <v>41826.692037037035</v>
      </c>
    </row>
    <row r="3794" spans="1:20" ht="29" x14ac:dyDescent="0.35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3">
        <f t="shared" si="359"/>
        <v>1</v>
      </c>
      <c r="P3794" s="4">
        <f t="shared" si="354"/>
        <v>17.5</v>
      </c>
      <c r="Q3794" t="str">
        <f t="shared" si="355"/>
        <v>theater</v>
      </c>
      <c r="R3794" t="str">
        <f t="shared" si="356"/>
        <v>musical</v>
      </c>
      <c r="S3794" s="9">
        <f t="shared" si="357"/>
        <v>42170.447013888886</v>
      </c>
      <c r="T3794" s="9">
        <f t="shared" si="358"/>
        <v>42200.447013888886</v>
      </c>
    </row>
    <row r="3795" spans="1:20" ht="43.5" x14ac:dyDescent="0.35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3">
        <f t="shared" si="359"/>
        <v>60</v>
      </c>
      <c r="P3795" s="4">
        <f t="shared" si="354"/>
        <v>174</v>
      </c>
      <c r="Q3795" t="str">
        <f t="shared" si="355"/>
        <v>theater</v>
      </c>
      <c r="R3795" t="str">
        <f t="shared" si="356"/>
        <v>musical</v>
      </c>
      <c r="S3795" s="9">
        <f t="shared" si="357"/>
        <v>41968.938993055555</v>
      </c>
      <c r="T3795" s="9">
        <f t="shared" si="358"/>
        <v>41989.938993055555</v>
      </c>
    </row>
    <row r="3796" spans="1:20" ht="43.5" x14ac:dyDescent="0.35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3">
        <f t="shared" si="359"/>
        <v>1</v>
      </c>
      <c r="P3796" s="4">
        <f t="shared" si="354"/>
        <v>50</v>
      </c>
      <c r="Q3796" t="str">
        <f t="shared" si="355"/>
        <v>theater</v>
      </c>
      <c r="R3796" t="str">
        <f t="shared" si="356"/>
        <v>musical</v>
      </c>
      <c r="S3796" s="9">
        <f t="shared" si="357"/>
        <v>42132.58048611111</v>
      </c>
      <c r="T3796" s="9">
        <f t="shared" si="358"/>
        <v>42162.58048611111</v>
      </c>
    </row>
    <row r="3797" spans="1:20" ht="43.5" x14ac:dyDescent="0.35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3">
        <f t="shared" si="359"/>
        <v>2</v>
      </c>
      <c r="P3797" s="4">
        <f t="shared" si="354"/>
        <v>5</v>
      </c>
      <c r="Q3797" t="str">
        <f t="shared" si="355"/>
        <v>theater</v>
      </c>
      <c r="R3797" t="str">
        <f t="shared" si="356"/>
        <v>musical</v>
      </c>
      <c r="S3797" s="9">
        <f t="shared" si="357"/>
        <v>42201.436226851853</v>
      </c>
      <c r="T3797" s="9">
        <f t="shared" si="358"/>
        <v>42244.9375</v>
      </c>
    </row>
    <row r="3798" spans="1:20" ht="43.5" x14ac:dyDescent="0.35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3">
        <f t="shared" si="359"/>
        <v>1</v>
      </c>
      <c r="P3798" s="4">
        <f t="shared" si="354"/>
        <v>1</v>
      </c>
      <c r="Q3798" t="str">
        <f t="shared" si="355"/>
        <v>theater</v>
      </c>
      <c r="R3798" t="str">
        <f t="shared" si="356"/>
        <v>musical</v>
      </c>
      <c r="S3798" s="9">
        <f t="shared" si="357"/>
        <v>42689.029583333337</v>
      </c>
      <c r="T3798" s="9">
        <f t="shared" si="358"/>
        <v>42749.029583333337</v>
      </c>
    </row>
    <row r="3799" spans="1:20" ht="43.5" x14ac:dyDescent="0.35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3">
        <f t="shared" si="359"/>
        <v>90</v>
      </c>
      <c r="P3799" s="4">
        <f t="shared" si="354"/>
        <v>145.40540540540542</v>
      </c>
      <c r="Q3799" t="str">
        <f t="shared" si="355"/>
        <v>theater</v>
      </c>
      <c r="R3799" t="str">
        <f t="shared" si="356"/>
        <v>musical</v>
      </c>
      <c r="S3799" s="9">
        <f t="shared" si="357"/>
        <v>42084.881539351853</v>
      </c>
      <c r="T3799" s="9">
        <f t="shared" si="358"/>
        <v>42114.881539351853</v>
      </c>
    </row>
    <row r="3800" spans="1:20" ht="43.5" x14ac:dyDescent="0.35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3">
        <f t="shared" si="359"/>
        <v>2</v>
      </c>
      <c r="P3800" s="4">
        <f t="shared" si="354"/>
        <v>205</v>
      </c>
      <c r="Q3800" t="str">
        <f t="shared" si="355"/>
        <v>theater</v>
      </c>
      <c r="R3800" t="str">
        <f t="shared" si="356"/>
        <v>musical</v>
      </c>
      <c r="S3800" s="9">
        <f t="shared" si="357"/>
        <v>41831.722777777781</v>
      </c>
      <c r="T3800" s="9">
        <f t="shared" si="358"/>
        <v>41861.722777777781</v>
      </c>
    </row>
    <row r="3801" spans="1:20" ht="29" x14ac:dyDescent="0.35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3">
        <f t="shared" si="359"/>
        <v>5</v>
      </c>
      <c r="P3801" s="4">
        <f t="shared" si="354"/>
        <v>100.5</v>
      </c>
      <c r="Q3801" t="str">
        <f t="shared" si="355"/>
        <v>theater</v>
      </c>
      <c r="R3801" t="str">
        <f t="shared" si="356"/>
        <v>musical</v>
      </c>
      <c r="S3801" s="9">
        <f t="shared" si="357"/>
        <v>42410.93105324074</v>
      </c>
      <c r="T3801" s="9">
        <f t="shared" si="358"/>
        <v>42440.93105324074</v>
      </c>
    </row>
    <row r="3802" spans="1:20" ht="43.5" x14ac:dyDescent="0.35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3">
        <f t="shared" si="359"/>
        <v>5</v>
      </c>
      <c r="P3802" s="4">
        <f t="shared" si="354"/>
        <v>55.0625</v>
      </c>
      <c r="Q3802" t="str">
        <f t="shared" si="355"/>
        <v>theater</v>
      </c>
      <c r="R3802" t="str">
        <f t="shared" si="356"/>
        <v>musical</v>
      </c>
      <c r="S3802" s="9">
        <f t="shared" si="357"/>
        <v>41982.737071759257</v>
      </c>
      <c r="T3802" s="9">
        <f t="shared" si="358"/>
        <v>42015.207638888889</v>
      </c>
    </row>
    <row r="3803" spans="1:20" ht="43.5" x14ac:dyDescent="0.35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3">
        <f t="shared" si="359"/>
        <v>9</v>
      </c>
      <c r="P3803" s="4">
        <f t="shared" si="354"/>
        <v>47.333333333333336</v>
      </c>
      <c r="Q3803" t="str">
        <f t="shared" si="355"/>
        <v>theater</v>
      </c>
      <c r="R3803" t="str">
        <f t="shared" si="356"/>
        <v>musical</v>
      </c>
      <c r="S3803" s="9">
        <f t="shared" si="357"/>
        <v>41975.676111111112</v>
      </c>
      <c r="T3803" s="9">
        <f t="shared" si="358"/>
        <v>42006.676111111112</v>
      </c>
    </row>
    <row r="3804" spans="1:20" ht="43.5" x14ac:dyDescent="0.35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3">
        <f t="shared" si="359"/>
        <v>0</v>
      </c>
      <c r="P3804" s="4">
        <f t="shared" si="354"/>
        <v>0</v>
      </c>
      <c r="Q3804" t="str">
        <f t="shared" si="355"/>
        <v>theater</v>
      </c>
      <c r="R3804" t="str">
        <f t="shared" si="356"/>
        <v>musical</v>
      </c>
      <c r="S3804" s="9">
        <f t="shared" si="357"/>
        <v>42269.126226851848</v>
      </c>
      <c r="T3804" s="9">
        <f t="shared" si="358"/>
        <v>42299.126226851848</v>
      </c>
    </row>
    <row r="3805" spans="1:20" ht="29" x14ac:dyDescent="0.35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3">
        <f t="shared" si="359"/>
        <v>20</v>
      </c>
      <c r="P3805" s="4">
        <f t="shared" si="354"/>
        <v>58.95</v>
      </c>
      <c r="Q3805" t="str">
        <f t="shared" si="355"/>
        <v>theater</v>
      </c>
      <c r="R3805" t="str">
        <f t="shared" si="356"/>
        <v>musical</v>
      </c>
      <c r="S3805" s="9">
        <f t="shared" si="357"/>
        <v>42403.971851851849</v>
      </c>
      <c r="T3805" s="9">
        <f t="shared" si="358"/>
        <v>42433.971851851849</v>
      </c>
    </row>
    <row r="3806" spans="1:20" ht="43.5" x14ac:dyDescent="0.35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3">
        <f t="shared" si="359"/>
        <v>0</v>
      </c>
      <c r="P3806" s="4">
        <f t="shared" si="354"/>
        <v>0</v>
      </c>
      <c r="Q3806" t="str">
        <f t="shared" si="355"/>
        <v>theater</v>
      </c>
      <c r="R3806" t="str">
        <f t="shared" si="356"/>
        <v>musical</v>
      </c>
      <c r="S3806" s="9">
        <f t="shared" si="357"/>
        <v>42527.00953703704</v>
      </c>
      <c r="T3806" s="9">
        <f t="shared" si="358"/>
        <v>42582.291666666672</v>
      </c>
    </row>
    <row r="3807" spans="1:20" ht="43.5" x14ac:dyDescent="0.35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3">
        <f t="shared" si="359"/>
        <v>1</v>
      </c>
      <c r="P3807" s="4">
        <f t="shared" si="354"/>
        <v>1.5</v>
      </c>
      <c r="Q3807" t="str">
        <f t="shared" si="355"/>
        <v>theater</v>
      </c>
      <c r="R3807" t="str">
        <f t="shared" si="356"/>
        <v>musical</v>
      </c>
      <c r="S3807" s="9">
        <f t="shared" si="357"/>
        <v>41849.887037037035</v>
      </c>
      <c r="T3807" s="9">
        <f t="shared" si="358"/>
        <v>41909.887037037035</v>
      </c>
    </row>
    <row r="3808" spans="1:20" ht="43.5" x14ac:dyDescent="0.35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3">
        <f t="shared" si="359"/>
        <v>1</v>
      </c>
      <c r="P3808" s="4">
        <f t="shared" si="354"/>
        <v>5</v>
      </c>
      <c r="Q3808" t="str">
        <f t="shared" si="355"/>
        <v>theater</v>
      </c>
      <c r="R3808" t="str">
        <f t="shared" si="356"/>
        <v>musical</v>
      </c>
      <c r="S3808" s="9">
        <f t="shared" si="357"/>
        <v>41799.259039351848</v>
      </c>
      <c r="T3808" s="9">
        <f t="shared" si="358"/>
        <v>41819.259039351848</v>
      </c>
    </row>
    <row r="3809" spans="1:20" ht="43.5" x14ac:dyDescent="0.35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3">
        <f t="shared" si="359"/>
        <v>31</v>
      </c>
      <c r="P3809" s="4">
        <f t="shared" si="354"/>
        <v>50.555555555555557</v>
      </c>
      <c r="Q3809" t="str">
        <f t="shared" si="355"/>
        <v>theater</v>
      </c>
      <c r="R3809" t="str">
        <f t="shared" si="356"/>
        <v>musical</v>
      </c>
      <c r="S3809" s="9">
        <f t="shared" si="357"/>
        <v>42090.909016203703</v>
      </c>
      <c r="T3809" s="9">
        <f t="shared" si="358"/>
        <v>42097.909016203703</v>
      </c>
    </row>
    <row r="3810" spans="1:20" ht="43.5" x14ac:dyDescent="0.35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3">
        <f t="shared" si="359"/>
        <v>100</v>
      </c>
      <c r="P3810" s="4">
        <f t="shared" si="354"/>
        <v>41.666666666666664</v>
      </c>
      <c r="Q3810" t="str">
        <f t="shared" si="355"/>
        <v>theater</v>
      </c>
      <c r="R3810" t="str">
        <f t="shared" si="356"/>
        <v>plays</v>
      </c>
      <c r="S3810" s="9">
        <f t="shared" si="357"/>
        <v>42059.453923611116</v>
      </c>
      <c r="T3810" s="9">
        <f t="shared" si="358"/>
        <v>42119.412256944444</v>
      </c>
    </row>
    <row r="3811" spans="1:20" ht="43.5" x14ac:dyDescent="0.35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3">
        <f t="shared" si="359"/>
        <v>102</v>
      </c>
      <c r="P3811" s="4">
        <f t="shared" si="354"/>
        <v>53.289473684210527</v>
      </c>
      <c r="Q3811" t="str">
        <f t="shared" si="355"/>
        <v>theater</v>
      </c>
      <c r="R3811" t="str">
        <f t="shared" si="356"/>
        <v>plays</v>
      </c>
      <c r="S3811" s="9">
        <f t="shared" si="357"/>
        <v>41800.526701388888</v>
      </c>
      <c r="T3811" s="9">
        <f t="shared" si="358"/>
        <v>41850.958333333336</v>
      </c>
    </row>
    <row r="3812" spans="1:20" ht="43.5" x14ac:dyDescent="0.35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3">
        <f t="shared" si="359"/>
        <v>122</v>
      </c>
      <c r="P3812" s="4">
        <f t="shared" si="354"/>
        <v>70.230769230769226</v>
      </c>
      <c r="Q3812" t="str">
        <f t="shared" si="355"/>
        <v>theater</v>
      </c>
      <c r="R3812" t="str">
        <f t="shared" si="356"/>
        <v>plays</v>
      </c>
      <c r="S3812" s="9">
        <f t="shared" si="357"/>
        <v>42054.849050925928</v>
      </c>
      <c r="T3812" s="9">
        <f t="shared" si="358"/>
        <v>42084.807384259257</v>
      </c>
    </row>
    <row r="3813" spans="1:20" ht="43.5" x14ac:dyDescent="0.35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3">
        <f t="shared" si="359"/>
        <v>330</v>
      </c>
      <c r="P3813" s="4">
        <f t="shared" si="354"/>
        <v>43.421052631578945</v>
      </c>
      <c r="Q3813" t="str">
        <f t="shared" si="355"/>
        <v>theater</v>
      </c>
      <c r="R3813" t="str">
        <f t="shared" si="356"/>
        <v>plays</v>
      </c>
      <c r="S3813" s="9">
        <f t="shared" si="357"/>
        <v>42487.62700231481</v>
      </c>
      <c r="T3813" s="9">
        <f t="shared" si="358"/>
        <v>42521.458333333328</v>
      </c>
    </row>
    <row r="3814" spans="1:20" ht="43.5" x14ac:dyDescent="0.35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3">
        <f t="shared" si="359"/>
        <v>110</v>
      </c>
      <c r="P3814" s="4">
        <f t="shared" si="354"/>
        <v>199.18181818181819</v>
      </c>
      <c r="Q3814" t="str">
        <f t="shared" si="355"/>
        <v>theater</v>
      </c>
      <c r="R3814" t="str">
        <f t="shared" si="356"/>
        <v>plays</v>
      </c>
      <c r="S3814" s="9">
        <f t="shared" si="357"/>
        <v>42109.751250000001</v>
      </c>
      <c r="T3814" s="9">
        <f t="shared" si="358"/>
        <v>42156.165972222225</v>
      </c>
    </row>
    <row r="3815" spans="1:20" ht="43.5" x14ac:dyDescent="0.35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3">
        <f t="shared" si="359"/>
        <v>101</v>
      </c>
      <c r="P3815" s="4">
        <f t="shared" si="354"/>
        <v>78.518148148148143</v>
      </c>
      <c r="Q3815" t="str">
        <f t="shared" si="355"/>
        <v>theater</v>
      </c>
      <c r="R3815" t="str">
        <f t="shared" si="356"/>
        <v>plays</v>
      </c>
      <c r="S3815" s="9">
        <f t="shared" si="357"/>
        <v>42497.275706018518</v>
      </c>
      <c r="T3815" s="9">
        <f t="shared" si="358"/>
        <v>42535.904861111107</v>
      </c>
    </row>
    <row r="3816" spans="1:20" ht="43.5" x14ac:dyDescent="0.35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3">
        <f t="shared" si="359"/>
        <v>141</v>
      </c>
      <c r="P3816" s="4">
        <f t="shared" si="354"/>
        <v>61.823529411764703</v>
      </c>
      <c r="Q3816" t="str">
        <f t="shared" si="355"/>
        <v>theater</v>
      </c>
      <c r="R3816" t="str">
        <f t="shared" si="356"/>
        <v>plays</v>
      </c>
      <c r="S3816" s="9">
        <f t="shared" si="357"/>
        <v>42058.904074074075</v>
      </c>
      <c r="T3816" s="9">
        <f t="shared" si="358"/>
        <v>42095.165972222225</v>
      </c>
    </row>
    <row r="3817" spans="1:20" ht="29" x14ac:dyDescent="0.35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3">
        <f t="shared" si="359"/>
        <v>101</v>
      </c>
      <c r="P3817" s="4">
        <f t="shared" si="354"/>
        <v>50.000500000000002</v>
      </c>
      <c r="Q3817" t="str">
        <f t="shared" si="355"/>
        <v>theater</v>
      </c>
      <c r="R3817" t="str">
        <f t="shared" si="356"/>
        <v>plays</v>
      </c>
      <c r="S3817" s="9">
        <f t="shared" si="357"/>
        <v>42207.259918981479</v>
      </c>
      <c r="T3817" s="9">
        <f t="shared" si="358"/>
        <v>42236.958333333328</v>
      </c>
    </row>
    <row r="3818" spans="1:20" ht="58" x14ac:dyDescent="0.35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3">
        <f t="shared" si="359"/>
        <v>120</v>
      </c>
      <c r="P3818" s="4">
        <f t="shared" si="354"/>
        <v>48.339729729729726</v>
      </c>
      <c r="Q3818" t="str">
        <f t="shared" si="355"/>
        <v>theater</v>
      </c>
      <c r="R3818" t="str">
        <f t="shared" si="356"/>
        <v>plays</v>
      </c>
      <c r="S3818" s="9">
        <f t="shared" si="357"/>
        <v>41807.690081018518</v>
      </c>
      <c r="T3818" s="9">
        <f t="shared" si="358"/>
        <v>41837.690081018518</v>
      </c>
    </row>
    <row r="3819" spans="1:20" ht="43.5" x14ac:dyDescent="0.35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3">
        <f t="shared" si="359"/>
        <v>108</v>
      </c>
      <c r="P3819" s="4">
        <f t="shared" si="354"/>
        <v>107.25</v>
      </c>
      <c r="Q3819" t="str">
        <f t="shared" si="355"/>
        <v>theater</v>
      </c>
      <c r="R3819" t="str">
        <f t="shared" si="356"/>
        <v>plays</v>
      </c>
      <c r="S3819" s="9">
        <f t="shared" si="357"/>
        <v>42284.69694444444</v>
      </c>
      <c r="T3819" s="9">
        <f t="shared" si="358"/>
        <v>42301.165972222225</v>
      </c>
    </row>
    <row r="3820" spans="1:20" ht="43.5" x14ac:dyDescent="0.35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3">
        <f t="shared" si="359"/>
        <v>228</v>
      </c>
      <c r="P3820" s="4">
        <f t="shared" si="354"/>
        <v>57</v>
      </c>
      <c r="Q3820" t="str">
        <f t="shared" si="355"/>
        <v>theater</v>
      </c>
      <c r="R3820" t="str">
        <f t="shared" si="356"/>
        <v>plays</v>
      </c>
      <c r="S3820" s="9">
        <f t="shared" si="357"/>
        <v>42045.84238425926</v>
      </c>
      <c r="T3820" s="9">
        <f t="shared" si="358"/>
        <v>42075.800717592589</v>
      </c>
    </row>
    <row r="3821" spans="1:20" ht="29" x14ac:dyDescent="0.35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3">
        <f t="shared" si="359"/>
        <v>107</v>
      </c>
      <c r="P3821" s="4">
        <f t="shared" si="354"/>
        <v>40.92307692307692</v>
      </c>
      <c r="Q3821" t="str">
        <f t="shared" si="355"/>
        <v>theater</v>
      </c>
      <c r="R3821" t="str">
        <f t="shared" si="356"/>
        <v>plays</v>
      </c>
      <c r="S3821" s="9">
        <f t="shared" si="357"/>
        <v>42184.209537037037</v>
      </c>
      <c r="T3821" s="9">
        <f t="shared" si="358"/>
        <v>42202.876388888893</v>
      </c>
    </row>
    <row r="3822" spans="1:20" ht="43.5" x14ac:dyDescent="0.35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3">
        <f t="shared" si="359"/>
        <v>144</v>
      </c>
      <c r="P3822" s="4">
        <f t="shared" si="354"/>
        <v>21.5</v>
      </c>
      <c r="Q3822" t="str">
        <f t="shared" si="355"/>
        <v>theater</v>
      </c>
      <c r="R3822" t="str">
        <f t="shared" si="356"/>
        <v>plays</v>
      </c>
      <c r="S3822" s="9">
        <f t="shared" si="357"/>
        <v>42160.651817129634</v>
      </c>
      <c r="T3822" s="9">
        <f t="shared" si="358"/>
        <v>42190.651817129634</v>
      </c>
    </row>
    <row r="3823" spans="1:20" ht="43.5" x14ac:dyDescent="0.35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3">
        <f t="shared" si="359"/>
        <v>105</v>
      </c>
      <c r="P3823" s="4">
        <f t="shared" si="354"/>
        <v>79.543478260869563</v>
      </c>
      <c r="Q3823" t="str">
        <f t="shared" si="355"/>
        <v>theater</v>
      </c>
      <c r="R3823" t="str">
        <f t="shared" si="356"/>
        <v>plays</v>
      </c>
      <c r="S3823" s="9">
        <f t="shared" si="357"/>
        <v>42341.180636574078</v>
      </c>
      <c r="T3823" s="9">
        <f t="shared" si="358"/>
        <v>42373.180636574078</v>
      </c>
    </row>
    <row r="3824" spans="1:20" ht="43.5" x14ac:dyDescent="0.35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3">
        <f t="shared" si="359"/>
        <v>111</v>
      </c>
      <c r="P3824" s="4">
        <f t="shared" si="354"/>
        <v>72.381578947368425</v>
      </c>
      <c r="Q3824" t="str">
        <f t="shared" si="355"/>
        <v>theater</v>
      </c>
      <c r="R3824" t="str">
        <f t="shared" si="356"/>
        <v>plays</v>
      </c>
      <c r="S3824" s="9">
        <f t="shared" si="357"/>
        <v>42329.838159722218</v>
      </c>
      <c r="T3824" s="9">
        <f t="shared" si="358"/>
        <v>42388.957638888889</v>
      </c>
    </row>
    <row r="3825" spans="1:20" ht="43.5" x14ac:dyDescent="0.35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3">
        <f t="shared" si="359"/>
        <v>106</v>
      </c>
      <c r="P3825" s="4">
        <f t="shared" si="354"/>
        <v>64.634146341463421</v>
      </c>
      <c r="Q3825" t="str">
        <f t="shared" si="355"/>
        <v>theater</v>
      </c>
      <c r="R3825" t="str">
        <f t="shared" si="356"/>
        <v>plays</v>
      </c>
      <c r="S3825" s="9">
        <f t="shared" si="357"/>
        <v>42170.910231481481</v>
      </c>
      <c r="T3825" s="9">
        <f t="shared" si="358"/>
        <v>42205.165972222225</v>
      </c>
    </row>
    <row r="3826" spans="1:20" ht="43.5" x14ac:dyDescent="0.35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3">
        <f t="shared" si="359"/>
        <v>108</v>
      </c>
      <c r="P3826" s="4">
        <f t="shared" si="354"/>
        <v>38.571428571428569</v>
      </c>
      <c r="Q3826" t="str">
        <f t="shared" si="355"/>
        <v>theater</v>
      </c>
      <c r="R3826" t="str">
        <f t="shared" si="356"/>
        <v>plays</v>
      </c>
      <c r="S3826" s="9">
        <f t="shared" si="357"/>
        <v>42571.626192129625</v>
      </c>
      <c r="T3826" s="9">
        <f t="shared" si="358"/>
        <v>42583.570138888885</v>
      </c>
    </row>
    <row r="3827" spans="1:20" ht="43.5" x14ac:dyDescent="0.35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3">
        <f t="shared" si="359"/>
        <v>106</v>
      </c>
      <c r="P3827" s="4">
        <f t="shared" si="354"/>
        <v>107.57142857142857</v>
      </c>
      <c r="Q3827" t="str">
        <f t="shared" si="355"/>
        <v>theater</v>
      </c>
      <c r="R3827" t="str">
        <f t="shared" si="356"/>
        <v>plays</v>
      </c>
      <c r="S3827" s="9">
        <f t="shared" si="357"/>
        <v>42151.069606481484</v>
      </c>
      <c r="T3827" s="9">
        <f t="shared" si="358"/>
        <v>42172.069606481484</v>
      </c>
    </row>
    <row r="3828" spans="1:20" ht="29" x14ac:dyDescent="0.35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3">
        <f t="shared" si="359"/>
        <v>120</v>
      </c>
      <c r="P3828" s="4">
        <f t="shared" si="354"/>
        <v>27.5</v>
      </c>
      <c r="Q3828" t="str">
        <f t="shared" si="355"/>
        <v>theater</v>
      </c>
      <c r="R3828" t="str">
        <f t="shared" si="356"/>
        <v>plays</v>
      </c>
      <c r="S3828" s="9">
        <f t="shared" si="357"/>
        <v>42101.423541666663</v>
      </c>
      <c r="T3828" s="9">
        <f t="shared" si="358"/>
        <v>42131.423541666663</v>
      </c>
    </row>
    <row r="3829" spans="1:20" ht="58" x14ac:dyDescent="0.35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3">
        <f t="shared" si="359"/>
        <v>153</v>
      </c>
      <c r="P3829" s="4">
        <f t="shared" si="354"/>
        <v>70.461538461538467</v>
      </c>
      <c r="Q3829" t="str">
        <f t="shared" si="355"/>
        <v>theater</v>
      </c>
      <c r="R3829" t="str">
        <f t="shared" si="356"/>
        <v>plays</v>
      </c>
      <c r="S3829" s="9">
        <f t="shared" si="357"/>
        <v>42034.928252314814</v>
      </c>
      <c r="T3829" s="9">
        <f t="shared" si="358"/>
        <v>42090</v>
      </c>
    </row>
    <row r="3830" spans="1:20" ht="43.5" x14ac:dyDescent="0.35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3">
        <f t="shared" si="359"/>
        <v>100</v>
      </c>
      <c r="P3830" s="4">
        <f t="shared" si="354"/>
        <v>178.57142857142858</v>
      </c>
      <c r="Q3830" t="str">
        <f t="shared" si="355"/>
        <v>theater</v>
      </c>
      <c r="R3830" t="str">
        <f t="shared" si="356"/>
        <v>plays</v>
      </c>
      <c r="S3830" s="9">
        <f t="shared" si="357"/>
        <v>41944.527627314819</v>
      </c>
      <c r="T3830" s="9">
        <f t="shared" si="358"/>
        <v>42004.569293981483</v>
      </c>
    </row>
    <row r="3831" spans="1:20" ht="43.5" x14ac:dyDescent="0.35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3">
        <f t="shared" si="359"/>
        <v>101</v>
      </c>
      <c r="P3831" s="4">
        <f t="shared" si="354"/>
        <v>62.625</v>
      </c>
      <c r="Q3831" t="str">
        <f t="shared" si="355"/>
        <v>theater</v>
      </c>
      <c r="R3831" t="str">
        <f t="shared" si="356"/>
        <v>plays</v>
      </c>
      <c r="S3831" s="9">
        <f t="shared" si="357"/>
        <v>42593.865405092598</v>
      </c>
      <c r="T3831" s="9">
        <f t="shared" si="358"/>
        <v>42613.865405092598</v>
      </c>
    </row>
    <row r="3832" spans="1:20" ht="43.5" x14ac:dyDescent="0.35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3">
        <f t="shared" si="359"/>
        <v>225</v>
      </c>
      <c r="P3832" s="4">
        <f t="shared" si="354"/>
        <v>75</v>
      </c>
      <c r="Q3832" t="str">
        <f t="shared" si="355"/>
        <v>theater</v>
      </c>
      <c r="R3832" t="str">
        <f t="shared" si="356"/>
        <v>plays</v>
      </c>
      <c r="S3832" s="9">
        <f t="shared" si="357"/>
        <v>42503.740868055553</v>
      </c>
      <c r="T3832" s="9">
        <f t="shared" si="358"/>
        <v>42517.740868055553</v>
      </c>
    </row>
    <row r="3833" spans="1:20" ht="43.5" x14ac:dyDescent="0.35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3">
        <f t="shared" si="359"/>
        <v>107</v>
      </c>
      <c r="P3833" s="4">
        <f t="shared" si="354"/>
        <v>58.901111111111113</v>
      </c>
      <c r="Q3833" t="str">
        <f t="shared" si="355"/>
        <v>theater</v>
      </c>
      <c r="R3833" t="str">
        <f t="shared" si="356"/>
        <v>plays</v>
      </c>
      <c r="S3833" s="9">
        <f t="shared" si="357"/>
        <v>41927.848900462966</v>
      </c>
      <c r="T3833" s="9">
        <f t="shared" si="358"/>
        <v>41948.890567129631</v>
      </c>
    </row>
    <row r="3834" spans="1:20" ht="43.5" x14ac:dyDescent="0.35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3">
        <f t="shared" si="359"/>
        <v>105</v>
      </c>
      <c r="P3834" s="4">
        <f t="shared" si="354"/>
        <v>139.55555555555554</v>
      </c>
      <c r="Q3834" t="str">
        <f t="shared" si="355"/>
        <v>theater</v>
      </c>
      <c r="R3834" t="str">
        <f t="shared" si="356"/>
        <v>plays</v>
      </c>
      <c r="S3834" s="9">
        <f t="shared" si="357"/>
        <v>42375.114988425921</v>
      </c>
      <c r="T3834" s="9">
        <f t="shared" si="358"/>
        <v>42420.114988425921</v>
      </c>
    </row>
    <row r="3835" spans="1:20" ht="43.5" x14ac:dyDescent="0.35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3">
        <f t="shared" si="359"/>
        <v>117</v>
      </c>
      <c r="P3835" s="4">
        <f t="shared" si="354"/>
        <v>70</v>
      </c>
      <c r="Q3835" t="str">
        <f t="shared" si="355"/>
        <v>theater</v>
      </c>
      <c r="R3835" t="str">
        <f t="shared" si="356"/>
        <v>plays</v>
      </c>
      <c r="S3835" s="9">
        <f t="shared" si="357"/>
        <v>41963.872361111105</v>
      </c>
      <c r="T3835" s="9">
        <f t="shared" si="358"/>
        <v>41974.797916666663</v>
      </c>
    </row>
    <row r="3836" spans="1:20" ht="43.5" x14ac:dyDescent="0.35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3">
        <f t="shared" si="359"/>
        <v>110</v>
      </c>
      <c r="P3836" s="4">
        <f t="shared" si="354"/>
        <v>57.385964912280699</v>
      </c>
      <c r="Q3836" t="str">
        <f t="shared" si="355"/>
        <v>theater</v>
      </c>
      <c r="R3836" t="str">
        <f t="shared" si="356"/>
        <v>plays</v>
      </c>
      <c r="S3836" s="9">
        <f t="shared" si="357"/>
        <v>42143.445219907408</v>
      </c>
      <c r="T3836" s="9">
        <f t="shared" si="358"/>
        <v>42173.445219907408</v>
      </c>
    </row>
    <row r="3837" spans="1:20" ht="43.5" x14ac:dyDescent="0.35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3">
        <f t="shared" si="359"/>
        <v>160</v>
      </c>
      <c r="P3837" s="4">
        <f t="shared" si="354"/>
        <v>40</v>
      </c>
      <c r="Q3837" t="str">
        <f t="shared" si="355"/>
        <v>theater</v>
      </c>
      <c r="R3837" t="str">
        <f t="shared" si="356"/>
        <v>plays</v>
      </c>
      <c r="S3837" s="9">
        <f t="shared" si="357"/>
        <v>42460.94222222222</v>
      </c>
      <c r="T3837" s="9">
        <f t="shared" si="358"/>
        <v>42481.94222222222</v>
      </c>
    </row>
    <row r="3838" spans="1:20" ht="29" x14ac:dyDescent="0.35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3">
        <f t="shared" si="359"/>
        <v>113</v>
      </c>
      <c r="P3838" s="4">
        <f t="shared" si="354"/>
        <v>64.285714285714292</v>
      </c>
      <c r="Q3838" t="str">
        <f t="shared" si="355"/>
        <v>theater</v>
      </c>
      <c r="R3838" t="str">
        <f t="shared" si="356"/>
        <v>plays</v>
      </c>
      <c r="S3838" s="9">
        <f t="shared" si="357"/>
        <v>42553.926527777774</v>
      </c>
      <c r="T3838" s="9">
        <f t="shared" si="358"/>
        <v>42585.172916666663</v>
      </c>
    </row>
    <row r="3839" spans="1:20" ht="29" x14ac:dyDescent="0.35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3">
        <f t="shared" si="359"/>
        <v>103</v>
      </c>
      <c r="P3839" s="4">
        <f t="shared" si="354"/>
        <v>120.11764705882354</v>
      </c>
      <c r="Q3839" t="str">
        <f t="shared" si="355"/>
        <v>theater</v>
      </c>
      <c r="R3839" t="str">
        <f t="shared" si="356"/>
        <v>plays</v>
      </c>
      <c r="S3839" s="9">
        <f t="shared" si="357"/>
        <v>42152.765717592592</v>
      </c>
      <c r="T3839" s="9">
        <f t="shared" si="358"/>
        <v>42188.765717592592</v>
      </c>
    </row>
    <row r="3840" spans="1:20" ht="43.5" x14ac:dyDescent="0.35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3">
        <f t="shared" si="359"/>
        <v>101</v>
      </c>
      <c r="P3840" s="4">
        <f t="shared" si="354"/>
        <v>1008.24</v>
      </c>
      <c r="Q3840" t="str">
        <f t="shared" si="355"/>
        <v>theater</v>
      </c>
      <c r="R3840" t="str">
        <f t="shared" si="356"/>
        <v>plays</v>
      </c>
      <c r="S3840" s="9">
        <f t="shared" si="357"/>
        <v>42116.710752314815</v>
      </c>
      <c r="T3840" s="9">
        <f t="shared" si="358"/>
        <v>42146.710752314815</v>
      </c>
    </row>
    <row r="3841" spans="1:20" ht="43.5" x14ac:dyDescent="0.35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3">
        <f t="shared" si="359"/>
        <v>102</v>
      </c>
      <c r="P3841" s="4">
        <f t="shared" si="354"/>
        <v>63.28125</v>
      </c>
      <c r="Q3841" t="str">
        <f t="shared" si="355"/>
        <v>theater</v>
      </c>
      <c r="R3841" t="str">
        <f t="shared" si="356"/>
        <v>plays</v>
      </c>
      <c r="S3841" s="9">
        <f t="shared" si="357"/>
        <v>42155.142638888887</v>
      </c>
      <c r="T3841" s="9">
        <f t="shared" si="358"/>
        <v>42215.142638888887</v>
      </c>
    </row>
    <row r="3842" spans="1:20" ht="43.5" x14ac:dyDescent="0.35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3">
        <f t="shared" si="359"/>
        <v>6500</v>
      </c>
      <c r="P3842" s="4">
        <f t="shared" si="354"/>
        <v>21.666666666666668</v>
      </c>
      <c r="Q3842" t="str">
        <f t="shared" si="355"/>
        <v>theater</v>
      </c>
      <c r="R3842" t="str">
        <f t="shared" si="356"/>
        <v>plays</v>
      </c>
      <c r="S3842" s="9">
        <f t="shared" si="357"/>
        <v>42432.701724537037</v>
      </c>
      <c r="T3842" s="9">
        <f t="shared" si="358"/>
        <v>42457.660057870366</v>
      </c>
    </row>
    <row r="3843" spans="1:20" ht="43.5" x14ac:dyDescent="0.35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3">
        <f t="shared" si="359"/>
        <v>9</v>
      </c>
      <c r="P3843" s="4">
        <f t="shared" ref="P3843:P3906" si="360">IFERROR(E3843/L3843,0)</f>
        <v>25.647058823529413</v>
      </c>
      <c r="Q3843" t="str">
        <f t="shared" ref="Q3843:Q3906" si="361">LEFT(N3843,SEARCH("/",N3843)-1)</f>
        <v>theater</v>
      </c>
      <c r="R3843" t="str">
        <f t="shared" ref="R3843:R3906" si="362">RIGHT(N3843,LEN(N3843)-SEARCH("/",N3843,1))</f>
        <v>plays</v>
      </c>
      <c r="S3843" s="9">
        <f t="shared" ref="S3843:S3906" si="363">(((J3843/60)/60)/24)+DATE(1970,1,1)</f>
        <v>41780.785729166666</v>
      </c>
      <c r="T3843" s="9">
        <f t="shared" ref="T3843:T3906" si="364">(((I3843/60)/60)/24)+DATE(1970,1,1)</f>
        <v>41840.785729166666</v>
      </c>
    </row>
    <row r="3844" spans="1:20" ht="43.5" x14ac:dyDescent="0.35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3">
        <f t="shared" ref="O3844:O3907" si="365">ROUNDUP((E3844/D3844)*100,0)</f>
        <v>22</v>
      </c>
      <c r="P3844" s="4">
        <f t="shared" si="360"/>
        <v>47.695652173913047</v>
      </c>
      <c r="Q3844" t="str">
        <f t="shared" si="361"/>
        <v>theater</v>
      </c>
      <c r="R3844" t="str">
        <f t="shared" si="362"/>
        <v>plays</v>
      </c>
      <c r="S3844" s="9">
        <f t="shared" si="363"/>
        <v>41740.493657407409</v>
      </c>
      <c r="T3844" s="9">
        <f t="shared" si="364"/>
        <v>41770.493657407409</v>
      </c>
    </row>
    <row r="3845" spans="1:20" ht="43.5" x14ac:dyDescent="0.35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3">
        <f t="shared" si="365"/>
        <v>22</v>
      </c>
      <c r="P3845" s="4">
        <f t="shared" si="360"/>
        <v>56.05263157894737</v>
      </c>
      <c r="Q3845" t="str">
        <f t="shared" si="361"/>
        <v>theater</v>
      </c>
      <c r="R3845" t="str">
        <f t="shared" si="362"/>
        <v>plays</v>
      </c>
      <c r="S3845" s="9">
        <f t="shared" si="363"/>
        <v>41766.072500000002</v>
      </c>
      <c r="T3845" s="9">
        <f t="shared" si="364"/>
        <v>41791.072500000002</v>
      </c>
    </row>
    <row r="3846" spans="1:20" ht="43.5" x14ac:dyDescent="0.35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3">
        <f t="shared" si="365"/>
        <v>42</v>
      </c>
      <c r="P3846" s="4">
        <f t="shared" si="360"/>
        <v>81.319999999999993</v>
      </c>
      <c r="Q3846" t="str">
        <f t="shared" si="361"/>
        <v>theater</v>
      </c>
      <c r="R3846" t="str">
        <f t="shared" si="362"/>
        <v>plays</v>
      </c>
      <c r="S3846" s="9">
        <f t="shared" si="363"/>
        <v>41766.617291666669</v>
      </c>
      <c r="T3846" s="9">
        <f t="shared" si="364"/>
        <v>41793.290972222225</v>
      </c>
    </row>
    <row r="3847" spans="1:20" ht="58" x14ac:dyDescent="0.35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3">
        <f t="shared" si="365"/>
        <v>3</v>
      </c>
      <c r="P3847" s="4">
        <f t="shared" si="360"/>
        <v>70.166666666666671</v>
      </c>
      <c r="Q3847" t="str">
        <f t="shared" si="361"/>
        <v>theater</v>
      </c>
      <c r="R3847" t="str">
        <f t="shared" si="362"/>
        <v>plays</v>
      </c>
      <c r="S3847" s="9">
        <f t="shared" si="363"/>
        <v>42248.627013888887</v>
      </c>
      <c r="T3847" s="9">
        <f t="shared" si="364"/>
        <v>42278.627013888887</v>
      </c>
    </row>
    <row r="3848" spans="1:20" ht="43.5" x14ac:dyDescent="0.35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3">
        <f t="shared" si="365"/>
        <v>3</v>
      </c>
      <c r="P3848" s="4">
        <f t="shared" si="360"/>
        <v>23.625</v>
      </c>
      <c r="Q3848" t="str">
        <f t="shared" si="361"/>
        <v>theater</v>
      </c>
      <c r="R3848" t="str">
        <f t="shared" si="362"/>
        <v>plays</v>
      </c>
      <c r="S3848" s="9">
        <f t="shared" si="363"/>
        <v>41885.221550925926</v>
      </c>
      <c r="T3848" s="9">
        <f t="shared" si="364"/>
        <v>41916.290972222225</v>
      </c>
    </row>
    <row r="3849" spans="1:20" ht="43.5" x14ac:dyDescent="0.35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3">
        <f t="shared" si="365"/>
        <v>17</v>
      </c>
      <c r="P3849" s="4">
        <f t="shared" si="360"/>
        <v>188.55555555555554</v>
      </c>
      <c r="Q3849" t="str">
        <f t="shared" si="361"/>
        <v>theater</v>
      </c>
      <c r="R3849" t="str">
        <f t="shared" si="362"/>
        <v>plays</v>
      </c>
      <c r="S3849" s="9">
        <f t="shared" si="363"/>
        <v>42159.224432870367</v>
      </c>
      <c r="T3849" s="9">
        <f t="shared" si="364"/>
        <v>42204.224432870367</v>
      </c>
    </row>
    <row r="3850" spans="1:20" ht="43.5" x14ac:dyDescent="0.35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3">
        <f t="shared" si="365"/>
        <v>17</v>
      </c>
      <c r="P3850" s="4">
        <f t="shared" si="360"/>
        <v>49.511627906976742</v>
      </c>
      <c r="Q3850" t="str">
        <f t="shared" si="361"/>
        <v>theater</v>
      </c>
      <c r="R3850" t="str">
        <f t="shared" si="362"/>
        <v>plays</v>
      </c>
      <c r="S3850" s="9">
        <f t="shared" si="363"/>
        <v>42265.817002314812</v>
      </c>
      <c r="T3850" s="9">
        <f t="shared" si="364"/>
        <v>42295.817002314812</v>
      </c>
    </row>
    <row r="3851" spans="1:20" ht="43.5" x14ac:dyDescent="0.35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3">
        <f t="shared" si="365"/>
        <v>8</v>
      </c>
      <c r="P3851" s="4">
        <f t="shared" si="360"/>
        <v>75.464285714285708</v>
      </c>
      <c r="Q3851" t="str">
        <f t="shared" si="361"/>
        <v>theater</v>
      </c>
      <c r="R3851" t="str">
        <f t="shared" si="362"/>
        <v>plays</v>
      </c>
      <c r="S3851" s="9">
        <f t="shared" si="363"/>
        <v>42136.767175925925</v>
      </c>
      <c r="T3851" s="9">
        <f t="shared" si="364"/>
        <v>42166.767175925925</v>
      </c>
    </row>
    <row r="3852" spans="1:20" ht="29" x14ac:dyDescent="0.35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3">
        <f t="shared" si="365"/>
        <v>4</v>
      </c>
      <c r="P3852" s="4">
        <f t="shared" si="360"/>
        <v>9.5</v>
      </c>
      <c r="Q3852" t="str">
        <f t="shared" si="361"/>
        <v>theater</v>
      </c>
      <c r="R3852" t="str">
        <f t="shared" si="362"/>
        <v>plays</v>
      </c>
      <c r="S3852" s="9">
        <f t="shared" si="363"/>
        <v>41975.124340277776</v>
      </c>
      <c r="T3852" s="9">
        <f t="shared" si="364"/>
        <v>42005.124340277776</v>
      </c>
    </row>
    <row r="3853" spans="1:20" ht="43.5" x14ac:dyDescent="0.35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3">
        <f t="shared" si="365"/>
        <v>35</v>
      </c>
      <c r="P3853" s="4">
        <f t="shared" si="360"/>
        <v>35.5</v>
      </c>
      <c r="Q3853" t="str">
        <f t="shared" si="361"/>
        <v>theater</v>
      </c>
      <c r="R3853" t="str">
        <f t="shared" si="362"/>
        <v>plays</v>
      </c>
      <c r="S3853" s="9">
        <f t="shared" si="363"/>
        <v>42172.439571759256</v>
      </c>
      <c r="T3853" s="9">
        <f t="shared" si="364"/>
        <v>42202.439571759256</v>
      </c>
    </row>
    <row r="3854" spans="1:20" ht="43.5" x14ac:dyDescent="0.35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3">
        <f t="shared" si="365"/>
        <v>1</v>
      </c>
      <c r="P3854" s="4">
        <f t="shared" si="360"/>
        <v>10</v>
      </c>
      <c r="Q3854" t="str">
        <f t="shared" si="361"/>
        <v>theater</v>
      </c>
      <c r="R3854" t="str">
        <f t="shared" si="362"/>
        <v>plays</v>
      </c>
      <c r="S3854" s="9">
        <f t="shared" si="363"/>
        <v>42065.190694444449</v>
      </c>
      <c r="T3854" s="9">
        <f t="shared" si="364"/>
        <v>42090.149027777778</v>
      </c>
    </row>
    <row r="3855" spans="1:20" ht="29" x14ac:dyDescent="0.35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3">
        <f t="shared" si="365"/>
        <v>1</v>
      </c>
      <c r="P3855" s="4">
        <f t="shared" si="360"/>
        <v>13</v>
      </c>
      <c r="Q3855" t="str">
        <f t="shared" si="361"/>
        <v>theater</v>
      </c>
      <c r="R3855" t="str">
        <f t="shared" si="362"/>
        <v>plays</v>
      </c>
      <c r="S3855" s="9">
        <f t="shared" si="363"/>
        <v>41848.84002314815</v>
      </c>
      <c r="T3855" s="9">
        <f t="shared" si="364"/>
        <v>41883.84002314815</v>
      </c>
    </row>
    <row r="3856" spans="1:20" ht="29" x14ac:dyDescent="0.35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3">
        <f t="shared" si="365"/>
        <v>17</v>
      </c>
      <c r="P3856" s="4">
        <f t="shared" si="360"/>
        <v>89.4</v>
      </c>
      <c r="Q3856" t="str">
        <f t="shared" si="361"/>
        <v>theater</v>
      </c>
      <c r="R3856" t="str">
        <f t="shared" si="362"/>
        <v>plays</v>
      </c>
      <c r="S3856" s="9">
        <f t="shared" si="363"/>
        <v>42103.884930555556</v>
      </c>
      <c r="T3856" s="9">
        <f t="shared" si="364"/>
        <v>42133.884930555556</v>
      </c>
    </row>
    <row r="3857" spans="1:20" ht="43.5" x14ac:dyDescent="0.35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3">
        <f t="shared" si="365"/>
        <v>3</v>
      </c>
      <c r="P3857" s="4">
        <f t="shared" si="360"/>
        <v>25</v>
      </c>
      <c r="Q3857" t="str">
        <f t="shared" si="361"/>
        <v>theater</v>
      </c>
      <c r="R3857" t="str">
        <f t="shared" si="362"/>
        <v>plays</v>
      </c>
      <c r="S3857" s="9">
        <f t="shared" si="363"/>
        <v>42059.970729166671</v>
      </c>
      <c r="T3857" s="9">
        <f t="shared" si="364"/>
        <v>42089.929062499999</v>
      </c>
    </row>
    <row r="3858" spans="1:20" ht="43.5" x14ac:dyDescent="0.35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3">
        <f t="shared" si="365"/>
        <v>1</v>
      </c>
      <c r="P3858" s="4">
        <f t="shared" si="360"/>
        <v>1</v>
      </c>
      <c r="Q3858" t="str">
        <f t="shared" si="361"/>
        <v>theater</v>
      </c>
      <c r="R3858" t="str">
        <f t="shared" si="362"/>
        <v>plays</v>
      </c>
      <c r="S3858" s="9">
        <f t="shared" si="363"/>
        <v>42041.743090277778</v>
      </c>
      <c r="T3858" s="9">
        <f t="shared" si="364"/>
        <v>42071.701423611114</v>
      </c>
    </row>
    <row r="3859" spans="1:20" ht="43.5" x14ac:dyDescent="0.35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3">
        <f t="shared" si="365"/>
        <v>6</v>
      </c>
      <c r="P3859" s="4">
        <f t="shared" si="360"/>
        <v>65</v>
      </c>
      <c r="Q3859" t="str">
        <f t="shared" si="361"/>
        <v>theater</v>
      </c>
      <c r="R3859" t="str">
        <f t="shared" si="362"/>
        <v>plays</v>
      </c>
      <c r="S3859" s="9">
        <f t="shared" si="363"/>
        <v>41829.73715277778</v>
      </c>
      <c r="T3859" s="9">
        <f t="shared" si="364"/>
        <v>41852.716666666667</v>
      </c>
    </row>
    <row r="3860" spans="1:20" ht="43.5" x14ac:dyDescent="0.35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3">
        <f t="shared" si="365"/>
        <v>2</v>
      </c>
      <c r="P3860" s="4">
        <f t="shared" si="360"/>
        <v>10</v>
      </c>
      <c r="Q3860" t="str">
        <f t="shared" si="361"/>
        <v>theater</v>
      </c>
      <c r="R3860" t="str">
        <f t="shared" si="362"/>
        <v>plays</v>
      </c>
      <c r="S3860" s="9">
        <f t="shared" si="363"/>
        <v>42128.431064814817</v>
      </c>
      <c r="T3860" s="9">
        <f t="shared" si="364"/>
        <v>42146.875</v>
      </c>
    </row>
    <row r="3861" spans="1:20" ht="43.5" x14ac:dyDescent="0.35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3">
        <f t="shared" si="365"/>
        <v>1</v>
      </c>
      <c r="P3861" s="4">
        <f t="shared" si="360"/>
        <v>1</v>
      </c>
      <c r="Q3861" t="str">
        <f t="shared" si="361"/>
        <v>theater</v>
      </c>
      <c r="R3861" t="str">
        <f t="shared" si="362"/>
        <v>plays</v>
      </c>
      <c r="S3861" s="9">
        <f t="shared" si="363"/>
        <v>41789.893599537041</v>
      </c>
      <c r="T3861" s="9">
        <f t="shared" si="364"/>
        <v>41815.875</v>
      </c>
    </row>
    <row r="3862" spans="1:20" ht="43.5" x14ac:dyDescent="0.35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3">
        <f t="shared" si="365"/>
        <v>18</v>
      </c>
      <c r="P3862" s="4">
        <f t="shared" si="360"/>
        <v>81.538461538461533</v>
      </c>
      <c r="Q3862" t="str">
        <f t="shared" si="361"/>
        <v>theater</v>
      </c>
      <c r="R3862" t="str">
        <f t="shared" si="362"/>
        <v>plays</v>
      </c>
      <c r="S3862" s="9">
        <f t="shared" si="363"/>
        <v>41833.660995370366</v>
      </c>
      <c r="T3862" s="9">
        <f t="shared" si="364"/>
        <v>41863.660995370366</v>
      </c>
    </row>
    <row r="3863" spans="1:20" x14ac:dyDescent="0.35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3">
        <f t="shared" si="365"/>
        <v>5</v>
      </c>
      <c r="P3863" s="4">
        <f t="shared" si="360"/>
        <v>100</v>
      </c>
      <c r="Q3863" t="str">
        <f t="shared" si="361"/>
        <v>theater</v>
      </c>
      <c r="R3863" t="str">
        <f t="shared" si="362"/>
        <v>plays</v>
      </c>
      <c r="S3863" s="9">
        <f t="shared" si="363"/>
        <v>41914.590011574073</v>
      </c>
      <c r="T3863" s="9">
        <f t="shared" si="364"/>
        <v>41955.907638888893</v>
      </c>
    </row>
    <row r="3864" spans="1:20" ht="29" x14ac:dyDescent="0.35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3">
        <f t="shared" si="365"/>
        <v>1</v>
      </c>
      <c r="P3864" s="4">
        <f t="shared" si="360"/>
        <v>1</v>
      </c>
      <c r="Q3864" t="str">
        <f t="shared" si="361"/>
        <v>theater</v>
      </c>
      <c r="R3864" t="str">
        <f t="shared" si="362"/>
        <v>plays</v>
      </c>
      <c r="S3864" s="9">
        <f t="shared" si="363"/>
        <v>42611.261064814811</v>
      </c>
      <c r="T3864" s="9">
        <f t="shared" si="364"/>
        <v>42625.707638888889</v>
      </c>
    </row>
    <row r="3865" spans="1:20" ht="43.5" x14ac:dyDescent="0.35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3">
        <f t="shared" si="365"/>
        <v>0</v>
      </c>
      <c r="P3865" s="4">
        <f t="shared" si="360"/>
        <v>0</v>
      </c>
      <c r="Q3865" t="str">
        <f t="shared" si="361"/>
        <v>theater</v>
      </c>
      <c r="R3865" t="str">
        <f t="shared" si="362"/>
        <v>plays</v>
      </c>
      <c r="S3865" s="9">
        <f t="shared" si="363"/>
        <v>42253.633159722223</v>
      </c>
      <c r="T3865" s="9">
        <f t="shared" si="364"/>
        <v>42313.674826388888</v>
      </c>
    </row>
    <row r="3866" spans="1:20" ht="43.5" x14ac:dyDescent="0.35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3">
        <f t="shared" si="365"/>
        <v>2</v>
      </c>
      <c r="P3866" s="4">
        <f t="shared" si="360"/>
        <v>20</v>
      </c>
      <c r="Q3866" t="str">
        <f t="shared" si="361"/>
        <v>theater</v>
      </c>
      <c r="R3866" t="str">
        <f t="shared" si="362"/>
        <v>plays</v>
      </c>
      <c r="S3866" s="9">
        <f t="shared" si="363"/>
        <v>42295.891828703709</v>
      </c>
      <c r="T3866" s="9">
        <f t="shared" si="364"/>
        <v>42325.933495370366</v>
      </c>
    </row>
    <row r="3867" spans="1:20" ht="43.5" x14ac:dyDescent="0.35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3">
        <f t="shared" si="365"/>
        <v>27</v>
      </c>
      <c r="P3867" s="4">
        <f t="shared" si="360"/>
        <v>46.428571428571431</v>
      </c>
      <c r="Q3867" t="str">
        <f t="shared" si="361"/>
        <v>theater</v>
      </c>
      <c r="R3867" t="str">
        <f t="shared" si="362"/>
        <v>plays</v>
      </c>
      <c r="S3867" s="9">
        <f t="shared" si="363"/>
        <v>41841.651597222226</v>
      </c>
      <c r="T3867" s="9">
        <f t="shared" si="364"/>
        <v>41881.229166666664</v>
      </c>
    </row>
    <row r="3868" spans="1:20" ht="29" x14ac:dyDescent="0.35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3">
        <f t="shared" si="365"/>
        <v>1</v>
      </c>
      <c r="P3868" s="4">
        <f t="shared" si="360"/>
        <v>5.5</v>
      </c>
      <c r="Q3868" t="str">
        <f t="shared" si="361"/>
        <v>theater</v>
      </c>
      <c r="R3868" t="str">
        <f t="shared" si="362"/>
        <v>plays</v>
      </c>
      <c r="S3868" s="9">
        <f t="shared" si="363"/>
        <v>42402.947002314817</v>
      </c>
      <c r="T3868" s="9">
        <f t="shared" si="364"/>
        <v>42452.145138888889</v>
      </c>
    </row>
    <row r="3869" spans="1:20" ht="43.5" x14ac:dyDescent="0.35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3">
        <f t="shared" si="365"/>
        <v>13</v>
      </c>
      <c r="P3869" s="4">
        <f t="shared" si="360"/>
        <v>50.2</v>
      </c>
      <c r="Q3869" t="str">
        <f t="shared" si="361"/>
        <v>theater</v>
      </c>
      <c r="R3869" t="str">
        <f t="shared" si="362"/>
        <v>plays</v>
      </c>
      <c r="S3869" s="9">
        <f t="shared" si="363"/>
        <v>42509.814108796301</v>
      </c>
      <c r="T3869" s="9">
        <f t="shared" si="364"/>
        <v>42539.814108796301</v>
      </c>
    </row>
    <row r="3870" spans="1:20" x14ac:dyDescent="0.35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3">
        <f t="shared" si="365"/>
        <v>1</v>
      </c>
      <c r="P3870" s="4">
        <f t="shared" si="360"/>
        <v>10</v>
      </c>
      <c r="Q3870" t="str">
        <f t="shared" si="361"/>
        <v>theater</v>
      </c>
      <c r="R3870" t="str">
        <f t="shared" si="362"/>
        <v>musical</v>
      </c>
      <c r="S3870" s="9">
        <f t="shared" si="363"/>
        <v>41865.659780092588</v>
      </c>
      <c r="T3870" s="9">
        <f t="shared" si="364"/>
        <v>41890.659780092588</v>
      </c>
    </row>
    <row r="3871" spans="1:20" ht="29" x14ac:dyDescent="0.35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3">
        <f t="shared" si="365"/>
        <v>4</v>
      </c>
      <c r="P3871" s="4">
        <f t="shared" si="360"/>
        <v>30.133333333333333</v>
      </c>
      <c r="Q3871" t="str">
        <f t="shared" si="361"/>
        <v>theater</v>
      </c>
      <c r="R3871" t="str">
        <f t="shared" si="362"/>
        <v>musical</v>
      </c>
      <c r="S3871" s="9">
        <f t="shared" si="363"/>
        <v>42047.724444444444</v>
      </c>
      <c r="T3871" s="9">
        <f t="shared" si="364"/>
        <v>42077.132638888885</v>
      </c>
    </row>
    <row r="3872" spans="1:20" ht="43.5" x14ac:dyDescent="0.35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3">
        <f t="shared" si="365"/>
        <v>15</v>
      </c>
      <c r="P3872" s="4">
        <f t="shared" si="360"/>
        <v>150</v>
      </c>
      <c r="Q3872" t="str">
        <f t="shared" si="361"/>
        <v>theater</v>
      </c>
      <c r="R3872" t="str">
        <f t="shared" si="362"/>
        <v>musical</v>
      </c>
      <c r="S3872" s="9">
        <f t="shared" si="363"/>
        <v>41793.17219907407</v>
      </c>
      <c r="T3872" s="9">
        <f t="shared" si="364"/>
        <v>41823.17219907407</v>
      </c>
    </row>
    <row r="3873" spans="1:20" ht="29" x14ac:dyDescent="0.35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3">
        <f t="shared" si="365"/>
        <v>3</v>
      </c>
      <c r="P3873" s="4">
        <f t="shared" si="360"/>
        <v>13.333333333333334</v>
      </c>
      <c r="Q3873" t="str">
        <f t="shared" si="361"/>
        <v>theater</v>
      </c>
      <c r="R3873" t="str">
        <f t="shared" si="362"/>
        <v>musical</v>
      </c>
      <c r="S3873" s="9">
        <f t="shared" si="363"/>
        <v>42763.780671296292</v>
      </c>
      <c r="T3873" s="9">
        <f t="shared" si="364"/>
        <v>42823.739004629635</v>
      </c>
    </row>
    <row r="3874" spans="1:20" ht="43.5" x14ac:dyDescent="0.35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3">
        <f t="shared" si="365"/>
        <v>0</v>
      </c>
      <c r="P3874" s="4">
        <f t="shared" si="360"/>
        <v>0</v>
      </c>
      <c r="Q3874" t="str">
        <f t="shared" si="361"/>
        <v>theater</v>
      </c>
      <c r="R3874" t="str">
        <f t="shared" si="362"/>
        <v>musical</v>
      </c>
      <c r="S3874" s="9">
        <f t="shared" si="363"/>
        <v>42180.145787037036</v>
      </c>
      <c r="T3874" s="9">
        <f t="shared" si="364"/>
        <v>42230.145787037036</v>
      </c>
    </row>
    <row r="3875" spans="1:20" ht="43.5" x14ac:dyDescent="0.35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3">
        <f t="shared" si="365"/>
        <v>0</v>
      </c>
      <c r="P3875" s="4">
        <f t="shared" si="360"/>
        <v>0</v>
      </c>
      <c r="Q3875" t="str">
        <f t="shared" si="361"/>
        <v>theater</v>
      </c>
      <c r="R3875" t="str">
        <f t="shared" si="362"/>
        <v>musical</v>
      </c>
      <c r="S3875" s="9">
        <f t="shared" si="363"/>
        <v>42255.696006944447</v>
      </c>
      <c r="T3875" s="9">
        <f t="shared" si="364"/>
        <v>42285.696006944447</v>
      </c>
    </row>
    <row r="3876" spans="1:20" ht="43.5" x14ac:dyDescent="0.35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3">
        <f t="shared" si="365"/>
        <v>0</v>
      </c>
      <c r="P3876" s="4">
        <f t="shared" si="360"/>
        <v>0</v>
      </c>
      <c r="Q3876" t="str">
        <f t="shared" si="361"/>
        <v>theater</v>
      </c>
      <c r="R3876" t="str">
        <f t="shared" si="362"/>
        <v>musical</v>
      </c>
      <c r="S3876" s="9">
        <f t="shared" si="363"/>
        <v>42007.016458333332</v>
      </c>
      <c r="T3876" s="9">
        <f t="shared" si="364"/>
        <v>42028.041666666672</v>
      </c>
    </row>
    <row r="3877" spans="1:20" ht="43.5" x14ac:dyDescent="0.35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3">
        <f t="shared" si="365"/>
        <v>0</v>
      </c>
      <c r="P3877" s="4">
        <f t="shared" si="360"/>
        <v>0</v>
      </c>
      <c r="Q3877" t="str">
        <f t="shared" si="361"/>
        <v>theater</v>
      </c>
      <c r="R3877" t="str">
        <f t="shared" si="362"/>
        <v>musical</v>
      </c>
      <c r="S3877" s="9">
        <f t="shared" si="363"/>
        <v>42615.346817129626</v>
      </c>
      <c r="T3877" s="9">
        <f t="shared" si="364"/>
        <v>42616.416666666672</v>
      </c>
    </row>
    <row r="3878" spans="1:20" ht="43.5" x14ac:dyDescent="0.35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3">
        <f t="shared" si="365"/>
        <v>53</v>
      </c>
      <c r="P3878" s="4">
        <f t="shared" si="360"/>
        <v>44.760869565217391</v>
      </c>
      <c r="Q3878" t="str">
        <f t="shared" si="361"/>
        <v>theater</v>
      </c>
      <c r="R3878" t="str">
        <f t="shared" si="362"/>
        <v>musical</v>
      </c>
      <c r="S3878" s="9">
        <f t="shared" si="363"/>
        <v>42372.624166666668</v>
      </c>
      <c r="T3878" s="9">
        <f t="shared" si="364"/>
        <v>42402.624166666668</v>
      </c>
    </row>
    <row r="3879" spans="1:20" ht="43.5" x14ac:dyDescent="0.35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3">
        <f t="shared" si="365"/>
        <v>5</v>
      </c>
      <c r="P3879" s="4">
        <f t="shared" si="360"/>
        <v>88.642857142857139</v>
      </c>
      <c r="Q3879" t="str">
        <f t="shared" si="361"/>
        <v>theater</v>
      </c>
      <c r="R3879" t="str">
        <f t="shared" si="362"/>
        <v>musical</v>
      </c>
      <c r="S3879" s="9">
        <f t="shared" si="363"/>
        <v>42682.67768518519</v>
      </c>
      <c r="T3879" s="9">
        <f t="shared" si="364"/>
        <v>42712.67768518519</v>
      </c>
    </row>
    <row r="3880" spans="1:20" ht="43.5" x14ac:dyDescent="0.35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3">
        <f t="shared" si="365"/>
        <v>1</v>
      </c>
      <c r="P3880" s="4">
        <f t="shared" si="360"/>
        <v>10</v>
      </c>
      <c r="Q3880" t="str">
        <f t="shared" si="361"/>
        <v>theater</v>
      </c>
      <c r="R3880" t="str">
        <f t="shared" si="362"/>
        <v>musical</v>
      </c>
      <c r="S3880" s="9">
        <f t="shared" si="363"/>
        <v>42154.818819444445</v>
      </c>
      <c r="T3880" s="9">
        <f t="shared" si="364"/>
        <v>42185.165972222225</v>
      </c>
    </row>
    <row r="3881" spans="1:20" ht="43.5" x14ac:dyDescent="0.35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3">
        <f t="shared" si="365"/>
        <v>0</v>
      </c>
      <c r="P3881" s="4">
        <f t="shared" si="360"/>
        <v>0</v>
      </c>
      <c r="Q3881" t="str">
        <f t="shared" si="361"/>
        <v>theater</v>
      </c>
      <c r="R3881" t="str">
        <f t="shared" si="362"/>
        <v>musical</v>
      </c>
      <c r="S3881" s="9">
        <f t="shared" si="363"/>
        <v>41999.861064814817</v>
      </c>
      <c r="T3881" s="9">
        <f t="shared" si="364"/>
        <v>42029.861064814817</v>
      </c>
    </row>
    <row r="3882" spans="1:20" ht="43.5" x14ac:dyDescent="0.35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3">
        <f t="shared" si="365"/>
        <v>14</v>
      </c>
      <c r="P3882" s="4">
        <f t="shared" si="360"/>
        <v>57.647058823529413</v>
      </c>
      <c r="Q3882" t="str">
        <f t="shared" si="361"/>
        <v>theater</v>
      </c>
      <c r="R3882" t="str">
        <f t="shared" si="362"/>
        <v>musical</v>
      </c>
      <c r="S3882" s="9">
        <f t="shared" si="363"/>
        <v>41815.815046296295</v>
      </c>
      <c r="T3882" s="9">
        <f t="shared" si="364"/>
        <v>41850.958333333336</v>
      </c>
    </row>
    <row r="3883" spans="1:20" ht="29" x14ac:dyDescent="0.35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3">
        <f t="shared" si="365"/>
        <v>5</v>
      </c>
      <c r="P3883" s="4">
        <f t="shared" si="360"/>
        <v>25</v>
      </c>
      <c r="Q3883" t="str">
        <f t="shared" si="361"/>
        <v>theater</v>
      </c>
      <c r="R3883" t="str">
        <f t="shared" si="362"/>
        <v>musical</v>
      </c>
      <c r="S3883" s="9">
        <f t="shared" si="363"/>
        <v>42756.018506944441</v>
      </c>
      <c r="T3883" s="9">
        <f t="shared" si="364"/>
        <v>42786.018506944441</v>
      </c>
    </row>
    <row r="3884" spans="1:20" ht="43.5" x14ac:dyDescent="0.35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3">
        <f t="shared" si="365"/>
        <v>0</v>
      </c>
      <c r="P3884" s="4">
        <f t="shared" si="360"/>
        <v>0</v>
      </c>
      <c r="Q3884" t="str">
        <f t="shared" si="361"/>
        <v>theater</v>
      </c>
      <c r="R3884" t="str">
        <f t="shared" si="362"/>
        <v>musical</v>
      </c>
      <c r="S3884" s="9">
        <f t="shared" si="363"/>
        <v>42373.983449074076</v>
      </c>
      <c r="T3884" s="9">
        <f t="shared" si="364"/>
        <v>42400.960416666669</v>
      </c>
    </row>
    <row r="3885" spans="1:20" ht="43.5" x14ac:dyDescent="0.35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3">
        <f t="shared" si="365"/>
        <v>0</v>
      </c>
      <c r="P3885" s="4">
        <f t="shared" si="360"/>
        <v>0</v>
      </c>
      <c r="Q3885" t="str">
        <f t="shared" si="361"/>
        <v>theater</v>
      </c>
      <c r="R3885" t="str">
        <f t="shared" si="362"/>
        <v>musical</v>
      </c>
      <c r="S3885" s="9">
        <f t="shared" si="363"/>
        <v>41854.602650462963</v>
      </c>
      <c r="T3885" s="9">
        <f t="shared" si="364"/>
        <v>41884.602650462963</v>
      </c>
    </row>
    <row r="3886" spans="1:20" ht="29" x14ac:dyDescent="0.35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3">
        <f t="shared" si="365"/>
        <v>0</v>
      </c>
      <c r="P3886" s="4">
        <f t="shared" si="360"/>
        <v>0</v>
      </c>
      <c r="Q3886" t="str">
        <f t="shared" si="361"/>
        <v>theater</v>
      </c>
      <c r="R3886" t="str">
        <f t="shared" si="362"/>
        <v>musical</v>
      </c>
      <c r="S3886" s="9">
        <f t="shared" si="363"/>
        <v>42065.791574074072</v>
      </c>
      <c r="T3886" s="9">
        <f t="shared" si="364"/>
        <v>42090.749907407408</v>
      </c>
    </row>
    <row r="3887" spans="1:20" ht="43.5" x14ac:dyDescent="0.35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3">
        <f t="shared" si="365"/>
        <v>0</v>
      </c>
      <c r="P3887" s="4">
        <f t="shared" si="360"/>
        <v>0</v>
      </c>
      <c r="Q3887" t="str">
        <f t="shared" si="361"/>
        <v>theater</v>
      </c>
      <c r="R3887" t="str">
        <f t="shared" si="362"/>
        <v>musical</v>
      </c>
      <c r="S3887" s="9">
        <f t="shared" si="363"/>
        <v>42469.951284722221</v>
      </c>
      <c r="T3887" s="9">
        <f t="shared" si="364"/>
        <v>42499.951284722221</v>
      </c>
    </row>
    <row r="3888" spans="1:20" x14ac:dyDescent="0.35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3">
        <f t="shared" si="365"/>
        <v>0</v>
      </c>
      <c r="P3888" s="4">
        <f t="shared" si="360"/>
        <v>0</v>
      </c>
      <c r="Q3888" t="str">
        <f t="shared" si="361"/>
        <v>theater</v>
      </c>
      <c r="R3888" t="str">
        <f t="shared" si="362"/>
        <v>musical</v>
      </c>
      <c r="S3888" s="9">
        <f t="shared" si="363"/>
        <v>41954.228032407409</v>
      </c>
      <c r="T3888" s="9">
        <f t="shared" si="364"/>
        <v>41984.228032407409</v>
      </c>
    </row>
    <row r="3889" spans="1:20" ht="43.5" x14ac:dyDescent="0.35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3">
        <f t="shared" si="365"/>
        <v>2</v>
      </c>
      <c r="P3889" s="4">
        <f t="shared" si="360"/>
        <v>17.5</v>
      </c>
      <c r="Q3889" t="str">
        <f t="shared" si="361"/>
        <v>theater</v>
      </c>
      <c r="R3889" t="str">
        <f t="shared" si="362"/>
        <v>musical</v>
      </c>
      <c r="S3889" s="9">
        <f t="shared" si="363"/>
        <v>42079.857974537037</v>
      </c>
      <c r="T3889" s="9">
        <f t="shared" si="364"/>
        <v>42125.916666666672</v>
      </c>
    </row>
    <row r="3890" spans="1:20" ht="43.5" x14ac:dyDescent="0.35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3">
        <f t="shared" si="365"/>
        <v>28</v>
      </c>
      <c r="P3890" s="4">
        <f t="shared" si="360"/>
        <v>38.714285714285715</v>
      </c>
      <c r="Q3890" t="str">
        <f t="shared" si="361"/>
        <v>theater</v>
      </c>
      <c r="R3890" t="str">
        <f t="shared" si="362"/>
        <v>plays</v>
      </c>
      <c r="S3890" s="9">
        <f t="shared" si="363"/>
        <v>42762.545810185184</v>
      </c>
      <c r="T3890" s="9">
        <f t="shared" si="364"/>
        <v>42792.545810185184</v>
      </c>
    </row>
    <row r="3891" spans="1:20" ht="43.5" x14ac:dyDescent="0.35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3">
        <f t="shared" si="365"/>
        <v>2</v>
      </c>
      <c r="P3891" s="4">
        <f t="shared" si="360"/>
        <v>13.111111111111111</v>
      </c>
      <c r="Q3891" t="str">
        <f t="shared" si="361"/>
        <v>theater</v>
      </c>
      <c r="R3891" t="str">
        <f t="shared" si="362"/>
        <v>plays</v>
      </c>
      <c r="S3891" s="9">
        <f t="shared" si="363"/>
        <v>41977.004976851851</v>
      </c>
      <c r="T3891" s="9">
        <f t="shared" si="364"/>
        <v>42008.976388888885</v>
      </c>
    </row>
    <row r="3892" spans="1:20" ht="43.5" x14ac:dyDescent="0.35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3">
        <f t="shared" si="365"/>
        <v>17</v>
      </c>
      <c r="P3892" s="4">
        <f t="shared" si="360"/>
        <v>315.5</v>
      </c>
      <c r="Q3892" t="str">
        <f t="shared" si="361"/>
        <v>theater</v>
      </c>
      <c r="R3892" t="str">
        <f t="shared" si="362"/>
        <v>plays</v>
      </c>
      <c r="S3892" s="9">
        <f t="shared" si="363"/>
        <v>42171.758611111116</v>
      </c>
      <c r="T3892" s="9">
        <f t="shared" si="364"/>
        <v>42231.758611111116</v>
      </c>
    </row>
    <row r="3893" spans="1:20" ht="29" x14ac:dyDescent="0.35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3">
        <f t="shared" si="365"/>
        <v>33</v>
      </c>
      <c r="P3893" s="4">
        <f t="shared" si="360"/>
        <v>37.142857142857146</v>
      </c>
      <c r="Q3893" t="str">
        <f t="shared" si="361"/>
        <v>theater</v>
      </c>
      <c r="R3893" t="str">
        <f t="shared" si="362"/>
        <v>plays</v>
      </c>
      <c r="S3893" s="9">
        <f t="shared" si="363"/>
        <v>42056.1324537037</v>
      </c>
      <c r="T3893" s="9">
        <f t="shared" si="364"/>
        <v>42086.207638888889</v>
      </c>
    </row>
    <row r="3894" spans="1:20" ht="43.5" x14ac:dyDescent="0.35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3">
        <f t="shared" si="365"/>
        <v>0</v>
      </c>
      <c r="P3894" s="4">
        <f t="shared" si="360"/>
        <v>0</v>
      </c>
      <c r="Q3894" t="str">
        <f t="shared" si="361"/>
        <v>theater</v>
      </c>
      <c r="R3894" t="str">
        <f t="shared" si="362"/>
        <v>plays</v>
      </c>
      <c r="S3894" s="9">
        <f t="shared" si="363"/>
        <v>41867.652280092596</v>
      </c>
      <c r="T3894" s="9">
        <f t="shared" si="364"/>
        <v>41875.291666666664</v>
      </c>
    </row>
    <row r="3895" spans="1:20" ht="43.5" x14ac:dyDescent="0.35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3">
        <f t="shared" si="365"/>
        <v>22</v>
      </c>
      <c r="P3895" s="4">
        <f t="shared" si="360"/>
        <v>128.27380952380952</v>
      </c>
      <c r="Q3895" t="str">
        <f t="shared" si="361"/>
        <v>theater</v>
      </c>
      <c r="R3895" t="str">
        <f t="shared" si="362"/>
        <v>plays</v>
      </c>
      <c r="S3895" s="9">
        <f t="shared" si="363"/>
        <v>41779.657870370371</v>
      </c>
      <c r="T3895" s="9">
        <f t="shared" si="364"/>
        <v>41821.25</v>
      </c>
    </row>
    <row r="3896" spans="1:20" ht="43.5" x14ac:dyDescent="0.35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3">
        <f t="shared" si="365"/>
        <v>4</v>
      </c>
      <c r="P3896" s="4">
        <f t="shared" si="360"/>
        <v>47.272727272727273</v>
      </c>
      <c r="Q3896" t="str">
        <f t="shared" si="361"/>
        <v>theater</v>
      </c>
      <c r="R3896" t="str">
        <f t="shared" si="362"/>
        <v>plays</v>
      </c>
      <c r="S3896" s="9">
        <f t="shared" si="363"/>
        <v>42679.958472222221</v>
      </c>
      <c r="T3896" s="9">
        <f t="shared" si="364"/>
        <v>42710.207638888889</v>
      </c>
    </row>
    <row r="3897" spans="1:20" ht="43.5" x14ac:dyDescent="0.35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3">
        <f t="shared" si="365"/>
        <v>5</v>
      </c>
      <c r="P3897" s="4">
        <f t="shared" si="360"/>
        <v>50</v>
      </c>
      <c r="Q3897" t="str">
        <f t="shared" si="361"/>
        <v>theater</v>
      </c>
      <c r="R3897" t="str">
        <f t="shared" si="362"/>
        <v>plays</v>
      </c>
      <c r="S3897" s="9">
        <f t="shared" si="363"/>
        <v>42032.250208333338</v>
      </c>
      <c r="T3897" s="9">
        <f t="shared" si="364"/>
        <v>42063.250208333338</v>
      </c>
    </row>
    <row r="3898" spans="1:20" ht="43.5" x14ac:dyDescent="0.35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3">
        <f t="shared" si="365"/>
        <v>11</v>
      </c>
      <c r="P3898" s="4">
        <f t="shared" si="360"/>
        <v>42.5</v>
      </c>
      <c r="Q3898" t="str">
        <f t="shared" si="361"/>
        <v>theater</v>
      </c>
      <c r="R3898" t="str">
        <f t="shared" si="362"/>
        <v>plays</v>
      </c>
      <c r="S3898" s="9">
        <f t="shared" si="363"/>
        <v>41793.191875000004</v>
      </c>
      <c r="T3898" s="9">
        <f t="shared" si="364"/>
        <v>41807.191875000004</v>
      </c>
    </row>
    <row r="3899" spans="1:20" ht="43.5" x14ac:dyDescent="0.35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3">
        <f t="shared" si="365"/>
        <v>18</v>
      </c>
      <c r="P3899" s="4">
        <f t="shared" si="360"/>
        <v>44</v>
      </c>
      <c r="Q3899" t="str">
        <f t="shared" si="361"/>
        <v>theater</v>
      </c>
      <c r="R3899" t="str">
        <f t="shared" si="362"/>
        <v>plays</v>
      </c>
      <c r="S3899" s="9">
        <f t="shared" si="363"/>
        <v>41982.87364583333</v>
      </c>
      <c r="T3899" s="9">
        <f t="shared" si="364"/>
        <v>42012.87364583333</v>
      </c>
    </row>
    <row r="3900" spans="1:20" ht="58" x14ac:dyDescent="0.35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3">
        <f t="shared" si="365"/>
        <v>33</v>
      </c>
      <c r="P3900" s="4">
        <f t="shared" si="360"/>
        <v>50.875</v>
      </c>
      <c r="Q3900" t="str">
        <f t="shared" si="361"/>
        <v>theater</v>
      </c>
      <c r="R3900" t="str">
        <f t="shared" si="362"/>
        <v>plays</v>
      </c>
      <c r="S3900" s="9">
        <f t="shared" si="363"/>
        <v>42193.482291666667</v>
      </c>
      <c r="T3900" s="9">
        <f t="shared" si="364"/>
        <v>42233.666666666672</v>
      </c>
    </row>
    <row r="3901" spans="1:20" ht="29" x14ac:dyDescent="0.35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3">
        <f t="shared" si="365"/>
        <v>2</v>
      </c>
      <c r="P3901" s="4">
        <f t="shared" si="360"/>
        <v>62.5</v>
      </c>
      <c r="Q3901" t="str">
        <f t="shared" si="361"/>
        <v>theater</v>
      </c>
      <c r="R3901" t="str">
        <f t="shared" si="362"/>
        <v>plays</v>
      </c>
      <c r="S3901" s="9">
        <f t="shared" si="363"/>
        <v>41843.775011574071</v>
      </c>
      <c r="T3901" s="9">
        <f t="shared" si="364"/>
        <v>41863.775011574071</v>
      </c>
    </row>
    <row r="3902" spans="1:20" ht="29" x14ac:dyDescent="0.35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3">
        <f t="shared" si="365"/>
        <v>6</v>
      </c>
      <c r="P3902" s="4">
        <f t="shared" si="360"/>
        <v>27</v>
      </c>
      <c r="Q3902" t="str">
        <f t="shared" si="361"/>
        <v>theater</v>
      </c>
      <c r="R3902" t="str">
        <f t="shared" si="362"/>
        <v>plays</v>
      </c>
      <c r="S3902" s="9">
        <f t="shared" si="363"/>
        <v>42136.092488425929</v>
      </c>
      <c r="T3902" s="9">
        <f t="shared" si="364"/>
        <v>42166.092488425929</v>
      </c>
    </row>
    <row r="3903" spans="1:20" ht="43.5" x14ac:dyDescent="0.35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3">
        <f t="shared" si="365"/>
        <v>1</v>
      </c>
      <c r="P3903" s="4">
        <f t="shared" si="360"/>
        <v>25</v>
      </c>
      <c r="Q3903" t="str">
        <f t="shared" si="361"/>
        <v>theater</v>
      </c>
      <c r="R3903" t="str">
        <f t="shared" si="362"/>
        <v>plays</v>
      </c>
      <c r="S3903" s="9">
        <f t="shared" si="363"/>
        <v>42317.826377314821</v>
      </c>
      <c r="T3903" s="9">
        <f t="shared" si="364"/>
        <v>42357.826377314821</v>
      </c>
    </row>
    <row r="3904" spans="1:20" ht="43.5" x14ac:dyDescent="0.35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3">
        <f t="shared" si="365"/>
        <v>49</v>
      </c>
      <c r="P3904" s="4">
        <f t="shared" si="360"/>
        <v>47.258064516129032</v>
      </c>
      <c r="Q3904" t="str">
        <f t="shared" si="361"/>
        <v>theater</v>
      </c>
      <c r="R3904" t="str">
        <f t="shared" si="362"/>
        <v>plays</v>
      </c>
      <c r="S3904" s="9">
        <f t="shared" si="363"/>
        <v>42663.468078703707</v>
      </c>
      <c r="T3904" s="9">
        <f t="shared" si="364"/>
        <v>42688.509745370371</v>
      </c>
    </row>
    <row r="3905" spans="1:20" ht="43.5" x14ac:dyDescent="0.35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3">
        <f t="shared" si="365"/>
        <v>0</v>
      </c>
      <c r="P3905" s="4">
        <f t="shared" si="360"/>
        <v>0</v>
      </c>
      <c r="Q3905" t="str">
        <f t="shared" si="361"/>
        <v>theater</v>
      </c>
      <c r="R3905" t="str">
        <f t="shared" si="362"/>
        <v>plays</v>
      </c>
      <c r="S3905" s="9">
        <f t="shared" si="363"/>
        <v>42186.01116898148</v>
      </c>
      <c r="T3905" s="9">
        <f t="shared" si="364"/>
        <v>42230.818055555559</v>
      </c>
    </row>
    <row r="3906" spans="1:20" x14ac:dyDescent="0.35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3">
        <f t="shared" si="365"/>
        <v>1</v>
      </c>
      <c r="P3906" s="4">
        <f t="shared" si="360"/>
        <v>1.5</v>
      </c>
      <c r="Q3906" t="str">
        <f t="shared" si="361"/>
        <v>theater</v>
      </c>
      <c r="R3906" t="str">
        <f t="shared" si="362"/>
        <v>plays</v>
      </c>
      <c r="S3906" s="9">
        <f t="shared" si="363"/>
        <v>42095.229166666672</v>
      </c>
      <c r="T3906" s="9">
        <f t="shared" si="364"/>
        <v>42109.211111111115</v>
      </c>
    </row>
    <row r="3907" spans="1:20" ht="43.5" x14ac:dyDescent="0.35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3">
        <f t="shared" si="365"/>
        <v>12</v>
      </c>
      <c r="P3907" s="4">
        <f t="shared" ref="P3907:P3970" si="366">IFERROR(E3907/L3907,0)</f>
        <v>24.714285714285715</v>
      </c>
      <c r="Q3907" t="str">
        <f t="shared" ref="Q3907:Q3970" si="367">LEFT(N3907,SEARCH("/",N3907)-1)</f>
        <v>theater</v>
      </c>
      <c r="R3907" t="str">
        <f t="shared" ref="R3907:R3970" si="368">RIGHT(N3907,LEN(N3907)-SEARCH("/",N3907,1))</f>
        <v>plays</v>
      </c>
      <c r="S3907" s="9">
        <f t="shared" ref="S3907:S3970" si="369">(((J3907/60)/60)/24)+DATE(1970,1,1)</f>
        <v>42124.623877314814</v>
      </c>
      <c r="T3907" s="9">
        <f t="shared" ref="T3907:T3970" si="370">(((I3907/60)/60)/24)+DATE(1970,1,1)</f>
        <v>42166.958333333328</v>
      </c>
    </row>
    <row r="3908" spans="1:20" ht="43.5" x14ac:dyDescent="0.35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3">
        <f t="shared" ref="O3908:O3971" si="371">ROUNDUP((E3908/D3908)*100,0)</f>
        <v>68</v>
      </c>
      <c r="P3908" s="4">
        <f t="shared" si="366"/>
        <v>63.125</v>
      </c>
      <c r="Q3908" t="str">
        <f t="shared" si="367"/>
        <v>theater</v>
      </c>
      <c r="R3908" t="str">
        <f t="shared" si="368"/>
        <v>plays</v>
      </c>
      <c r="S3908" s="9">
        <f t="shared" si="369"/>
        <v>42143.917743055557</v>
      </c>
      <c r="T3908" s="9">
        <f t="shared" si="370"/>
        <v>42181.559027777781</v>
      </c>
    </row>
    <row r="3909" spans="1:20" ht="29" x14ac:dyDescent="0.35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3">
        <f t="shared" si="371"/>
        <v>16</v>
      </c>
      <c r="P3909" s="4">
        <f t="shared" si="366"/>
        <v>38.25</v>
      </c>
      <c r="Q3909" t="str">
        <f t="shared" si="367"/>
        <v>theater</v>
      </c>
      <c r="R3909" t="str">
        <f t="shared" si="368"/>
        <v>plays</v>
      </c>
      <c r="S3909" s="9">
        <f t="shared" si="369"/>
        <v>41906.819513888891</v>
      </c>
      <c r="T3909" s="9">
        <f t="shared" si="370"/>
        <v>41938.838888888888</v>
      </c>
    </row>
    <row r="3910" spans="1:20" ht="43.5" x14ac:dyDescent="0.35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3">
        <f t="shared" si="371"/>
        <v>9</v>
      </c>
      <c r="P3910" s="4">
        <f t="shared" si="366"/>
        <v>16.25</v>
      </c>
      <c r="Q3910" t="str">
        <f t="shared" si="367"/>
        <v>theater</v>
      </c>
      <c r="R3910" t="str">
        <f t="shared" si="368"/>
        <v>plays</v>
      </c>
      <c r="S3910" s="9">
        <f t="shared" si="369"/>
        <v>41834.135370370372</v>
      </c>
      <c r="T3910" s="9">
        <f t="shared" si="370"/>
        <v>41849.135370370372</v>
      </c>
    </row>
    <row r="3911" spans="1:20" ht="43.5" x14ac:dyDescent="0.35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3">
        <f t="shared" si="371"/>
        <v>1</v>
      </c>
      <c r="P3911" s="4">
        <f t="shared" si="366"/>
        <v>33.75</v>
      </c>
      <c r="Q3911" t="str">
        <f t="shared" si="367"/>
        <v>theater</v>
      </c>
      <c r="R3911" t="str">
        <f t="shared" si="368"/>
        <v>plays</v>
      </c>
      <c r="S3911" s="9">
        <f t="shared" si="369"/>
        <v>41863.359282407408</v>
      </c>
      <c r="T3911" s="9">
        <f t="shared" si="370"/>
        <v>41893.359282407408</v>
      </c>
    </row>
    <row r="3912" spans="1:20" ht="43.5" x14ac:dyDescent="0.35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3">
        <f t="shared" si="371"/>
        <v>4</v>
      </c>
      <c r="P3912" s="4">
        <f t="shared" si="366"/>
        <v>61.666666666666664</v>
      </c>
      <c r="Q3912" t="str">
        <f t="shared" si="367"/>
        <v>theater</v>
      </c>
      <c r="R3912" t="str">
        <f t="shared" si="368"/>
        <v>plays</v>
      </c>
      <c r="S3912" s="9">
        <f t="shared" si="369"/>
        <v>42224.756909722222</v>
      </c>
      <c r="T3912" s="9">
        <f t="shared" si="370"/>
        <v>42254.756909722222</v>
      </c>
    </row>
    <row r="3913" spans="1:20" ht="43.5" x14ac:dyDescent="0.35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3">
        <f t="shared" si="371"/>
        <v>38</v>
      </c>
      <c r="P3913" s="4">
        <f t="shared" si="366"/>
        <v>83.138888888888886</v>
      </c>
      <c r="Q3913" t="str">
        <f t="shared" si="367"/>
        <v>theater</v>
      </c>
      <c r="R3913" t="str">
        <f t="shared" si="368"/>
        <v>plays</v>
      </c>
      <c r="S3913" s="9">
        <f t="shared" si="369"/>
        <v>41939.8122337963</v>
      </c>
      <c r="T3913" s="9">
        <f t="shared" si="370"/>
        <v>41969.853900462964</v>
      </c>
    </row>
    <row r="3914" spans="1:20" ht="43.5" x14ac:dyDescent="0.35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3">
        <f t="shared" si="371"/>
        <v>1</v>
      </c>
      <c r="P3914" s="4">
        <f t="shared" si="366"/>
        <v>1</v>
      </c>
      <c r="Q3914" t="str">
        <f t="shared" si="367"/>
        <v>theater</v>
      </c>
      <c r="R3914" t="str">
        <f t="shared" si="368"/>
        <v>plays</v>
      </c>
      <c r="S3914" s="9">
        <f t="shared" si="369"/>
        <v>42059.270023148143</v>
      </c>
      <c r="T3914" s="9">
        <f t="shared" si="370"/>
        <v>42119.190972222219</v>
      </c>
    </row>
    <row r="3915" spans="1:20" ht="43.5" x14ac:dyDescent="0.35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3">
        <f t="shared" si="371"/>
        <v>10</v>
      </c>
      <c r="P3915" s="4">
        <f t="shared" si="366"/>
        <v>142.85714285714286</v>
      </c>
      <c r="Q3915" t="str">
        <f t="shared" si="367"/>
        <v>theater</v>
      </c>
      <c r="R3915" t="str">
        <f t="shared" si="368"/>
        <v>plays</v>
      </c>
      <c r="S3915" s="9">
        <f t="shared" si="369"/>
        <v>42308.211215277777</v>
      </c>
      <c r="T3915" s="9">
        <f t="shared" si="370"/>
        <v>42338.252881944441</v>
      </c>
    </row>
    <row r="3916" spans="1:20" ht="43.5" x14ac:dyDescent="0.35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3">
        <f t="shared" si="371"/>
        <v>37</v>
      </c>
      <c r="P3916" s="4">
        <f t="shared" si="366"/>
        <v>33.666666666666664</v>
      </c>
      <c r="Q3916" t="str">
        <f t="shared" si="367"/>
        <v>theater</v>
      </c>
      <c r="R3916" t="str">
        <f t="shared" si="368"/>
        <v>plays</v>
      </c>
      <c r="S3916" s="9">
        <f t="shared" si="369"/>
        <v>42114.818935185183</v>
      </c>
      <c r="T3916" s="9">
        <f t="shared" si="370"/>
        <v>42134.957638888889</v>
      </c>
    </row>
    <row r="3917" spans="1:20" ht="43.5" x14ac:dyDescent="0.35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3">
        <f t="shared" si="371"/>
        <v>1</v>
      </c>
      <c r="P3917" s="4">
        <f t="shared" si="366"/>
        <v>5</v>
      </c>
      <c r="Q3917" t="str">
        <f t="shared" si="367"/>
        <v>theater</v>
      </c>
      <c r="R3917" t="str">
        <f t="shared" si="368"/>
        <v>plays</v>
      </c>
      <c r="S3917" s="9">
        <f t="shared" si="369"/>
        <v>42492.98505787037</v>
      </c>
      <c r="T3917" s="9">
        <f t="shared" si="370"/>
        <v>42522.98505787037</v>
      </c>
    </row>
    <row r="3918" spans="1:20" ht="43.5" x14ac:dyDescent="0.35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3">
        <f t="shared" si="371"/>
        <v>0</v>
      </c>
      <c r="P3918" s="4">
        <f t="shared" si="366"/>
        <v>0</v>
      </c>
      <c r="Q3918" t="str">
        <f t="shared" si="367"/>
        <v>theater</v>
      </c>
      <c r="R3918" t="str">
        <f t="shared" si="368"/>
        <v>plays</v>
      </c>
      <c r="S3918" s="9">
        <f t="shared" si="369"/>
        <v>42494.471666666665</v>
      </c>
      <c r="T3918" s="9">
        <f t="shared" si="370"/>
        <v>42524.471666666665</v>
      </c>
    </row>
    <row r="3919" spans="1:20" ht="43.5" x14ac:dyDescent="0.35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3">
        <f t="shared" si="371"/>
        <v>1</v>
      </c>
      <c r="P3919" s="4">
        <f t="shared" si="366"/>
        <v>10</v>
      </c>
      <c r="Q3919" t="str">
        <f t="shared" si="367"/>
        <v>theater</v>
      </c>
      <c r="R3919" t="str">
        <f t="shared" si="368"/>
        <v>plays</v>
      </c>
      <c r="S3919" s="9">
        <f t="shared" si="369"/>
        <v>41863.527326388888</v>
      </c>
      <c r="T3919" s="9">
        <f t="shared" si="370"/>
        <v>41893.527326388888</v>
      </c>
    </row>
    <row r="3920" spans="1:20" ht="43.5" x14ac:dyDescent="0.35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3">
        <f t="shared" si="371"/>
        <v>1</v>
      </c>
      <c r="P3920" s="4">
        <f t="shared" si="366"/>
        <v>40</v>
      </c>
      <c r="Q3920" t="str">
        <f t="shared" si="367"/>
        <v>theater</v>
      </c>
      <c r="R3920" t="str">
        <f t="shared" si="368"/>
        <v>plays</v>
      </c>
      <c r="S3920" s="9">
        <f t="shared" si="369"/>
        <v>41843.664618055554</v>
      </c>
      <c r="T3920" s="9">
        <f t="shared" si="370"/>
        <v>41855.666666666664</v>
      </c>
    </row>
    <row r="3921" spans="1:20" ht="43.5" x14ac:dyDescent="0.35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3">
        <f t="shared" si="371"/>
        <v>2</v>
      </c>
      <c r="P3921" s="4">
        <f t="shared" si="366"/>
        <v>30</v>
      </c>
      <c r="Q3921" t="str">
        <f t="shared" si="367"/>
        <v>theater</v>
      </c>
      <c r="R3921" t="str">
        <f t="shared" si="368"/>
        <v>plays</v>
      </c>
      <c r="S3921" s="9">
        <f t="shared" si="369"/>
        <v>42358.684872685189</v>
      </c>
      <c r="T3921" s="9">
        <f t="shared" si="370"/>
        <v>42387</v>
      </c>
    </row>
    <row r="3922" spans="1:20" ht="43.5" x14ac:dyDescent="0.35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3">
        <f t="shared" si="371"/>
        <v>6</v>
      </c>
      <c r="P3922" s="4">
        <f t="shared" si="366"/>
        <v>45</v>
      </c>
      <c r="Q3922" t="str">
        <f t="shared" si="367"/>
        <v>theater</v>
      </c>
      <c r="R3922" t="str">
        <f t="shared" si="368"/>
        <v>plays</v>
      </c>
      <c r="S3922" s="9">
        <f t="shared" si="369"/>
        <v>42657.38726851852</v>
      </c>
      <c r="T3922" s="9">
        <f t="shared" si="370"/>
        <v>42687.428935185191</v>
      </c>
    </row>
    <row r="3923" spans="1:20" ht="43.5" x14ac:dyDescent="0.35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3">
        <f t="shared" si="371"/>
        <v>0</v>
      </c>
      <c r="P3923" s="4">
        <f t="shared" si="366"/>
        <v>0</v>
      </c>
      <c r="Q3923" t="str">
        <f t="shared" si="367"/>
        <v>theater</v>
      </c>
      <c r="R3923" t="str">
        <f t="shared" si="368"/>
        <v>plays</v>
      </c>
      <c r="S3923" s="9">
        <f t="shared" si="369"/>
        <v>41926.542303240742</v>
      </c>
      <c r="T3923" s="9">
        <f t="shared" si="370"/>
        <v>41938.75</v>
      </c>
    </row>
    <row r="3924" spans="1:20" ht="43.5" x14ac:dyDescent="0.35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3">
        <f t="shared" si="371"/>
        <v>9</v>
      </c>
      <c r="P3924" s="4">
        <f t="shared" si="366"/>
        <v>10.166666666666666</v>
      </c>
      <c r="Q3924" t="str">
        <f t="shared" si="367"/>
        <v>theater</v>
      </c>
      <c r="R3924" t="str">
        <f t="shared" si="368"/>
        <v>plays</v>
      </c>
      <c r="S3924" s="9">
        <f t="shared" si="369"/>
        <v>42020.768634259264</v>
      </c>
      <c r="T3924" s="9">
        <f t="shared" si="370"/>
        <v>42065.958333333328</v>
      </c>
    </row>
    <row r="3925" spans="1:20" ht="43.5" x14ac:dyDescent="0.35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3">
        <f t="shared" si="371"/>
        <v>13</v>
      </c>
      <c r="P3925" s="4">
        <f t="shared" si="366"/>
        <v>81.411764705882348</v>
      </c>
      <c r="Q3925" t="str">
        <f t="shared" si="367"/>
        <v>theater</v>
      </c>
      <c r="R3925" t="str">
        <f t="shared" si="368"/>
        <v>plays</v>
      </c>
      <c r="S3925" s="9">
        <f t="shared" si="369"/>
        <v>42075.979988425926</v>
      </c>
      <c r="T3925" s="9">
        <f t="shared" si="370"/>
        <v>42103.979988425926</v>
      </c>
    </row>
    <row r="3926" spans="1:20" ht="43.5" x14ac:dyDescent="0.35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3">
        <f t="shared" si="371"/>
        <v>16</v>
      </c>
      <c r="P3926" s="4">
        <f t="shared" si="366"/>
        <v>57.25</v>
      </c>
      <c r="Q3926" t="str">
        <f t="shared" si="367"/>
        <v>theater</v>
      </c>
      <c r="R3926" t="str">
        <f t="shared" si="368"/>
        <v>plays</v>
      </c>
      <c r="S3926" s="9">
        <f t="shared" si="369"/>
        <v>41786.959745370368</v>
      </c>
      <c r="T3926" s="9">
        <f t="shared" si="370"/>
        <v>41816.959745370368</v>
      </c>
    </row>
    <row r="3927" spans="1:20" ht="43.5" x14ac:dyDescent="0.35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3">
        <f t="shared" si="371"/>
        <v>10</v>
      </c>
      <c r="P3927" s="4">
        <f t="shared" si="366"/>
        <v>5</v>
      </c>
      <c r="Q3927" t="str">
        <f t="shared" si="367"/>
        <v>theater</v>
      </c>
      <c r="R3927" t="str">
        <f t="shared" si="368"/>
        <v>plays</v>
      </c>
      <c r="S3927" s="9">
        <f t="shared" si="369"/>
        <v>41820.870821759258</v>
      </c>
      <c r="T3927" s="9">
        <f t="shared" si="370"/>
        <v>41850.870821759258</v>
      </c>
    </row>
    <row r="3928" spans="1:20" ht="29" x14ac:dyDescent="0.35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3">
        <f t="shared" si="371"/>
        <v>1</v>
      </c>
      <c r="P3928" s="4">
        <f t="shared" si="366"/>
        <v>15</v>
      </c>
      <c r="Q3928" t="str">
        <f t="shared" si="367"/>
        <v>theater</v>
      </c>
      <c r="R3928" t="str">
        <f t="shared" si="368"/>
        <v>plays</v>
      </c>
      <c r="S3928" s="9">
        <f t="shared" si="369"/>
        <v>41970.085046296299</v>
      </c>
      <c r="T3928" s="9">
        <f t="shared" si="370"/>
        <v>42000.085046296299</v>
      </c>
    </row>
    <row r="3929" spans="1:20" ht="43.5" x14ac:dyDescent="0.35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3">
        <f t="shared" si="371"/>
        <v>1</v>
      </c>
      <c r="P3929" s="4">
        <f t="shared" si="366"/>
        <v>12.5</v>
      </c>
      <c r="Q3929" t="str">
        <f t="shared" si="367"/>
        <v>theater</v>
      </c>
      <c r="R3929" t="str">
        <f t="shared" si="368"/>
        <v>plays</v>
      </c>
      <c r="S3929" s="9">
        <f t="shared" si="369"/>
        <v>41830.267407407409</v>
      </c>
      <c r="T3929" s="9">
        <f t="shared" si="370"/>
        <v>41860.267407407409</v>
      </c>
    </row>
    <row r="3930" spans="1:20" ht="43.5" x14ac:dyDescent="0.35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3">
        <f t="shared" si="371"/>
        <v>14</v>
      </c>
      <c r="P3930" s="4">
        <f t="shared" si="366"/>
        <v>93</v>
      </c>
      <c r="Q3930" t="str">
        <f t="shared" si="367"/>
        <v>theater</v>
      </c>
      <c r="R3930" t="str">
        <f t="shared" si="368"/>
        <v>plays</v>
      </c>
      <c r="S3930" s="9">
        <f t="shared" si="369"/>
        <v>42265.683182870373</v>
      </c>
      <c r="T3930" s="9">
        <f t="shared" si="370"/>
        <v>42293.207638888889</v>
      </c>
    </row>
    <row r="3931" spans="1:20" ht="43.5" x14ac:dyDescent="0.35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3">
        <f t="shared" si="371"/>
        <v>3</v>
      </c>
      <c r="P3931" s="4">
        <f t="shared" si="366"/>
        <v>32.357142857142854</v>
      </c>
      <c r="Q3931" t="str">
        <f t="shared" si="367"/>
        <v>theater</v>
      </c>
      <c r="R3931" t="str">
        <f t="shared" si="368"/>
        <v>plays</v>
      </c>
      <c r="S3931" s="9">
        <f t="shared" si="369"/>
        <v>42601.827141203699</v>
      </c>
      <c r="T3931" s="9">
        <f t="shared" si="370"/>
        <v>42631.827141203699</v>
      </c>
    </row>
    <row r="3932" spans="1:20" ht="43.5" x14ac:dyDescent="0.35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3">
        <f t="shared" si="371"/>
        <v>0</v>
      </c>
      <c r="P3932" s="4">
        <f t="shared" si="366"/>
        <v>0</v>
      </c>
      <c r="Q3932" t="str">
        <f t="shared" si="367"/>
        <v>theater</v>
      </c>
      <c r="R3932" t="str">
        <f t="shared" si="368"/>
        <v>plays</v>
      </c>
      <c r="S3932" s="9">
        <f t="shared" si="369"/>
        <v>42433.338749999995</v>
      </c>
      <c r="T3932" s="9">
        <f t="shared" si="370"/>
        <v>42461.25</v>
      </c>
    </row>
    <row r="3933" spans="1:20" ht="43.5" x14ac:dyDescent="0.35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3">
        <f t="shared" si="371"/>
        <v>0</v>
      </c>
      <c r="P3933" s="4">
        <f t="shared" si="366"/>
        <v>0</v>
      </c>
      <c r="Q3933" t="str">
        <f t="shared" si="367"/>
        <v>theater</v>
      </c>
      <c r="R3933" t="str">
        <f t="shared" si="368"/>
        <v>plays</v>
      </c>
      <c r="S3933" s="9">
        <f t="shared" si="369"/>
        <v>42228.151701388888</v>
      </c>
      <c r="T3933" s="9">
        <f t="shared" si="370"/>
        <v>42253.151701388888</v>
      </c>
    </row>
    <row r="3934" spans="1:20" ht="43.5" x14ac:dyDescent="0.35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3">
        <f t="shared" si="371"/>
        <v>1</v>
      </c>
      <c r="P3934" s="4">
        <f t="shared" si="366"/>
        <v>1</v>
      </c>
      <c r="Q3934" t="str">
        <f t="shared" si="367"/>
        <v>theater</v>
      </c>
      <c r="R3934" t="str">
        <f t="shared" si="368"/>
        <v>plays</v>
      </c>
      <c r="S3934" s="9">
        <f t="shared" si="369"/>
        <v>42415.168564814812</v>
      </c>
      <c r="T3934" s="9">
        <f t="shared" si="370"/>
        <v>42445.126898148148</v>
      </c>
    </row>
    <row r="3935" spans="1:20" ht="43.5" x14ac:dyDescent="0.35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3">
        <f t="shared" si="371"/>
        <v>16</v>
      </c>
      <c r="P3935" s="4">
        <f t="shared" si="366"/>
        <v>91.833333333333329</v>
      </c>
      <c r="Q3935" t="str">
        <f t="shared" si="367"/>
        <v>theater</v>
      </c>
      <c r="R3935" t="str">
        <f t="shared" si="368"/>
        <v>plays</v>
      </c>
      <c r="S3935" s="9">
        <f t="shared" si="369"/>
        <v>42538.968310185184</v>
      </c>
      <c r="T3935" s="9">
        <f t="shared" si="370"/>
        <v>42568.029861111107</v>
      </c>
    </row>
    <row r="3936" spans="1:20" ht="43.5" x14ac:dyDescent="0.35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3">
        <f t="shared" si="371"/>
        <v>11</v>
      </c>
      <c r="P3936" s="4">
        <f t="shared" si="366"/>
        <v>45.833333333333336</v>
      </c>
      <c r="Q3936" t="str">
        <f t="shared" si="367"/>
        <v>theater</v>
      </c>
      <c r="R3936" t="str">
        <f t="shared" si="368"/>
        <v>plays</v>
      </c>
      <c r="S3936" s="9">
        <f t="shared" si="369"/>
        <v>42233.671747685185</v>
      </c>
      <c r="T3936" s="9">
        <f t="shared" si="370"/>
        <v>42278.541666666672</v>
      </c>
    </row>
    <row r="3937" spans="1:20" ht="58" x14ac:dyDescent="0.35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3">
        <f t="shared" si="371"/>
        <v>44</v>
      </c>
      <c r="P3937" s="4">
        <f t="shared" si="366"/>
        <v>57.173913043478258</v>
      </c>
      <c r="Q3937" t="str">
        <f t="shared" si="367"/>
        <v>theater</v>
      </c>
      <c r="R3937" t="str">
        <f t="shared" si="368"/>
        <v>plays</v>
      </c>
      <c r="S3937" s="9">
        <f t="shared" si="369"/>
        <v>42221.656782407401</v>
      </c>
      <c r="T3937" s="9">
        <f t="shared" si="370"/>
        <v>42281.656782407401</v>
      </c>
    </row>
    <row r="3938" spans="1:20" ht="43.5" x14ac:dyDescent="0.35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3">
        <f t="shared" si="371"/>
        <v>0</v>
      </c>
      <c r="P3938" s="4">
        <f t="shared" si="366"/>
        <v>0</v>
      </c>
      <c r="Q3938" t="str">
        <f t="shared" si="367"/>
        <v>theater</v>
      </c>
      <c r="R3938" t="str">
        <f t="shared" si="368"/>
        <v>plays</v>
      </c>
      <c r="S3938" s="9">
        <f t="shared" si="369"/>
        <v>42675.262962962966</v>
      </c>
      <c r="T3938" s="9">
        <f t="shared" si="370"/>
        <v>42705.304629629631</v>
      </c>
    </row>
    <row r="3939" spans="1:20" ht="43.5" x14ac:dyDescent="0.35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3">
        <f t="shared" si="371"/>
        <v>87</v>
      </c>
      <c r="P3939" s="4">
        <f t="shared" si="366"/>
        <v>248.5</v>
      </c>
      <c r="Q3939" t="str">
        <f t="shared" si="367"/>
        <v>theater</v>
      </c>
      <c r="R3939" t="str">
        <f t="shared" si="368"/>
        <v>plays</v>
      </c>
      <c r="S3939" s="9">
        <f t="shared" si="369"/>
        <v>42534.631481481483</v>
      </c>
      <c r="T3939" s="9">
        <f t="shared" si="370"/>
        <v>42562.631481481483</v>
      </c>
    </row>
    <row r="3940" spans="1:20" ht="43.5" x14ac:dyDescent="0.35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3">
        <f t="shared" si="371"/>
        <v>13</v>
      </c>
      <c r="P3940" s="4">
        <f t="shared" si="366"/>
        <v>79.400000000000006</v>
      </c>
      <c r="Q3940" t="str">
        <f t="shared" si="367"/>
        <v>theater</v>
      </c>
      <c r="R3940" t="str">
        <f t="shared" si="368"/>
        <v>plays</v>
      </c>
      <c r="S3940" s="9">
        <f t="shared" si="369"/>
        <v>42151.905717592599</v>
      </c>
      <c r="T3940" s="9">
        <f t="shared" si="370"/>
        <v>42182.905717592599</v>
      </c>
    </row>
    <row r="3941" spans="1:20" ht="43.5" x14ac:dyDescent="0.35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3">
        <f t="shared" si="371"/>
        <v>1</v>
      </c>
      <c r="P3941" s="4">
        <f t="shared" si="366"/>
        <v>5</v>
      </c>
      <c r="Q3941" t="str">
        <f t="shared" si="367"/>
        <v>theater</v>
      </c>
      <c r="R3941" t="str">
        <f t="shared" si="368"/>
        <v>plays</v>
      </c>
      <c r="S3941" s="9">
        <f t="shared" si="369"/>
        <v>41915.400219907409</v>
      </c>
      <c r="T3941" s="9">
        <f t="shared" si="370"/>
        <v>41919.1875</v>
      </c>
    </row>
    <row r="3942" spans="1:20" ht="43.5" x14ac:dyDescent="0.35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3">
        <f t="shared" si="371"/>
        <v>1</v>
      </c>
      <c r="P3942" s="4">
        <f t="shared" si="366"/>
        <v>5.5</v>
      </c>
      <c r="Q3942" t="str">
        <f t="shared" si="367"/>
        <v>theater</v>
      </c>
      <c r="R3942" t="str">
        <f t="shared" si="368"/>
        <v>plays</v>
      </c>
      <c r="S3942" s="9">
        <f t="shared" si="369"/>
        <v>41961.492488425924</v>
      </c>
      <c r="T3942" s="9">
        <f t="shared" si="370"/>
        <v>42006.492488425924</v>
      </c>
    </row>
    <row r="3943" spans="1:20" ht="43.5" x14ac:dyDescent="0.35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3">
        <f t="shared" si="371"/>
        <v>1</v>
      </c>
      <c r="P3943" s="4">
        <f t="shared" si="366"/>
        <v>25</v>
      </c>
      <c r="Q3943" t="str">
        <f t="shared" si="367"/>
        <v>theater</v>
      </c>
      <c r="R3943" t="str">
        <f t="shared" si="368"/>
        <v>plays</v>
      </c>
      <c r="S3943" s="9">
        <f t="shared" si="369"/>
        <v>41940.587233796294</v>
      </c>
      <c r="T3943" s="9">
        <f t="shared" si="370"/>
        <v>41968.041666666672</v>
      </c>
    </row>
    <row r="3944" spans="1:20" ht="43.5" x14ac:dyDescent="0.35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3">
        <f t="shared" si="371"/>
        <v>0</v>
      </c>
      <c r="P3944" s="4">
        <f t="shared" si="366"/>
        <v>0</v>
      </c>
      <c r="Q3944" t="str">
        <f t="shared" si="367"/>
        <v>theater</v>
      </c>
      <c r="R3944" t="str">
        <f t="shared" si="368"/>
        <v>plays</v>
      </c>
      <c r="S3944" s="9">
        <f t="shared" si="369"/>
        <v>42111.904097222221</v>
      </c>
      <c r="T3944" s="9">
        <f t="shared" si="370"/>
        <v>42171.904097222221</v>
      </c>
    </row>
    <row r="3945" spans="1:20" ht="43.5" x14ac:dyDescent="0.35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3">
        <f t="shared" si="371"/>
        <v>36</v>
      </c>
      <c r="P3945" s="4">
        <f t="shared" si="366"/>
        <v>137.07692307692307</v>
      </c>
      <c r="Q3945" t="str">
        <f t="shared" si="367"/>
        <v>theater</v>
      </c>
      <c r="R3945" t="str">
        <f t="shared" si="368"/>
        <v>plays</v>
      </c>
      <c r="S3945" s="9">
        <f t="shared" si="369"/>
        <v>42279.778564814813</v>
      </c>
      <c r="T3945" s="9">
        <f t="shared" si="370"/>
        <v>42310.701388888891</v>
      </c>
    </row>
    <row r="3946" spans="1:20" ht="43.5" x14ac:dyDescent="0.35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3">
        <f t="shared" si="371"/>
        <v>0</v>
      </c>
      <c r="P3946" s="4">
        <f t="shared" si="366"/>
        <v>0</v>
      </c>
      <c r="Q3946" t="str">
        <f t="shared" si="367"/>
        <v>theater</v>
      </c>
      <c r="R3946" t="str">
        <f t="shared" si="368"/>
        <v>plays</v>
      </c>
      <c r="S3946" s="9">
        <f t="shared" si="369"/>
        <v>42213.662905092591</v>
      </c>
      <c r="T3946" s="9">
        <f t="shared" si="370"/>
        <v>42243.662905092591</v>
      </c>
    </row>
    <row r="3947" spans="1:20" ht="43.5" x14ac:dyDescent="0.35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3">
        <f t="shared" si="371"/>
        <v>1</v>
      </c>
      <c r="P3947" s="4">
        <f t="shared" si="366"/>
        <v>5</v>
      </c>
      <c r="Q3947" t="str">
        <f t="shared" si="367"/>
        <v>theater</v>
      </c>
      <c r="R3947" t="str">
        <f t="shared" si="368"/>
        <v>plays</v>
      </c>
      <c r="S3947" s="9">
        <f t="shared" si="369"/>
        <v>42109.801712962959</v>
      </c>
      <c r="T3947" s="9">
        <f t="shared" si="370"/>
        <v>42139.801712962959</v>
      </c>
    </row>
    <row r="3948" spans="1:20" ht="29" x14ac:dyDescent="0.35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3">
        <f t="shared" si="371"/>
        <v>4</v>
      </c>
      <c r="P3948" s="4">
        <f t="shared" si="366"/>
        <v>39</v>
      </c>
      <c r="Q3948" t="str">
        <f t="shared" si="367"/>
        <v>theater</v>
      </c>
      <c r="R3948" t="str">
        <f t="shared" si="368"/>
        <v>plays</v>
      </c>
      <c r="S3948" s="9">
        <f t="shared" si="369"/>
        <v>42031.833587962959</v>
      </c>
      <c r="T3948" s="9">
        <f t="shared" si="370"/>
        <v>42063.333333333328</v>
      </c>
    </row>
    <row r="3949" spans="1:20" ht="43.5" x14ac:dyDescent="0.35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3">
        <f t="shared" si="371"/>
        <v>4</v>
      </c>
      <c r="P3949" s="4">
        <f t="shared" si="366"/>
        <v>50.5</v>
      </c>
      <c r="Q3949" t="str">
        <f t="shared" si="367"/>
        <v>theater</v>
      </c>
      <c r="R3949" t="str">
        <f t="shared" si="368"/>
        <v>plays</v>
      </c>
      <c r="S3949" s="9">
        <f t="shared" si="369"/>
        <v>42615.142870370371</v>
      </c>
      <c r="T3949" s="9">
        <f t="shared" si="370"/>
        <v>42645.142870370371</v>
      </c>
    </row>
    <row r="3950" spans="1:20" ht="43.5" x14ac:dyDescent="0.35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3">
        <f t="shared" si="371"/>
        <v>0</v>
      </c>
      <c r="P3950" s="4">
        <f t="shared" si="366"/>
        <v>0</v>
      </c>
      <c r="Q3950" t="str">
        <f t="shared" si="367"/>
        <v>theater</v>
      </c>
      <c r="R3950" t="str">
        <f t="shared" si="368"/>
        <v>plays</v>
      </c>
      <c r="S3950" s="9">
        <f t="shared" si="369"/>
        <v>41829.325497685182</v>
      </c>
      <c r="T3950" s="9">
        <f t="shared" si="370"/>
        <v>41889.325497685182</v>
      </c>
    </row>
    <row r="3951" spans="1:20" ht="43.5" x14ac:dyDescent="0.35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3">
        <f t="shared" si="371"/>
        <v>16</v>
      </c>
      <c r="P3951" s="4">
        <f t="shared" si="366"/>
        <v>49.28125</v>
      </c>
      <c r="Q3951" t="str">
        <f t="shared" si="367"/>
        <v>theater</v>
      </c>
      <c r="R3951" t="str">
        <f t="shared" si="368"/>
        <v>plays</v>
      </c>
      <c r="S3951" s="9">
        <f t="shared" si="369"/>
        <v>42016.120613425926</v>
      </c>
      <c r="T3951" s="9">
        <f t="shared" si="370"/>
        <v>42046.120613425926</v>
      </c>
    </row>
    <row r="3952" spans="1:20" ht="43.5" x14ac:dyDescent="0.35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3">
        <f t="shared" si="371"/>
        <v>1</v>
      </c>
      <c r="P3952" s="4">
        <f t="shared" si="366"/>
        <v>25</v>
      </c>
      <c r="Q3952" t="str">
        <f t="shared" si="367"/>
        <v>theater</v>
      </c>
      <c r="R3952" t="str">
        <f t="shared" si="368"/>
        <v>plays</v>
      </c>
      <c r="S3952" s="9">
        <f t="shared" si="369"/>
        <v>42439.702314814815</v>
      </c>
      <c r="T3952" s="9">
        <f t="shared" si="370"/>
        <v>42468.774305555555</v>
      </c>
    </row>
    <row r="3953" spans="1:20" ht="43.5" x14ac:dyDescent="0.35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3">
        <f t="shared" si="371"/>
        <v>1</v>
      </c>
      <c r="P3953" s="4">
        <f t="shared" si="366"/>
        <v>1</v>
      </c>
      <c r="Q3953" t="str">
        <f t="shared" si="367"/>
        <v>theater</v>
      </c>
      <c r="R3953" t="str">
        <f t="shared" si="368"/>
        <v>plays</v>
      </c>
      <c r="S3953" s="9">
        <f t="shared" si="369"/>
        <v>42433.825717592597</v>
      </c>
      <c r="T3953" s="9">
        <f t="shared" si="370"/>
        <v>42493.784050925926</v>
      </c>
    </row>
    <row r="3954" spans="1:20" ht="43.5" x14ac:dyDescent="0.35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3">
        <f t="shared" si="371"/>
        <v>1</v>
      </c>
      <c r="P3954" s="4">
        <f t="shared" si="366"/>
        <v>25</v>
      </c>
      <c r="Q3954" t="str">
        <f t="shared" si="367"/>
        <v>theater</v>
      </c>
      <c r="R3954" t="str">
        <f t="shared" si="368"/>
        <v>plays</v>
      </c>
      <c r="S3954" s="9">
        <f t="shared" si="369"/>
        <v>42243.790393518517</v>
      </c>
      <c r="T3954" s="9">
        <f t="shared" si="370"/>
        <v>42303.790393518517</v>
      </c>
    </row>
    <row r="3955" spans="1:20" ht="43.5" x14ac:dyDescent="0.35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3">
        <f t="shared" si="371"/>
        <v>0</v>
      </c>
      <c r="P3955" s="4">
        <f t="shared" si="366"/>
        <v>0</v>
      </c>
      <c r="Q3955" t="str">
        <f t="shared" si="367"/>
        <v>theater</v>
      </c>
      <c r="R3955" t="str">
        <f t="shared" si="368"/>
        <v>plays</v>
      </c>
      <c r="S3955" s="9">
        <f t="shared" si="369"/>
        <v>42550.048449074078</v>
      </c>
      <c r="T3955" s="9">
        <f t="shared" si="370"/>
        <v>42580.978472222225</v>
      </c>
    </row>
    <row r="3956" spans="1:20" ht="43.5" x14ac:dyDescent="0.35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3">
        <f t="shared" si="371"/>
        <v>0</v>
      </c>
      <c r="P3956" s="4">
        <f t="shared" si="366"/>
        <v>0</v>
      </c>
      <c r="Q3956" t="str">
        <f t="shared" si="367"/>
        <v>theater</v>
      </c>
      <c r="R3956" t="str">
        <f t="shared" si="368"/>
        <v>plays</v>
      </c>
      <c r="S3956" s="9">
        <f t="shared" si="369"/>
        <v>41774.651203703703</v>
      </c>
      <c r="T3956" s="9">
        <f t="shared" si="370"/>
        <v>41834.651203703703</v>
      </c>
    </row>
    <row r="3957" spans="1:20" ht="43.5" x14ac:dyDescent="0.35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3">
        <f t="shared" si="371"/>
        <v>25</v>
      </c>
      <c r="P3957" s="4">
        <f t="shared" si="366"/>
        <v>53.125</v>
      </c>
      <c r="Q3957" t="str">
        <f t="shared" si="367"/>
        <v>theater</v>
      </c>
      <c r="R3957" t="str">
        <f t="shared" si="368"/>
        <v>plays</v>
      </c>
      <c r="S3957" s="9">
        <f t="shared" si="369"/>
        <v>42306.848854166667</v>
      </c>
      <c r="T3957" s="9">
        <f t="shared" si="370"/>
        <v>42336.890520833331</v>
      </c>
    </row>
    <row r="3958" spans="1:20" ht="43.5" x14ac:dyDescent="0.35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3">
        <f t="shared" si="371"/>
        <v>0</v>
      </c>
      <c r="P3958" s="4">
        <f t="shared" si="366"/>
        <v>0</v>
      </c>
      <c r="Q3958" t="str">
        <f t="shared" si="367"/>
        <v>theater</v>
      </c>
      <c r="R3958" t="str">
        <f t="shared" si="368"/>
        <v>plays</v>
      </c>
      <c r="S3958" s="9">
        <f t="shared" si="369"/>
        <v>42457.932025462964</v>
      </c>
      <c r="T3958" s="9">
        <f t="shared" si="370"/>
        <v>42485.013888888891</v>
      </c>
    </row>
    <row r="3959" spans="1:20" ht="43.5" x14ac:dyDescent="0.35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3">
        <f t="shared" si="371"/>
        <v>1</v>
      </c>
      <c r="P3959" s="4">
        <f t="shared" si="366"/>
        <v>7</v>
      </c>
      <c r="Q3959" t="str">
        <f t="shared" si="367"/>
        <v>theater</v>
      </c>
      <c r="R3959" t="str">
        <f t="shared" si="368"/>
        <v>plays</v>
      </c>
      <c r="S3959" s="9">
        <f t="shared" si="369"/>
        <v>42513.976319444439</v>
      </c>
      <c r="T3959" s="9">
        <f t="shared" si="370"/>
        <v>42559.976319444439</v>
      </c>
    </row>
    <row r="3960" spans="1:20" ht="43.5" x14ac:dyDescent="0.35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3">
        <f t="shared" si="371"/>
        <v>33</v>
      </c>
      <c r="P3960" s="4">
        <f t="shared" si="366"/>
        <v>40.0625</v>
      </c>
      <c r="Q3960" t="str">
        <f t="shared" si="367"/>
        <v>theater</v>
      </c>
      <c r="R3960" t="str">
        <f t="shared" si="368"/>
        <v>plays</v>
      </c>
      <c r="S3960" s="9">
        <f t="shared" si="369"/>
        <v>41816.950370370374</v>
      </c>
      <c r="T3960" s="9">
        <f t="shared" si="370"/>
        <v>41853.583333333336</v>
      </c>
    </row>
    <row r="3961" spans="1:20" ht="43.5" x14ac:dyDescent="0.35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3">
        <f t="shared" si="371"/>
        <v>25</v>
      </c>
      <c r="P3961" s="4">
        <f t="shared" si="366"/>
        <v>24.333333333333332</v>
      </c>
      <c r="Q3961" t="str">
        <f t="shared" si="367"/>
        <v>theater</v>
      </c>
      <c r="R3961" t="str">
        <f t="shared" si="368"/>
        <v>plays</v>
      </c>
      <c r="S3961" s="9">
        <f t="shared" si="369"/>
        <v>41880.788842592592</v>
      </c>
      <c r="T3961" s="9">
        <f t="shared" si="370"/>
        <v>41910.788842592592</v>
      </c>
    </row>
    <row r="3962" spans="1:20" ht="43.5" x14ac:dyDescent="0.35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3">
        <f t="shared" si="371"/>
        <v>2</v>
      </c>
      <c r="P3962" s="4">
        <f t="shared" si="366"/>
        <v>11.25</v>
      </c>
      <c r="Q3962" t="str">
        <f t="shared" si="367"/>
        <v>theater</v>
      </c>
      <c r="R3962" t="str">
        <f t="shared" si="368"/>
        <v>plays</v>
      </c>
      <c r="S3962" s="9">
        <f t="shared" si="369"/>
        <v>42342.845555555556</v>
      </c>
      <c r="T3962" s="9">
        <f t="shared" si="370"/>
        <v>42372.845555555556</v>
      </c>
    </row>
    <row r="3963" spans="1:20" ht="43.5" x14ac:dyDescent="0.35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3">
        <f t="shared" si="371"/>
        <v>1</v>
      </c>
      <c r="P3963" s="4">
        <f t="shared" si="366"/>
        <v>10.5</v>
      </c>
      <c r="Q3963" t="str">
        <f t="shared" si="367"/>
        <v>theater</v>
      </c>
      <c r="R3963" t="str">
        <f t="shared" si="368"/>
        <v>plays</v>
      </c>
      <c r="S3963" s="9">
        <f t="shared" si="369"/>
        <v>41745.891319444447</v>
      </c>
      <c r="T3963" s="9">
        <f t="shared" si="370"/>
        <v>41767.891319444447</v>
      </c>
    </row>
    <row r="3964" spans="1:20" ht="43.5" x14ac:dyDescent="0.35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3">
        <f t="shared" si="371"/>
        <v>4</v>
      </c>
      <c r="P3964" s="4">
        <f t="shared" si="366"/>
        <v>15</v>
      </c>
      <c r="Q3964" t="str">
        <f t="shared" si="367"/>
        <v>theater</v>
      </c>
      <c r="R3964" t="str">
        <f t="shared" si="368"/>
        <v>plays</v>
      </c>
      <c r="S3964" s="9">
        <f t="shared" si="369"/>
        <v>42311.621458333335</v>
      </c>
      <c r="T3964" s="9">
        <f t="shared" si="370"/>
        <v>42336.621458333335</v>
      </c>
    </row>
    <row r="3965" spans="1:20" ht="43.5" x14ac:dyDescent="0.35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3">
        <f t="shared" si="371"/>
        <v>0</v>
      </c>
      <c r="P3965" s="4">
        <f t="shared" si="366"/>
        <v>0</v>
      </c>
      <c r="Q3965" t="str">
        <f t="shared" si="367"/>
        <v>theater</v>
      </c>
      <c r="R3965" t="str">
        <f t="shared" si="368"/>
        <v>plays</v>
      </c>
      <c r="S3965" s="9">
        <f t="shared" si="369"/>
        <v>42296.154131944444</v>
      </c>
      <c r="T3965" s="9">
        <f t="shared" si="370"/>
        <v>42326.195798611108</v>
      </c>
    </row>
    <row r="3966" spans="1:20" ht="43.5" x14ac:dyDescent="0.35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3">
        <f t="shared" si="371"/>
        <v>7</v>
      </c>
      <c r="P3966" s="4">
        <f t="shared" si="366"/>
        <v>42</v>
      </c>
      <c r="Q3966" t="str">
        <f t="shared" si="367"/>
        <v>theater</v>
      </c>
      <c r="R3966" t="str">
        <f t="shared" si="368"/>
        <v>plays</v>
      </c>
      <c r="S3966" s="9">
        <f t="shared" si="369"/>
        <v>42053.722060185188</v>
      </c>
      <c r="T3966" s="9">
        <f t="shared" si="370"/>
        <v>42113.680393518516</v>
      </c>
    </row>
    <row r="3967" spans="1:20" ht="43.5" x14ac:dyDescent="0.35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3">
        <f t="shared" si="371"/>
        <v>15</v>
      </c>
      <c r="P3967" s="4">
        <f t="shared" si="366"/>
        <v>71.25</v>
      </c>
      <c r="Q3967" t="str">
        <f t="shared" si="367"/>
        <v>theater</v>
      </c>
      <c r="R3967" t="str">
        <f t="shared" si="368"/>
        <v>plays</v>
      </c>
      <c r="S3967" s="9">
        <f t="shared" si="369"/>
        <v>42414.235879629632</v>
      </c>
      <c r="T3967" s="9">
        <f t="shared" si="370"/>
        <v>42474.194212962961</v>
      </c>
    </row>
    <row r="3968" spans="1:20" ht="43.5" x14ac:dyDescent="0.35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3">
        <f t="shared" si="371"/>
        <v>1</v>
      </c>
      <c r="P3968" s="4">
        <f t="shared" si="366"/>
        <v>22.5</v>
      </c>
      <c r="Q3968" t="str">
        <f t="shared" si="367"/>
        <v>theater</v>
      </c>
      <c r="R3968" t="str">
        <f t="shared" si="368"/>
        <v>plays</v>
      </c>
      <c r="S3968" s="9">
        <f t="shared" si="369"/>
        <v>41801.711550925924</v>
      </c>
      <c r="T3968" s="9">
        <f t="shared" si="370"/>
        <v>41844.124305555553</v>
      </c>
    </row>
    <row r="3969" spans="1:20" ht="43.5" x14ac:dyDescent="0.35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3">
        <f t="shared" si="371"/>
        <v>25</v>
      </c>
      <c r="P3969" s="4">
        <f t="shared" si="366"/>
        <v>41</v>
      </c>
      <c r="Q3969" t="str">
        <f t="shared" si="367"/>
        <v>theater</v>
      </c>
      <c r="R3969" t="str">
        <f t="shared" si="368"/>
        <v>plays</v>
      </c>
      <c r="S3969" s="9">
        <f t="shared" si="369"/>
        <v>42770.290590277778</v>
      </c>
      <c r="T3969" s="9">
        <f t="shared" si="370"/>
        <v>42800.290590277778</v>
      </c>
    </row>
    <row r="3970" spans="1:20" ht="43.5" x14ac:dyDescent="0.35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3">
        <f t="shared" si="371"/>
        <v>11</v>
      </c>
      <c r="P3970" s="4">
        <f t="shared" si="366"/>
        <v>47.909090909090907</v>
      </c>
      <c r="Q3970" t="str">
        <f t="shared" si="367"/>
        <v>theater</v>
      </c>
      <c r="R3970" t="str">
        <f t="shared" si="368"/>
        <v>plays</v>
      </c>
      <c r="S3970" s="9">
        <f t="shared" si="369"/>
        <v>42452.815659722226</v>
      </c>
      <c r="T3970" s="9">
        <f t="shared" si="370"/>
        <v>42512.815659722226</v>
      </c>
    </row>
    <row r="3971" spans="1:20" ht="43.5" x14ac:dyDescent="0.35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3">
        <f t="shared" si="371"/>
        <v>8</v>
      </c>
      <c r="P3971" s="4">
        <f t="shared" ref="P3971:P4034" si="372">IFERROR(E3971/L3971,0)</f>
        <v>35.166666666666664</v>
      </c>
      <c r="Q3971" t="str">
        <f t="shared" ref="Q3971:Q4034" si="373">LEFT(N3971,SEARCH("/",N3971)-1)</f>
        <v>theater</v>
      </c>
      <c r="R3971" t="str">
        <f t="shared" ref="R3971:R4034" si="374">RIGHT(N3971,LEN(N3971)-SEARCH("/",N3971,1))</f>
        <v>plays</v>
      </c>
      <c r="S3971" s="9">
        <f t="shared" ref="S3971:S4034" si="375">(((J3971/60)/60)/24)+DATE(1970,1,1)</f>
        <v>42601.854699074072</v>
      </c>
      <c r="T3971" s="9">
        <f t="shared" ref="T3971:T4034" si="376">(((I3971/60)/60)/24)+DATE(1970,1,1)</f>
        <v>42611.163194444445</v>
      </c>
    </row>
    <row r="3972" spans="1:20" ht="43.5" x14ac:dyDescent="0.35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3">
        <f t="shared" ref="O3972:O4035" si="377">ROUNDUP((E3972/D3972)*100,0)</f>
        <v>1</v>
      </c>
      <c r="P3972" s="4">
        <f t="shared" si="372"/>
        <v>5.5</v>
      </c>
      <c r="Q3972" t="str">
        <f t="shared" si="373"/>
        <v>theater</v>
      </c>
      <c r="R3972" t="str">
        <f t="shared" si="374"/>
        <v>plays</v>
      </c>
      <c r="S3972" s="9">
        <f t="shared" si="375"/>
        <v>42447.863553240735</v>
      </c>
      <c r="T3972" s="9">
        <f t="shared" si="376"/>
        <v>42477.863553240735</v>
      </c>
    </row>
    <row r="3973" spans="1:20" ht="43.5" x14ac:dyDescent="0.35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3">
        <f t="shared" si="377"/>
        <v>1</v>
      </c>
      <c r="P3973" s="4">
        <f t="shared" si="372"/>
        <v>22.666666666666668</v>
      </c>
      <c r="Q3973" t="str">
        <f t="shared" si="373"/>
        <v>theater</v>
      </c>
      <c r="R3973" t="str">
        <f t="shared" si="374"/>
        <v>plays</v>
      </c>
      <c r="S3973" s="9">
        <f t="shared" si="375"/>
        <v>41811.536180555559</v>
      </c>
      <c r="T3973" s="9">
        <f t="shared" si="376"/>
        <v>41841.536180555559</v>
      </c>
    </row>
    <row r="3974" spans="1:20" ht="29" x14ac:dyDescent="0.35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3">
        <f t="shared" si="377"/>
        <v>22</v>
      </c>
      <c r="P3974" s="4">
        <f t="shared" si="372"/>
        <v>26.375</v>
      </c>
      <c r="Q3974" t="str">
        <f t="shared" si="373"/>
        <v>theater</v>
      </c>
      <c r="R3974" t="str">
        <f t="shared" si="374"/>
        <v>plays</v>
      </c>
      <c r="S3974" s="9">
        <f t="shared" si="375"/>
        <v>41981.067523148144</v>
      </c>
      <c r="T3974" s="9">
        <f t="shared" si="376"/>
        <v>42041.067523148144</v>
      </c>
    </row>
    <row r="3975" spans="1:20" ht="43.5" x14ac:dyDescent="0.35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3">
        <f t="shared" si="377"/>
        <v>79</v>
      </c>
      <c r="P3975" s="4">
        <f t="shared" si="372"/>
        <v>105.54054054054055</v>
      </c>
      <c r="Q3975" t="str">
        <f t="shared" si="373"/>
        <v>theater</v>
      </c>
      <c r="R3975" t="str">
        <f t="shared" si="374"/>
        <v>plays</v>
      </c>
      <c r="S3975" s="9">
        <f t="shared" si="375"/>
        <v>42469.68414351852</v>
      </c>
      <c r="T3975" s="9">
        <f t="shared" si="376"/>
        <v>42499.166666666672</v>
      </c>
    </row>
    <row r="3976" spans="1:20" ht="43.5" x14ac:dyDescent="0.35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3">
        <f t="shared" si="377"/>
        <v>32</v>
      </c>
      <c r="P3976" s="4">
        <f t="shared" si="372"/>
        <v>29.09090909090909</v>
      </c>
      <c r="Q3976" t="str">
        <f t="shared" si="373"/>
        <v>theater</v>
      </c>
      <c r="R3976" t="str">
        <f t="shared" si="374"/>
        <v>plays</v>
      </c>
      <c r="S3976" s="9">
        <f t="shared" si="375"/>
        <v>42493.546851851846</v>
      </c>
      <c r="T3976" s="9">
        <f t="shared" si="376"/>
        <v>42523.546851851846</v>
      </c>
    </row>
    <row r="3977" spans="1:20" ht="43.5" x14ac:dyDescent="0.35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3">
        <f t="shared" si="377"/>
        <v>0</v>
      </c>
      <c r="P3977" s="4">
        <f t="shared" si="372"/>
        <v>0</v>
      </c>
      <c r="Q3977" t="str">
        <f t="shared" si="373"/>
        <v>theater</v>
      </c>
      <c r="R3977" t="str">
        <f t="shared" si="374"/>
        <v>plays</v>
      </c>
      <c r="S3977" s="9">
        <f t="shared" si="375"/>
        <v>42534.866875</v>
      </c>
      <c r="T3977" s="9">
        <f t="shared" si="376"/>
        <v>42564.866875</v>
      </c>
    </row>
    <row r="3978" spans="1:20" ht="43.5" x14ac:dyDescent="0.35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3">
        <f t="shared" si="377"/>
        <v>48</v>
      </c>
      <c r="P3978" s="4">
        <f t="shared" si="372"/>
        <v>62</v>
      </c>
      <c r="Q3978" t="str">
        <f t="shared" si="373"/>
        <v>theater</v>
      </c>
      <c r="R3978" t="str">
        <f t="shared" si="374"/>
        <v>plays</v>
      </c>
      <c r="S3978" s="9">
        <f t="shared" si="375"/>
        <v>41830.858344907407</v>
      </c>
      <c r="T3978" s="9">
        <f t="shared" si="376"/>
        <v>41852.291666666664</v>
      </c>
    </row>
    <row r="3979" spans="1:20" ht="43.5" x14ac:dyDescent="0.35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3">
        <f t="shared" si="377"/>
        <v>2</v>
      </c>
      <c r="P3979" s="4">
        <f t="shared" si="372"/>
        <v>217.5</v>
      </c>
      <c r="Q3979" t="str">
        <f t="shared" si="373"/>
        <v>theater</v>
      </c>
      <c r="R3979" t="str">
        <f t="shared" si="374"/>
        <v>plays</v>
      </c>
      <c r="S3979" s="9">
        <f t="shared" si="375"/>
        <v>42543.788564814815</v>
      </c>
      <c r="T3979" s="9">
        <f t="shared" si="376"/>
        <v>42573.788564814815</v>
      </c>
    </row>
    <row r="3980" spans="1:20" ht="43.5" x14ac:dyDescent="0.35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3">
        <f t="shared" si="377"/>
        <v>11</v>
      </c>
      <c r="P3980" s="4">
        <f t="shared" si="372"/>
        <v>26.75</v>
      </c>
      <c r="Q3980" t="str">
        <f t="shared" si="373"/>
        <v>theater</v>
      </c>
      <c r="R3980" t="str">
        <f t="shared" si="374"/>
        <v>plays</v>
      </c>
      <c r="S3980" s="9">
        <f t="shared" si="375"/>
        <v>41975.642974537041</v>
      </c>
      <c r="T3980" s="9">
        <f t="shared" si="376"/>
        <v>42035.642974537041</v>
      </c>
    </row>
    <row r="3981" spans="1:20" ht="43.5" x14ac:dyDescent="0.35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3">
        <f t="shared" si="377"/>
        <v>2</v>
      </c>
      <c r="P3981" s="4">
        <f t="shared" si="372"/>
        <v>18.333333333333332</v>
      </c>
      <c r="Q3981" t="str">
        <f t="shared" si="373"/>
        <v>theater</v>
      </c>
      <c r="R3981" t="str">
        <f t="shared" si="374"/>
        <v>plays</v>
      </c>
      <c r="S3981" s="9">
        <f t="shared" si="375"/>
        <v>42069.903437500005</v>
      </c>
      <c r="T3981" s="9">
        <f t="shared" si="376"/>
        <v>42092.833333333328</v>
      </c>
    </row>
    <row r="3982" spans="1:20" ht="43.5" x14ac:dyDescent="0.35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3">
        <f t="shared" si="377"/>
        <v>18</v>
      </c>
      <c r="P3982" s="4">
        <f t="shared" si="372"/>
        <v>64.285714285714292</v>
      </c>
      <c r="Q3982" t="str">
        <f t="shared" si="373"/>
        <v>theater</v>
      </c>
      <c r="R3982" t="str">
        <f t="shared" si="374"/>
        <v>plays</v>
      </c>
      <c r="S3982" s="9">
        <f t="shared" si="375"/>
        <v>41795.598923611113</v>
      </c>
      <c r="T3982" s="9">
        <f t="shared" si="376"/>
        <v>41825.598923611113</v>
      </c>
    </row>
    <row r="3983" spans="1:20" ht="29" x14ac:dyDescent="0.35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3">
        <f t="shared" si="377"/>
        <v>5</v>
      </c>
      <c r="P3983" s="4">
        <f t="shared" si="372"/>
        <v>175</v>
      </c>
      <c r="Q3983" t="str">
        <f t="shared" si="373"/>
        <v>theater</v>
      </c>
      <c r="R3983" t="str">
        <f t="shared" si="374"/>
        <v>plays</v>
      </c>
      <c r="S3983" s="9">
        <f t="shared" si="375"/>
        <v>42508.179965277777</v>
      </c>
      <c r="T3983" s="9">
        <f t="shared" si="376"/>
        <v>42568.179965277777</v>
      </c>
    </row>
    <row r="3984" spans="1:20" ht="43.5" x14ac:dyDescent="0.35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3">
        <f t="shared" si="377"/>
        <v>20</v>
      </c>
      <c r="P3984" s="4">
        <f t="shared" si="372"/>
        <v>34</v>
      </c>
      <c r="Q3984" t="str">
        <f t="shared" si="373"/>
        <v>theater</v>
      </c>
      <c r="R3984" t="str">
        <f t="shared" si="374"/>
        <v>plays</v>
      </c>
      <c r="S3984" s="9">
        <f t="shared" si="375"/>
        <v>42132.809953703705</v>
      </c>
      <c r="T3984" s="9">
        <f t="shared" si="376"/>
        <v>42192.809953703705</v>
      </c>
    </row>
    <row r="3985" spans="1:20" ht="43.5" x14ac:dyDescent="0.35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3">
        <f t="shared" si="377"/>
        <v>35</v>
      </c>
      <c r="P3985" s="4">
        <f t="shared" si="372"/>
        <v>84.282608695652172</v>
      </c>
      <c r="Q3985" t="str">
        <f t="shared" si="373"/>
        <v>theater</v>
      </c>
      <c r="R3985" t="str">
        <f t="shared" si="374"/>
        <v>plays</v>
      </c>
      <c r="S3985" s="9">
        <f t="shared" si="375"/>
        <v>41747.86986111111</v>
      </c>
      <c r="T3985" s="9">
        <f t="shared" si="376"/>
        <v>41779.290972222225</v>
      </c>
    </row>
    <row r="3986" spans="1:20" ht="43.5" x14ac:dyDescent="0.35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3">
        <f t="shared" si="377"/>
        <v>7</v>
      </c>
      <c r="P3986" s="4">
        <f t="shared" si="372"/>
        <v>9.5</v>
      </c>
      <c r="Q3986" t="str">
        <f t="shared" si="373"/>
        <v>theater</v>
      </c>
      <c r="R3986" t="str">
        <f t="shared" si="374"/>
        <v>plays</v>
      </c>
      <c r="S3986" s="9">
        <f t="shared" si="375"/>
        <v>41920.963472222218</v>
      </c>
      <c r="T3986" s="9">
        <f t="shared" si="376"/>
        <v>41951</v>
      </c>
    </row>
    <row r="3987" spans="1:20" ht="43.5" x14ac:dyDescent="0.35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3">
        <f t="shared" si="377"/>
        <v>33</v>
      </c>
      <c r="P3987" s="4">
        <f t="shared" si="372"/>
        <v>33.736842105263158</v>
      </c>
      <c r="Q3987" t="str">
        <f t="shared" si="373"/>
        <v>theater</v>
      </c>
      <c r="R3987" t="str">
        <f t="shared" si="374"/>
        <v>plays</v>
      </c>
      <c r="S3987" s="9">
        <f t="shared" si="375"/>
        <v>42399.707407407404</v>
      </c>
      <c r="T3987" s="9">
        <f t="shared" si="376"/>
        <v>42420.878472222219</v>
      </c>
    </row>
    <row r="3988" spans="1:20" ht="43.5" x14ac:dyDescent="0.35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3">
        <f t="shared" si="377"/>
        <v>10</v>
      </c>
      <c r="P3988" s="4">
        <f t="shared" si="372"/>
        <v>37.53846153846154</v>
      </c>
      <c r="Q3988" t="str">
        <f t="shared" si="373"/>
        <v>theater</v>
      </c>
      <c r="R3988" t="str">
        <f t="shared" si="374"/>
        <v>plays</v>
      </c>
      <c r="S3988" s="9">
        <f t="shared" si="375"/>
        <v>42467.548541666663</v>
      </c>
      <c r="T3988" s="9">
        <f t="shared" si="376"/>
        <v>42496.544444444444</v>
      </c>
    </row>
    <row r="3989" spans="1:20" ht="43.5" x14ac:dyDescent="0.35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3">
        <f t="shared" si="377"/>
        <v>38</v>
      </c>
      <c r="P3989" s="4">
        <f t="shared" si="372"/>
        <v>11.615384615384615</v>
      </c>
      <c r="Q3989" t="str">
        <f t="shared" si="373"/>
        <v>theater</v>
      </c>
      <c r="R3989" t="str">
        <f t="shared" si="374"/>
        <v>plays</v>
      </c>
      <c r="S3989" s="9">
        <f t="shared" si="375"/>
        <v>41765.92465277778</v>
      </c>
      <c r="T3989" s="9">
        <f t="shared" si="376"/>
        <v>41775.92465277778</v>
      </c>
    </row>
    <row r="3990" spans="1:20" ht="29" x14ac:dyDescent="0.35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3">
        <f t="shared" si="377"/>
        <v>3</v>
      </c>
      <c r="P3990" s="4">
        <f t="shared" si="372"/>
        <v>8</v>
      </c>
      <c r="Q3990" t="str">
        <f t="shared" si="373"/>
        <v>theater</v>
      </c>
      <c r="R3990" t="str">
        <f t="shared" si="374"/>
        <v>plays</v>
      </c>
      <c r="S3990" s="9">
        <f t="shared" si="375"/>
        <v>42230.08116898148</v>
      </c>
      <c r="T3990" s="9">
        <f t="shared" si="376"/>
        <v>42245.08116898148</v>
      </c>
    </row>
    <row r="3991" spans="1:20" ht="43.5" x14ac:dyDescent="0.35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3">
        <f t="shared" si="377"/>
        <v>0</v>
      </c>
      <c r="P3991" s="4">
        <f t="shared" si="372"/>
        <v>0</v>
      </c>
      <c r="Q3991" t="str">
        <f t="shared" si="373"/>
        <v>theater</v>
      </c>
      <c r="R3991" t="str">
        <f t="shared" si="374"/>
        <v>plays</v>
      </c>
      <c r="S3991" s="9">
        <f t="shared" si="375"/>
        <v>42286.749780092592</v>
      </c>
      <c r="T3991" s="9">
        <f t="shared" si="376"/>
        <v>42316.791446759264</v>
      </c>
    </row>
    <row r="3992" spans="1:20" ht="43.5" x14ac:dyDescent="0.35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3">
        <f t="shared" si="377"/>
        <v>5</v>
      </c>
      <c r="P3992" s="4">
        <f t="shared" si="372"/>
        <v>23</v>
      </c>
      <c r="Q3992" t="str">
        <f t="shared" si="373"/>
        <v>theater</v>
      </c>
      <c r="R3992" t="str">
        <f t="shared" si="374"/>
        <v>plays</v>
      </c>
      <c r="S3992" s="9">
        <f t="shared" si="375"/>
        <v>42401.672372685185</v>
      </c>
      <c r="T3992" s="9">
        <f t="shared" si="376"/>
        <v>42431.672372685185</v>
      </c>
    </row>
    <row r="3993" spans="1:20" ht="29" x14ac:dyDescent="0.35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3">
        <f t="shared" si="377"/>
        <v>20</v>
      </c>
      <c r="P3993" s="4">
        <f t="shared" si="372"/>
        <v>100</v>
      </c>
      <c r="Q3993" t="str">
        <f t="shared" si="373"/>
        <v>theater</v>
      </c>
      <c r="R3993" t="str">
        <f t="shared" si="374"/>
        <v>plays</v>
      </c>
      <c r="S3993" s="9">
        <f t="shared" si="375"/>
        <v>42125.644467592589</v>
      </c>
      <c r="T3993" s="9">
        <f t="shared" si="376"/>
        <v>42155.644467592589</v>
      </c>
    </row>
    <row r="3994" spans="1:20" ht="29" x14ac:dyDescent="0.35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3">
        <f t="shared" si="377"/>
        <v>6</v>
      </c>
      <c r="P3994" s="4">
        <f t="shared" si="372"/>
        <v>60.111111111111114</v>
      </c>
      <c r="Q3994" t="str">
        <f t="shared" si="373"/>
        <v>theater</v>
      </c>
      <c r="R3994" t="str">
        <f t="shared" si="374"/>
        <v>plays</v>
      </c>
      <c r="S3994" s="9">
        <f t="shared" si="375"/>
        <v>42289.94049768518</v>
      </c>
      <c r="T3994" s="9">
        <f t="shared" si="376"/>
        <v>42349.982164351852</v>
      </c>
    </row>
    <row r="3995" spans="1:20" ht="43.5" x14ac:dyDescent="0.35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3">
        <f t="shared" si="377"/>
        <v>1</v>
      </c>
      <c r="P3995" s="4">
        <f t="shared" si="372"/>
        <v>3</v>
      </c>
      <c r="Q3995" t="str">
        <f t="shared" si="373"/>
        <v>theater</v>
      </c>
      <c r="R3995" t="str">
        <f t="shared" si="374"/>
        <v>plays</v>
      </c>
      <c r="S3995" s="9">
        <f t="shared" si="375"/>
        <v>42107.864722222221</v>
      </c>
      <c r="T3995" s="9">
        <f t="shared" si="376"/>
        <v>42137.864722222221</v>
      </c>
    </row>
    <row r="3996" spans="1:20" ht="29" x14ac:dyDescent="0.35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3">
        <f t="shared" si="377"/>
        <v>1</v>
      </c>
      <c r="P3996" s="4">
        <f t="shared" si="372"/>
        <v>5</v>
      </c>
      <c r="Q3996" t="str">
        <f t="shared" si="373"/>
        <v>theater</v>
      </c>
      <c r="R3996" t="str">
        <f t="shared" si="374"/>
        <v>plays</v>
      </c>
      <c r="S3996" s="9">
        <f t="shared" si="375"/>
        <v>41809.389930555553</v>
      </c>
      <c r="T3996" s="9">
        <f t="shared" si="376"/>
        <v>41839.389930555553</v>
      </c>
    </row>
    <row r="3997" spans="1:20" ht="43.5" x14ac:dyDescent="0.35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3">
        <f t="shared" si="377"/>
        <v>35</v>
      </c>
      <c r="P3997" s="4">
        <f t="shared" si="372"/>
        <v>17.5</v>
      </c>
      <c r="Q3997" t="str">
        <f t="shared" si="373"/>
        <v>theater</v>
      </c>
      <c r="R3997" t="str">
        <f t="shared" si="374"/>
        <v>plays</v>
      </c>
      <c r="S3997" s="9">
        <f t="shared" si="375"/>
        <v>42019.683761574073</v>
      </c>
      <c r="T3997" s="9">
        <f t="shared" si="376"/>
        <v>42049.477083333331</v>
      </c>
    </row>
    <row r="3998" spans="1:20" ht="43.5" x14ac:dyDescent="0.35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3">
        <f t="shared" si="377"/>
        <v>17</v>
      </c>
      <c r="P3998" s="4">
        <f t="shared" si="372"/>
        <v>29.235294117647058</v>
      </c>
      <c r="Q3998" t="str">
        <f t="shared" si="373"/>
        <v>theater</v>
      </c>
      <c r="R3998" t="str">
        <f t="shared" si="374"/>
        <v>plays</v>
      </c>
      <c r="S3998" s="9">
        <f t="shared" si="375"/>
        <v>41950.26694444444</v>
      </c>
      <c r="T3998" s="9">
        <f t="shared" si="376"/>
        <v>41963.669444444444</v>
      </c>
    </row>
    <row r="3999" spans="1:20" ht="43.5" x14ac:dyDescent="0.35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3">
        <f t="shared" si="377"/>
        <v>0</v>
      </c>
      <c r="P3999" s="4">
        <f t="shared" si="372"/>
        <v>0</v>
      </c>
      <c r="Q3999" t="str">
        <f t="shared" si="373"/>
        <v>theater</v>
      </c>
      <c r="R3999" t="str">
        <f t="shared" si="374"/>
        <v>plays</v>
      </c>
      <c r="S3999" s="9">
        <f t="shared" si="375"/>
        <v>42069.391446759255</v>
      </c>
      <c r="T3999" s="9">
        <f t="shared" si="376"/>
        <v>42099.349780092598</v>
      </c>
    </row>
    <row r="4000" spans="1:20" ht="43.5" x14ac:dyDescent="0.35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3">
        <f t="shared" si="377"/>
        <v>58</v>
      </c>
      <c r="P4000" s="4">
        <f t="shared" si="372"/>
        <v>59.583333333333336</v>
      </c>
      <c r="Q4000" t="str">
        <f t="shared" si="373"/>
        <v>theater</v>
      </c>
      <c r="R4000" t="str">
        <f t="shared" si="374"/>
        <v>plays</v>
      </c>
      <c r="S4000" s="9">
        <f t="shared" si="375"/>
        <v>42061.963263888887</v>
      </c>
      <c r="T4000" s="9">
        <f t="shared" si="376"/>
        <v>42091.921597222223</v>
      </c>
    </row>
    <row r="4001" spans="1:20" ht="43.5" x14ac:dyDescent="0.35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3">
        <f t="shared" si="377"/>
        <v>17</v>
      </c>
      <c r="P4001" s="4">
        <f t="shared" si="372"/>
        <v>82.571428571428569</v>
      </c>
      <c r="Q4001" t="str">
        <f t="shared" si="373"/>
        <v>theater</v>
      </c>
      <c r="R4001" t="str">
        <f t="shared" si="374"/>
        <v>plays</v>
      </c>
      <c r="S4001" s="9">
        <f t="shared" si="375"/>
        <v>41842.828680555554</v>
      </c>
      <c r="T4001" s="9">
        <f t="shared" si="376"/>
        <v>41882.827650462961</v>
      </c>
    </row>
    <row r="4002" spans="1:20" x14ac:dyDescent="0.35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3">
        <f t="shared" si="377"/>
        <v>1</v>
      </c>
      <c r="P4002" s="4">
        <f t="shared" si="372"/>
        <v>10</v>
      </c>
      <c r="Q4002" t="str">
        <f t="shared" si="373"/>
        <v>theater</v>
      </c>
      <c r="R4002" t="str">
        <f t="shared" si="374"/>
        <v>plays</v>
      </c>
      <c r="S4002" s="9">
        <f t="shared" si="375"/>
        <v>42437.64534722222</v>
      </c>
      <c r="T4002" s="9">
        <f t="shared" si="376"/>
        <v>42497.603680555556</v>
      </c>
    </row>
    <row r="4003" spans="1:20" ht="43.5" x14ac:dyDescent="0.35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3">
        <f t="shared" si="377"/>
        <v>38</v>
      </c>
      <c r="P4003" s="4">
        <f t="shared" si="372"/>
        <v>32.357142857142854</v>
      </c>
      <c r="Q4003" t="str">
        <f t="shared" si="373"/>
        <v>theater</v>
      </c>
      <c r="R4003" t="str">
        <f t="shared" si="374"/>
        <v>plays</v>
      </c>
      <c r="S4003" s="9">
        <f t="shared" si="375"/>
        <v>42775.964212962965</v>
      </c>
      <c r="T4003" s="9">
        <f t="shared" si="376"/>
        <v>42795.791666666672</v>
      </c>
    </row>
    <row r="4004" spans="1:20" ht="43.5" x14ac:dyDescent="0.35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3">
        <f t="shared" si="377"/>
        <v>2</v>
      </c>
      <c r="P4004" s="4">
        <f t="shared" si="372"/>
        <v>5.75</v>
      </c>
      <c r="Q4004" t="str">
        <f t="shared" si="373"/>
        <v>theater</v>
      </c>
      <c r="R4004" t="str">
        <f t="shared" si="374"/>
        <v>plays</v>
      </c>
      <c r="S4004" s="9">
        <f t="shared" si="375"/>
        <v>41879.043530092589</v>
      </c>
      <c r="T4004" s="9">
        <f t="shared" si="376"/>
        <v>41909.043530092589</v>
      </c>
    </row>
    <row r="4005" spans="1:20" ht="43.5" x14ac:dyDescent="0.35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3">
        <f t="shared" si="377"/>
        <v>11</v>
      </c>
      <c r="P4005" s="4">
        <f t="shared" si="372"/>
        <v>100.5</v>
      </c>
      <c r="Q4005" t="str">
        <f t="shared" si="373"/>
        <v>theater</v>
      </c>
      <c r="R4005" t="str">
        <f t="shared" si="374"/>
        <v>plays</v>
      </c>
      <c r="S4005" s="9">
        <f t="shared" si="375"/>
        <v>42020.587349537032</v>
      </c>
      <c r="T4005" s="9">
        <f t="shared" si="376"/>
        <v>42050.587349537032</v>
      </c>
    </row>
    <row r="4006" spans="1:20" x14ac:dyDescent="0.35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3">
        <f t="shared" si="377"/>
        <v>1</v>
      </c>
      <c r="P4006" s="4">
        <f t="shared" si="372"/>
        <v>1</v>
      </c>
      <c r="Q4006" t="str">
        <f t="shared" si="373"/>
        <v>theater</v>
      </c>
      <c r="R4006" t="str">
        <f t="shared" si="374"/>
        <v>plays</v>
      </c>
      <c r="S4006" s="9">
        <f t="shared" si="375"/>
        <v>41890.16269675926</v>
      </c>
      <c r="T4006" s="9">
        <f t="shared" si="376"/>
        <v>41920.16269675926</v>
      </c>
    </row>
    <row r="4007" spans="1:20" ht="43.5" x14ac:dyDescent="0.35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3">
        <f t="shared" si="377"/>
        <v>2</v>
      </c>
      <c r="P4007" s="4">
        <f t="shared" si="372"/>
        <v>20</v>
      </c>
      <c r="Q4007" t="str">
        <f t="shared" si="373"/>
        <v>theater</v>
      </c>
      <c r="R4007" t="str">
        <f t="shared" si="374"/>
        <v>plays</v>
      </c>
      <c r="S4007" s="9">
        <f t="shared" si="375"/>
        <v>41872.807696759257</v>
      </c>
      <c r="T4007" s="9">
        <f t="shared" si="376"/>
        <v>41932.807696759257</v>
      </c>
    </row>
    <row r="4008" spans="1:20" ht="43.5" x14ac:dyDescent="0.35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3">
        <f t="shared" si="377"/>
        <v>1</v>
      </c>
      <c r="P4008" s="4">
        <f t="shared" si="372"/>
        <v>2</v>
      </c>
      <c r="Q4008" t="str">
        <f t="shared" si="373"/>
        <v>theater</v>
      </c>
      <c r="R4008" t="str">
        <f t="shared" si="374"/>
        <v>plays</v>
      </c>
      <c r="S4008" s="9">
        <f t="shared" si="375"/>
        <v>42391.772997685184</v>
      </c>
      <c r="T4008" s="9">
        <f t="shared" si="376"/>
        <v>42416.772997685184</v>
      </c>
    </row>
    <row r="4009" spans="1:20" ht="43.5" x14ac:dyDescent="0.35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3">
        <f t="shared" si="377"/>
        <v>1</v>
      </c>
      <c r="P4009" s="4">
        <f t="shared" si="372"/>
        <v>5</v>
      </c>
      <c r="Q4009" t="str">
        <f t="shared" si="373"/>
        <v>theater</v>
      </c>
      <c r="R4009" t="str">
        <f t="shared" si="374"/>
        <v>plays</v>
      </c>
      <c r="S4009" s="9">
        <f t="shared" si="375"/>
        <v>41848.772928240738</v>
      </c>
      <c r="T4009" s="9">
        <f t="shared" si="376"/>
        <v>41877.686111111114</v>
      </c>
    </row>
    <row r="4010" spans="1:20" ht="43.5" x14ac:dyDescent="0.35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3">
        <f t="shared" si="377"/>
        <v>6</v>
      </c>
      <c r="P4010" s="4">
        <f t="shared" si="372"/>
        <v>15</v>
      </c>
      <c r="Q4010" t="str">
        <f t="shared" si="373"/>
        <v>theater</v>
      </c>
      <c r="R4010" t="str">
        <f t="shared" si="374"/>
        <v>plays</v>
      </c>
      <c r="S4010" s="9">
        <f t="shared" si="375"/>
        <v>42177.964201388888</v>
      </c>
      <c r="T4010" s="9">
        <f t="shared" si="376"/>
        <v>42207.964201388888</v>
      </c>
    </row>
    <row r="4011" spans="1:20" ht="43.5" x14ac:dyDescent="0.35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3">
        <f t="shared" si="377"/>
        <v>4</v>
      </c>
      <c r="P4011" s="4">
        <f t="shared" si="372"/>
        <v>25</v>
      </c>
      <c r="Q4011" t="str">
        <f t="shared" si="373"/>
        <v>theater</v>
      </c>
      <c r="R4011" t="str">
        <f t="shared" si="374"/>
        <v>plays</v>
      </c>
      <c r="S4011" s="9">
        <f t="shared" si="375"/>
        <v>41851.700925925928</v>
      </c>
      <c r="T4011" s="9">
        <f t="shared" si="376"/>
        <v>41891.700925925928</v>
      </c>
    </row>
    <row r="4012" spans="1:20" ht="43.5" x14ac:dyDescent="0.35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3">
        <f t="shared" si="377"/>
        <v>25</v>
      </c>
      <c r="P4012" s="4">
        <f t="shared" si="372"/>
        <v>45.842105263157897</v>
      </c>
      <c r="Q4012" t="str">
        <f t="shared" si="373"/>
        <v>theater</v>
      </c>
      <c r="R4012" t="str">
        <f t="shared" si="374"/>
        <v>plays</v>
      </c>
      <c r="S4012" s="9">
        <f t="shared" si="375"/>
        <v>41921.770439814813</v>
      </c>
      <c r="T4012" s="9">
        <f t="shared" si="376"/>
        <v>41938.770439814813</v>
      </c>
    </row>
    <row r="4013" spans="1:20" ht="43.5" x14ac:dyDescent="0.35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3">
        <f t="shared" si="377"/>
        <v>8</v>
      </c>
      <c r="P4013" s="4">
        <f t="shared" si="372"/>
        <v>4.75</v>
      </c>
      <c r="Q4013" t="str">
        <f t="shared" si="373"/>
        <v>theater</v>
      </c>
      <c r="R4013" t="str">
        <f t="shared" si="374"/>
        <v>plays</v>
      </c>
      <c r="S4013" s="9">
        <f t="shared" si="375"/>
        <v>42002.54488425926</v>
      </c>
      <c r="T4013" s="9">
        <f t="shared" si="376"/>
        <v>42032.54488425926</v>
      </c>
    </row>
    <row r="4014" spans="1:20" ht="43.5" x14ac:dyDescent="0.35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3">
        <f t="shared" si="377"/>
        <v>0</v>
      </c>
      <c r="P4014" s="4">
        <f t="shared" si="372"/>
        <v>0</v>
      </c>
      <c r="Q4014" t="str">
        <f t="shared" si="373"/>
        <v>theater</v>
      </c>
      <c r="R4014" t="str">
        <f t="shared" si="374"/>
        <v>plays</v>
      </c>
      <c r="S4014" s="9">
        <f t="shared" si="375"/>
        <v>42096.544548611113</v>
      </c>
      <c r="T4014" s="9">
        <f t="shared" si="376"/>
        <v>42126.544548611113</v>
      </c>
    </row>
    <row r="4015" spans="1:20" ht="43.5" x14ac:dyDescent="0.35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3">
        <f t="shared" si="377"/>
        <v>2</v>
      </c>
      <c r="P4015" s="4">
        <f t="shared" si="372"/>
        <v>13</v>
      </c>
      <c r="Q4015" t="str">
        <f t="shared" si="373"/>
        <v>theater</v>
      </c>
      <c r="R4015" t="str">
        <f t="shared" si="374"/>
        <v>plays</v>
      </c>
      <c r="S4015" s="9">
        <f t="shared" si="375"/>
        <v>42021.301192129627</v>
      </c>
      <c r="T4015" s="9">
        <f t="shared" si="376"/>
        <v>42051.301192129627</v>
      </c>
    </row>
    <row r="4016" spans="1:20" ht="43.5" x14ac:dyDescent="0.35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3">
        <f t="shared" si="377"/>
        <v>0</v>
      </c>
      <c r="P4016" s="4">
        <f t="shared" si="372"/>
        <v>0</v>
      </c>
      <c r="Q4016" t="str">
        <f t="shared" si="373"/>
        <v>theater</v>
      </c>
      <c r="R4016" t="str">
        <f t="shared" si="374"/>
        <v>plays</v>
      </c>
      <c r="S4016" s="9">
        <f t="shared" si="375"/>
        <v>42419.246168981481</v>
      </c>
      <c r="T4016" s="9">
        <f t="shared" si="376"/>
        <v>42434.246168981481</v>
      </c>
    </row>
    <row r="4017" spans="1:20" ht="43.5" x14ac:dyDescent="0.35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3">
        <f t="shared" si="377"/>
        <v>1</v>
      </c>
      <c r="P4017" s="4">
        <f t="shared" si="372"/>
        <v>1</v>
      </c>
      <c r="Q4017" t="str">
        <f t="shared" si="373"/>
        <v>theater</v>
      </c>
      <c r="R4017" t="str">
        <f t="shared" si="374"/>
        <v>plays</v>
      </c>
      <c r="S4017" s="9">
        <f t="shared" si="375"/>
        <v>42174.780821759254</v>
      </c>
      <c r="T4017" s="9">
        <f t="shared" si="376"/>
        <v>42204.780821759254</v>
      </c>
    </row>
    <row r="4018" spans="1:20" ht="43.5" x14ac:dyDescent="0.35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3">
        <f t="shared" si="377"/>
        <v>14</v>
      </c>
      <c r="P4018" s="4">
        <f t="shared" si="372"/>
        <v>10</v>
      </c>
      <c r="Q4018" t="str">
        <f t="shared" si="373"/>
        <v>theater</v>
      </c>
      <c r="R4018" t="str">
        <f t="shared" si="374"/>
        <v>plays</v>
      </c>
      <c r="S4018" s="9">
        <f t="shared" si="375"/>
        <v>41869.872685185182</v>
      </c>
      <c r="T4018" s="9">
        <f t="shared" si="376"/>
        <v>41899.872685185182</v>
      </c>
    </row>
    <row r="4019" spans="1:20" ht="43.5" x14ac:dyDescent="0.35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3">
        <f t="shared" si="377"/>
        <v>2</v>
      </c>
      <c r="P4019" s="4">
        <f t="shared" si="372"/>
        <v>52.5</v>
      </c>
      <c r="Q4019" t="str">
        <f t="shared" si="373"/>
        <v>theater</v>
      </c>
      <c r="R4019" t="str">
        <f t="shared" si="374"/>
        <v>plays</v>
      </c>
      <c r="S4019" s="9">
        <f t="shared" si="375"/>
        <v>41856.672152777777</v>
      </c>
      <c r="T4019" s="9">
        <f t="shared" si="376"/>
        <v>41886.672152777777</v>
      </c>
    </row>
    <row r="4020" spans="1:20" ht="29" x14ac:dyDescent="0.35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3">
        <f t="shared" si="377"/>
        <v>9</v>
      </c>
      <c r="P4020" s="4">
        <f t="shared" si="372"/>
        <v>32.5</v>
      </c>
      <c r="Q4020" t="str">
        <f t="shared" si="373"/>
        <v>theater</v>
      </c>
      <c r="R4020" t="str">
        <f t="shared" si="374"/>
        <v>plays</v>
      </c>
      <c r="S4020" s="9">
        <f t="shared" si="375"/>
        <v>42620.91097222222</v>
      </c>
      <c r="T4020" s="9">
        <f t="shared" si="376"/>
        <v>42650.91097222222</v>
      </c>
    </row>
    <row r="4021" spans="1:20" ht="43.5" x14ac:dyDescent="0.35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3">
        <f t="shared" si="377"/>
        <v>1</v>
      </c>
      <c r="P4021" s="4">
        <f t="shared" si="372"/>
        <v>7.25</v>
      </c>
      <c r="Q4021" t="str">
        <f t="shared" si="373"/>
        <v>theater</v>
      </c>
      <c r="R4021" t="str">
        <f t="shared" si="374"/>
        <v>plays</v>
      </c>
      <c r="S4021" s="9">
        <f t="shared" si="375"/>
        <v>42417.675879629634</v>
      </c>
      <c r="T4021" s="9">
        <f t="shared" si="376"/>
        <v>42475.686111111107</v>
      </c>
    </row>
    <row r="4022" spans="1:20" ht="43.5" x14ac:dyDescent="0.35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3">
        <f t="shared" si="377"/>
        <v>17</v>
      </c>
      <c r="P4022" s="4">
        <f t="shared" si="372"/>
        <v>33.333333333333336</v>
      </c>
      <c r="Q4022" t="str">
        <f t="shared" si="373"/>
        <v>theater</v>
      </c>
      <c r="R4022" t="str">
        <f t="shared" si="374"/>
        <v>plays</v>
      </c>
      <c r="S4022" s="9">
        <f t="shared" si="375"/>
        <v>42057.190960648149</v>
      </c>
      <c r="T4022" s="9">
        <f t="shared" si="376"/>
        <v>42087.149293981478</v>
      </c>
    </row>
    <row r="4023" spans="1:20" ht="29" x14ac:dyDescent="0.35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3">
        <f t="shared" si="377"/>
        <v>1</v>
      </c>
      <c r="P4023" s="4">
        <f t="shared" si="372"/>
        <v>62.5</v>
      </c>
      <c r="Q4023" t="str">
        <f t="shared" si="373"/>
        <v>theater</v>
      </c>
      <c r="R4023" t="str">
        <f t="shared" si="374"/>
        <v>plays</v>
      </c>
      <c r="S4023" s="9">
        <f t="shared" si="375"/>
        <v>41878.911550925928</v>
      </c>
      <c r="T4023" s="9">
        <f t="shared" si="376"/>
        <v>41938.911550925928</v>
      </c>
    </row>
    <row r="4024" spans="1:20" ht="29" x14ac:dyDescent="0.35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3">
        <f t="shared" si="377"/>
        <v>70</v>
      </c>
      <c r="P4024" s="4">
        <f t="shared" si="372"/>
        <v>63.558375634517766</v>
      </c>
      <c r="Q4024" t="str">
        <f t="shared" si="373"/>
        <v>theater</v>
      </c>
      <c r="R4024" t="str">
        <f t="shared" si="374"/>
        <v>plays</v>
      </c>
      <c r="S4024" s="9">
        <f t="shared" si="375"/>
        <v>41990.584108796291</v>
      </c>
      <c r="T4024" s="9">
        <f t="shared" si="376"/>
        <v>42036.120833333334</v>
      </c>
    </row>
    <row r="4025" spans="1:20" ht="43.5" x14ac:dyDescent="0.35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3">
        <f t="shared" si="377"/>
        <v>0</v>
      </c>
      <c r="P4025" s="4">
        <f t="shared" si="372"/>
        <v>0</v>
      </c>
      <c r="Q4025" t="str">
        <f t="shared" si="373"/>
        <v>theater</v>
      </c>
      <c r="R4025" t="str">
        <f t="shared" si="374"/>
        <v>plays</v>
      </c>
      <c r="S4025" s="9">
        <f t="shared" si="375"/>
        <v>42408.999571759254</v>
      </c>
      <c r="T4025" s="9">
        <f t="shared" si="376"/>
        <v>42453.957905092597</v>
      </c>
    </row>
    <row r="4026" spans="1:20" ht="43.5" x14ac:dyDescent="0.35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3">
        <f t="shared" si="377"/>
        <v>2</v>
      </c>
      <c r="P4026" s="4">
        <f t="shared" si="372"/>
        <v>10</v>
      </c>
      <c r="Q4026" t="str">
        <f t="shared" si="373"/>
        <v>theater</v>
      </c>
      <c r="R4026" t="str">
        <f t="shared" si="374"/>
        <v>plays</v>
      </c>
      <c r="S4026" s="9">
        <f t="shared" si="375"/>
        <v>42217.670104166667</v>
      </c>
      <c r="T4026" s="9">
        <f t="shared" si="376"/>
        <v>42247.670104166667</v>
      </c>
    </row>
    <row r="4027" spans="1:20" ht="43.5" x14ac:dyDescent="0.35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3">
        <f t="shared" si="377"/>
        <v>5</v>
      </c>
      <c r="P4027" s="4">
        <f t="shared" si="372"/>
        <v>62.5</v>
      </c>
      <c r="Q4027" t="str">
        <f t="shared" si="373"/>
        <v>theater</v>
      </c>
      <c r="R4027" t="str">
        <f t="shared" si="374"/>
        <v>plays</v>
      </c>
      <c r="S4027" s="9">
        <f t="shared" si="375"/>
        <v>42151.237685185188</v>
      </c>
      <c r="T4027" s="9">
        <f t="shared" si="376"/>
        <v>42211.237685185188</v>
      </c>
    </row>
    <row r="4028" spans="1:20" ht="43.5" x14ac:dyDescent="0.35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3">
        <f t="shared" si="377"/>
        <v>0</v>
      </c>
      <c r="P4028" s="4">
        <f t="shared" si="372"/>
        <v>0</v>
      </c>
      <c r="Q4028" t="str">
        <f t="shared" si="373"/>
        <v>theater</v>
      </c>
      <c r="R4028" t="str">
        <f t="shared" si="374"/>
        <v>plays</v>
      </c>
      <c r="S4028" s="9">
        <f t="shared" si="375"/>
        <v>42282.655543981484</v>
      </c>
      <c r="T4028" s="9">
        <f t="shared" si="376"/>
        <v>42342.697210648148</v>
      </c>
    </row>
    <row r="4029" spans="1:20" ht="43.5" x14ac:dyDescent="0.35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3">
        <f t="shared" si="377"/>
        <v>8</v>
      </c>
      <c r="P4029" s="4">
        <f t="shared" si="372"/>
        <v>30.714285714285715</v>
      </c>
      <c r="Q4029" t="str">
        <f t="shared" si="373"/>
        <v>theater</v>
      </c>
      <c r="R4029" t="str">
        <f t="shared" si="374"/>
        <v>plays</v>
      </c>
      <c r="S4029" s="9">
        <f t="shared" si="375"/>
        <v>42768.97084490741</v>
      </c>
      <c r="T4029" s="9">
        <f t="shared" si="376"/>
        <v>42789.041666666672</v>
      </c>
    </row>
    <row r="4030" spans="1:20" ht="43.5" x14ac:dyDescent="0.35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3">
        <f t="shared" si="377"/>
        <v>29</v>
      </c>
      <c r="P4030" s="4">
        <f t="shared" si="372"/>
        <v>51</v>
      </c>
      <c r="Q4030" t="str">
        <f t="shared" si="373"/>
        <v>theater</v>
      </c>
      <c r="R4030" t="str">
        <f t="shared" si="374"/>
        <v>plays</v>
      </c>
      <c r="S4030" s="9">
        <f t="shared" si="375"/>
        <v>41765.938657407409</v>
      </c>
      <c r="T4030" s="9">
        <f t="shared" si="376"/>
        <v>41795.938657407409</v>
      </c>
    </row>
    <row r="4031" spans="1:20" ht="43.5" x14ac:dyDescent="0.35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3">
        <f t="shared" si="377"/>
        <v>0</v>
      </c>
      <c r="P4031" s="4">
        <f t="shared" si="372"/>
        <v>0</v>
      </c>
      <c r="Q4031" t="str">
        <f t="shared" si="373"/>
        <v>theater</v>
      </c>
      <c r="R4031" t="str">
        <f t="shared" si="374"/>
        <v>plays</v>
      </c>
      <c r="S4031" s="9">
        <f t="shared" si="375"/>
        <v>42322.025115740747</v>
      </c>
      <c r="T4031" s="9">
        <f t="shared" si="376"/>
        <v>42352.025115740747</v>
      </c>
    </row>
    <row r="4032" spans="1:20" ht="43.5" x14ac:dyDescent="0.35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3">
        <f t="shared" si="377"/>
        <v>16</v>
      </c>
      <c r="P4032" s="4">
        <f t="shared" si="372"/>
        <v>66.666666666666671</v>
      </c>
      <c r="Q4032" t="str">
        <f t="shared" si="373"/>
        <v>theater</v>
      </c>
      <c r="R4032" t="str">
        <f t="shared" si="374"/>
        <v>plays</v>
      </c>
      <c r="S4032" s="9">
        <f t="shared" si="375"/>
        <v>42374.655081018514</v>
      </c>
      <c r="T4032" s="9">
        <f t="shared" si="376"/>
        <v>42403.784027777772</v>
      </c>
    </row>
    <row r="4033" spans="1:20" ht="43.5" x14ac:dyDescent="0.35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3">
        <f t="shared" si="377"/>
        <v>0</v>
      </c>
      <c r="P4033" s="4">
        <f t="shared" si="372"/>
        <v>0</v>
      </c>
      <c r="Q4033" t="str">
        <f t="shared" si="373"/>
        <v>theater</v>
      </c>
      <c r="R4033" t="str">
        <f t="shared" si="374"/>
        <v>plays</v>
      </c>
      <c r="S4033" s="9">
        <f t="shared" si="375"/>
        <v>41941.585231481484</v>
      </c>
      <c r="T4033" s="9">
        <f t="shared" si="376"/>
        <v>41991.626898148148</v>
      </c>
    </row>
    <row r="4034" spans="1:20" ht="43.5" x14ac:dyDescent="0.35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3">
        <f t="shared" si="377"/>
        <v>7</v>
      </c>
      <c r="P4034" s="4">
        <f t="shared" si="372"/>
        <v>59</v>
      </c>
      <c r="Q4034" t="str">
        <f t="shared" si="373"/>
        <v>theater</v>
      </c>
      <c r="R4034" t="str">
        <f t="shared" si="374"/>
        <v>plays</v>
      </c>
      <c r="S4034" s="9">
        <f t="shared" si="375"/>
        <v>42293.809212962966</v>
      </c>
      <c r="T4034" s="9">
        <f t="shared" si="376"/>
        <v>42353.85087962963</v>
      </c>
    </row>
    <row r="4035" spans="1:20" ht="43.5" x14ac:dyDescent="0.35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3">
        <f t="shared" si="377"/>
        <v>26</v>
      </c>
      <c r="P4035" s="4">
        <f t="shared" ref="P4035:P4098" si="378">IFERROR(E4035/L4035,0)</f>
        <v>65.340319148936175</v>
      </c>
      <c r="Q4035" t="str">
        <f t="shared" ref="Q4035:Q4098" si="379">LEFT(N4035,SEARCH("/",N4035)-1)</f>
        <v>theater</v>
      </c>
      <c r="R4035" t="str">
        <f t="shared" ref="R4035:R4098" si="380">RIGHT(N4035,LEN(N4035)-SEARCH("/",N4035,1))</f>
        <v>plays</v>
      </c>
      <c r="S4035" s="9">
        <f t="shared" ref="S4035:S4098" si="381">(((J4035/60)/60)/24)+DATE(1970,1,1)</f>
        <v>42614.268796296295</v>
      </c>
      <c r="T4035" s="9">
        <f t="shared" ref="T4035:T4098" si="382">(((I4035/60)/60)/24)+DATE(1970,1,1)</f>
        <v>42645.375</v>
      </c>
    </row>
    <row r="4036" spans="1:20" ht="43.5" x14ac:dyDescent="0.35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3">
        <f t="shared" ref="O4036:O4099" si="383">ROUNDUP((E4036/D4036)*100,0)</f>
        <v>2</v>
      </c>
      <c r="P4036" s="4">
        <f t="shared" si="378"/>
        <v>100</v>
      </c>
      <c r="Q4036" t="str">
        <f t="shared" si="379"/>
        <v>theater</v>
      </c>
      <c r="R4036" t="str">
        <f t="shared" si="380"/>
        <v>plays</v>
      </c>
      <c r="S4036" s="9">
        <f t="shared" si="381"/>
        <v>42067.947337962964</v>
      </c>
      <c r="T4036" s="9">
        <f t="shared" si="382"/>
        <v>42097.905671296292</v>
      </c>
    </row>
    <row r="4037" spans="1:20" ht="29" x14ac:dyDescent="0.35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3">
        <f t="shared" si="383"/>
        <v>37</v>
      </c>
      <c r="P4037" s="4">
        <f t="shared" si="378"/>
        <v>147.4</v>
      </c>
      <c r="Q4037" t="str">
        <f t="shared" si="379"/>
        <v>theater</v>
      </c>
      <c r="R4037" t="str">
        <f t="shared" si="380"/>
        <v>plays</v>
      </c>
      <c r="S4037" s="9">
        <f t="shared" si="381"/>
        <v>41903.882951388885</v>
      </c>
      <c r="T4037" s="9">
        <f t="shared" si="382"/>
        <v>41933.882951388885</v>
      </c>
    </row>
    <row r="4038" spans="1:20" ht="43.5" x14ac:dyDescent="0.35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3">
        <f t="shared" si="383"/>
        <v>48</v>
      </c>
      <c r="P4038" s="4">
        <f t="shared" si="378"/>
        <v>166.05882352941177</v>
      </c>
      <c r="Q4038" t="str">
        <f t="shared" si="379"/>
        <v>theater</v>
      </c>
      <c r="R4038" t="str">
        <f t="shared" si="380"/>
        <v>plays</v>
      </c>
      <c r="S4038" s="9">
        <f t="shared" si="381"/>
        <v>41804.937083333331</v>
      </c>
      <c r="T4038" s="9">
        <f t="shared" si="382"/>
        <v>41821.9375</v>
      </c>
    </row>
    <row r="4039" spans="1:20" ht="43.5" x14ac:dyDescent="0.35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3">
        <f t="shared" si="383"/>
        <v>12</v>
      </c>
      <c r="P4039" s="4">
        <f t="shared" si="378"/>
        <v>40</v>
      </c>
      <c r="Q4039" t="str">
        <f t="shared" si="379"/>
        <v>theater</v>
      </c>
      <c r="R4039" t="str">
        <f t="shared" si="380"/>
        <v>plays</v>
      </c>
      <c r="S4039" s="9">
        <f t="shared" si="381"/>
        <v>42497.070775462969</v>
      </c>
      <c r="T4039" s="9">
        <f t="shared" si="382"/>
        <v>42514.600694444445</v>
      </c>
    </row>
    <row r="4040" spans="1:20" ht="43.5" x14ac:dyDescent="0.35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3">
        <f t="shared" si="383"/>
        <v>13</v>
      </c>
      <c r="P4040" s="4">
        <f t="shared" si="378"/>
        <v>75.25</v>
      </c>
      <c r="Q4040" t="str">
        <f t="shared" si="379"/>
        <v>theater</v>
      </c>
      <c r="R4040" t="str">
        <f t="shared" si="380"/>
        <v>plays</v>
      </c>
      <c r="S4040" s="9">
        <f t="shared" si="381"/>
        <v>41869.798726851855</v>
      </c>
      <c r="T4040" s="9">
        <f t="shared" si="382"/>
        <v>41929.798726851855</v>
      </c>
    </row>
    <row r="4041" spans="1:20" ht="29" x14ac:dyDescent="0.35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3">
        <f t="shared" si="383"/>
        <v>60</v>
      </c>
      <c r="P4041" s="4">
        <f t="shared" si="378"/>
        <v>60</v>
      </c>
      <c r="Q4041" t="str">
        <f t="shared" si="379"/>
        <v>theater</v>
      </c>
      <c r="R4041" t="str">
        <f t="shared" si="380"/>
        <v>plays</v>
      </c>
      <c r="S4041" s="9">
        <f t="shared" si="381"/>
        <v>42305.670914351853</v>
      </c>
      <c r="T4041" s="9">
        <f t="shared" si="382"/>
        <v>42339.249305555553</v>
      </c>
    </row>
    <row r="4042" spans="1:20" ht="43.5" x14ac:dyDescent="0.35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3">
        <f t="shared" si="383"/>
        <v>32</v>
      </c>
      <c r="P4042" s="4">
        <f t="shared" si="378"/>
        <v>1250</v>
      </c>
      <c r="Q4042" t="str">
        <f t="shared" si="379"/>
        <v>theater</v>
      </c>
      <c r="R4042" t="str">
        <f t="shared" si="380"/>
        <v>plays</v>
      </c>
      <c r="S4042" s="9">
        <f t="shared" si="381"/>
        <v>42144.231527777782</v>
      </c>
      <c r="T4042" s="9">
        <f t="shared" si="382"/>
        <v>42203.125</v>
      </c>
    </row>
    <row r="4043" spans="1:20" ht="29" x14ac:dyDescent="0.35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3">
        <f t="shared" si="383"/>
        <v>1</v>
      </c>
      <c r="P4043" s="4">
        <f t="shared" si="378"/>
        <v>10.5</v>
      </c>
      <c r="Q4043" t="str">
        <f t="shared" si="379"/>
        <v>theater</v>
      </c>
      <c r="R4043" t="str">
        <f t="shared" si="380"/>
        <v>plays</v>
      </c>
      <c r="S4043" s="9">
        <f t="shared" si="381"/>
        <v>42559.474004629628</v>
      </c>
      <c r="T4043" s="9">
        <f t="shared" si="382"/>
        <v>42619.474004629628</v>
      </c>
    </row>
    <row r="4044" spans="1:20" ht="43.5" x14ac:dyDescent="0.35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3">
        <f t="shared" si="383"/>
        <v>1</v>
      </c>
      <c r="P4044" s="4">
        <f t="shared" si="378"/>
        <v>7</v>
      </c>
      <c r="Q4044" t="str">
        <f t="shared" si="379"/>
        <v>theater</v>
      </c>
      <c r="R4044" t="str">
        <f t="shared" si="380"/>
        <v>plays</v>
      </c>
      <c r="S4044" s="9">
        <f t="shared" si="381"/>
        <v>41995.084074074075</v>
      </c>
      <c r="T4044" s="9">
        <f t="shared" si="382"/>
        <v>42024.802777777775</v>
      </c>
    </row>
    <row r="4045" spans="1:20" ht="43.5" x14ac:dyDescent="0.35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3">
        <f t="shared" si="383"/>
        <v>0</v>
      </c>
      <c r="P4045" s="4">
        <f t="shared" si="378"/>
        <v>0</v>
      </c>
      <c r="Q4045" t="str">
        <f t="shared" si="379"/>
        <v>theater</v>
      </c>
      <c r="R4045" t="str">
        <f t="shared" si="380"/>
        <v>plays</v>
      </c>
      <c r="S4045" s="9">
        <f t="shared" si="381"/>
        <v>41948.957465277781</v>
      </c>
      <c r="T4045" s="9">
        <f t="shared" si="382"/>
        <v>41963.957465277781</v>
      </c>
    </row>
    <row r="4046" spans="1:20" ht="43.5" x14ac:dyDescent="0.35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3">
        <f t="shared" si="383"/>
        <v>38</v>
      </c>
      <c r="P4046" s="4">
        <f t="shared" si="378"/>
        <v>56.25</v>
      </c>
      <c r="Q4046" t="str">
        <f t="shared" si="379"/>
        <v>theater</v>
      </c>
      <c r="R4046" t="str">
        <f t="shared" si="380"/>
        <v>plays</v>
      </c>
      <c r="S4046" s="9">
        <f t="shared" si="381"/>
        <v>42074.219699074078</v>
      </c>
      <c r="T4046" s="9">
        <f t="shared" si="382"/>
        <v>42104.208333333328</v>
      </c>
    </row>
    <row r="4047" spans="1:20" ht="43.5" x14ac:dyDescent="0.35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3">
        <f t="shared" si="383"/>
        <v>1</v>
      </c>
      <c r="P4047" s="4">
        <f t="shared" si="378"/>
        <v>1</v>
      </c>
      <c r="Q4047" t="str">
        <f t="shared" si="379"/>
        <v>theater</v>
      </c>
      <c r="R4047" t="str">
        <f t="shared" si="380"/>
        <v>plays</v>
      </c>
      <c r="S4047" s="9">
        <f t="shared" si="381"/>
        <v>41842.201261574075</v>
      </c>
      <c r="T4047" s="9">
        <f t="shared" si="382"/>
        <v>41872.201261574075</v>
      </c>
    </row>
    <row r="4048" spans="1:20" ht="43.5" x14ac:dyDescent="0.35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3">
        <f t="shared" si="383"/>
        <v>9</v>
      </c>
      <c r="P4048" s="4">
        <f t="shared" si="378"/>
        <v>38.333333333333336</v>
      </c>
      <c r="Q4048" t="str">
        <f t="shared" si="379"/>
        <v>theater</v>
      </c>
      <c r="R4048" t="str">
        <f t="shared" si="380"/>
        <v>plays</v>
      </c>
      <c r="S4048" s="9">
        <f t="shared" si="381"/>
        <v>41904.650578703702</v>
      </c>
      <c r="T4048" s="9">
        <f t="shared" si="382"/>
        <v>41934.650578703702</v>
      </c>
    </row>
    <row r="4049" spans="1:20" ht="43.5" x14ac:dyDescent="0.35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3">
        <f t="shared" si="383"/>
        <v>3</v>
      </c>
      <c r="P4049" s="4">
        <f t="shared" si="378"/>
        <v>27.5</v>
      </c>
      <c r="Q4049" t="str">
        <f t="shared" si="379"/>
        <v>theater</v>
      </c>
      <c r="R4049" t="str">
        <f t="shared" si="380"/>
        <v>plays</v>
      </c>
      <c r="S4049" s="9">
        <f t="shared" si="381"/>
        <v>41991.022488425922</v>
      </c>
      <c r="T4049" s="9">
        <f t="shared" si="382"/>
        <v>42015.041666666672</v>
      </c>
    </row>
    <row r="4050" spans="1:20" ht="43.5" x14ac:dyDescent="0.35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3">
        <f t="shared" si="383"/>
        <v>18</v>
      </c>
      <c r="P4050" s="4">
        <f t="shared" si="378"/>
        <v>32.978021978021978</v>
      </c>
      <c r="Q4050" t="str">
        <f t="shared" si="379"/>
        <v>theater</v>
      </c>
      <c r="R4050" t="str">
        <f t="shared" si="380"/>
        <v>plays</v>
      </c>
      <c r="S4050" s="9">
        <f t="shared" si="381"/>
        <v>42436.509108796294</v>
      </c>
      <c r="T4050" s="9">
        <f t="shared" si="382"/>
        <v>42471.467442129629</v>
      </c>
    </row>
    <row r="4051" spans="1:20" ht="43.5" x14ac:dyDescent="0.35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3">
        <f t="shared" si="383"/>
        <v>1</v>
      </c>
      <c r="P4051" s="4">
        <f t="shared" si="378"/>
        <v>16</v>
      </c>
      <c r="Q4051" t="str">
        <f t="shared" si="379"/>
        <v>theater</v>
      </c>
      <c r="R4051" t="str">
        <f t="shared" si="380"/>
        <v>plays</v>
      </c>
      <c r="S4051" s="9">
        <f t="shared" si="381"/>
        <v>42169.958506944444</v>
      </c>
      <c r="T4051" s="9">
        <f t="shared" si="382"/>
        <v>42199.958506944444</v>
      </c>
    </row>
    <row r="4052" spans="1:20" ht="43.5" x14ac:dyDescent="0.35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3">
        <f t="shared" si="383"/>
        <v>1</v>
      </c>
      <c r="P4052" s="4">
        <f t="shared" si="378"/>
        <v>1</v>
      </c>
      <c r="Q4052" t="str">
        <f t="shared" si="379"/>
        <v>theater</v>
      </c>
      <c r="R4052" t="str">
        <f t="shared" si="380"/>
        <v>plays</v>
      </c>
      <c r="S4052" s="9">
        <f t="shared" si="381"/>
        <v>41905.636469907404</v>
      </c>
      <c r="T4052" s="9">
        <f t="shared" si="382"/>
        <v>41935.636469907404</v>
      </c>
    </row>
    <row r="4053" spans="1:20" ht="43.5" x14ac:dyDescent="0.35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3">
        <f t="shared" si="383"/>
        <v>0</v>
      </c>
      <c r="P4053" s="4">
        <f t="shared" si="378"/>
        <v>0</v>
      </c>
      <c r="Q4053" t="str">
        <f t="shared" si="379"/>
        <v>theater</v>
      </c>
      <c r="R4053" t="str">
        <f t="shared" si="380"/>
        <v>plays</v>
      </c>
      <c r="S4053" s="9">
        <f t="shared" si="381"/>
        <v>41761.810150462967</v>
      </c>
      <c r="T4053" s="9">
        <f t="shared" si="382"/>
        <v>41768.286805555559</v>
      </c>
    </row>
    <row r="4054" spans="1:20" ht="58" x14ac:dyDescent="0.35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3">
        <f t="shared" si="383"/>
        <v>38</v>
      </c>
      <c r="P4054" s="4">
        <f t="shared" si="378"/>
        <v>86.615384615384613</v>
      </c>
      <c r="Q4054" t="str">
        <f t="shared" si="379"/>
        <v>theater</v>
      </c>
      <c r="R4054" t="str">
        <f t="shared" si="380"/>
        <v>plays</v>
      </c>
      <c r="S4054" s="9">
        <f t="shared" si="381"/>
        <v>41865.878657407404</v>
      </c>
      <c r="T4054" s="9">
        <f t="shared" si="382"/>
        <v>41925.878657407404</v>
      </c>
    </row>
    <row r="4055" spans="1:20" ht="43.5" x14ac:dyDescent="0.35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3">
        <f t="shared" si="383"/>
        <v>22</v>
      </c>
      <c r="P4055" s="4">
        <f t="shared" si="378"/>
        <v>55</v>
      </c>
      <c r="Q4055" t="str">
        <f t="shared" si="379"/>
        <v>theater</v>
      </c>
      <c r="R4055" t="str">
        <f t="shared" si="380"/>
        <v>plays</v>
      </c>
      <c r="S4055" s="9">
        <f t="shared" si="381"/>
        <v>41928.690138888887</v>
      </c>
      <c r="T4055" s="9">
        <f t="shared" si="382"/>
        <v>41958.833333333328</v>
      </c>
    </row>
    <row r="4056" spans="1:20" ht="43.5" x14ac:dyDescent="0.35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3">
        <f t="shared" si="383"/>
        <v>0</v>
      </c>
      <c r="P4056" s="4">
        <f t="shared" si="378"/>
        <v>0</v>
      </c>
      <c r="Q4056" t="str">
        <f t="shared" si="379"/>
        <v>theater</v>
      </c>
      <c r="R4056" t="str">
        <f t="shared" si="380"/>
        <v>plays</v>
      </c>
      <c r="S4056" s="9">
        <f t="shared" si="381"/>
        <v>42613.841261574074</v>
      </c>
      <c r="T4056" s="9">
        <f t="shared" si="382"/>
        <v>42644.166666666672</v>
      </c>
    </row>
    <row r="4057" spans="1:20" ht="43.5" x14ac:dyDescent="0.35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3">
        <f t="shared" si="383"/>
        <v>18</v>
      </c>
      <c r="P4057" s="4">
        <f t="shared" si="378"/>
        <v>41.952380952380949</v>
      </c>
      <c r="Q4057" t="str">
        <f t="shared" si="379"/>
        <v>theater</v>
      </c>
      <c r="R4057" t="str">
        <f t="shared" si="380"/>
        <v>plays</v>
      </c>
      <c r="S4057" s="9">
        <f t="shared" si="381"/>
        <v>41779.648506944446</v>
      </c>
      <c r="T4057" s="9">
        <f t="shared" si="382"/>
        <v>41809.648506944446</v>
      </c>
    </row>
    <row r="4058" spans="1:20" ht="43.5" x14ac:dyDescent="0.35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3">
        <f t="shared" si="383"/>
        <v>53</v>
      </c>
      <c r="P4058" s="4">
        <f t="shared" si="378"/>
        <v>88.333333333333329</v>
      </c>
      <c r="Q4058" t="str">
        <f t="shared" si="379"/>
        <v>theater</v>
      </c>
      <c r="R4058" t="str">
        <f t="shared" si="380"/>
        <v>plays</v>
      </c>
      <c r="S4058" s="9">
        <f t="shared" si="381"/>
        <v>42534.933321759265</v>
      </c>
      <c r="T4058" s="9">
        <f t="shared" si="382"/>
        <v>42554.832638888889</v>
      </c>
    </row>
    <row r="4059" spans="1:20" ht="43.5" x14ac:dyDescent="0.35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3">
        <f t="shared" si="383"/>
        <v>23</v>
      </c>
      <c r="P4059" s="4">
        <f t="shared" si="378"/>
        <v>129.16666666666666</v>
      </c>
      <c r="Q4059" t="str">
        <f t="shared" si="379"/>
        <v>theater</v>
      </c>
      <c r="R4059" t="str">
        <f t="shared" si="380"/>
        <v>plays</v>
      </c>
      <c r="S4059" s="9">
        <f t="shared" si="381"/>
        <v>42310.968518518523</v>
      </c>
      <c r="T4059" s="9">
        <f t="shared" si="382"/>
        <v>42333.958333333328</v>
      </c>
    </row>
    <row r="4060" spans="1:20" ht="43.5" x14ac:dyDescent="0.35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3">
        <f t="shared" si="383"/>
        <v>3</v>
      </c>
      <c r="P4060" s="4">
        <f t="shared" si="378"/>
        <v>23.75</v>
      </c>
      <c r="Q4060" t="str">
        <f t="shared" si="379"/>
        <v>theater</v>
      </c>
      <c r="R4060" t="str">
        <f t="shared" si="380"/>
        <v>plays</v>
      </c>
      <c r="S4060" s="9">
        <f t="shared" si="381"/>
        <v>42446.060694444444</v>
      </c>
      <c r="T4060" s="9">
        <f t="shared" si="382"/>
        <v>42461.165972222225</v>
      </c>
    </row>
    <row r="4061" spans="1:20" ht="43.5" x14ac:dyDescent="0.35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3">
        <f t="shared" si="383"/>
        <v>3</v>
      </c>
      <c r="P4061" s="4">
        <f t="shared" si="378"/>
        <v>35.714285714285715</v>
      </c>
      <c r="Q4061" t="str">
        <f t="shared" si="379"/>
        <v>theater</v>
      </c>
      <c r="R4061" t="str">
        <f t="shared" si="380"/>
        <v>plays</v>
      </c>
      <c r="S4061" s="9">
        <f t="shared" si="381"/>
        <v>41866.640648148146</v>
      </c>
      <c r="T4061" s="9">
        <f t="shared" si="382"/>
        <v>41898.125</v>
      </c>
    </row>
    <row r="4062" spans="1:20" ht="43.5" x14ac:dyDescent="0.35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3">
        <f t="shared" si="383"/>
        <v>3</v>
      </c>
      <c r="P4062" s="4">
        <f t="shared" si="378"/>
        <v>57</v>
      </c>
      <c r="Q4062" t="str">
        <f t="shared" si="379"/>
        <v>theater</v>
      </c>
      <c r="R4062" t="str">
        <f t="shared" si="380"/>
        <v>plays</v>
      </c>
      <c r="S4062" s="9">
        <f t="shared" si="381"/>
        <v>41779.695092592592</v>
      </c>
      <c r="T4062" s="9">
        <f t="shared" si="382"/>
        <v>41813.666666666664</v>
      </c>
    </row>
    <row r="4063" spans="1:20" ht="29" x14ac:dyDescent="0.35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3">
        <f t="shared" si="383"/>
        <v>0</v>
      </c>
      <c r="P4063" s="4">
        <f t="shared" si="378"/>
        <v>0</v>
      </c>
      <c r="Q4063" t="str">
        <f t="shared" si="379"/>
        <v>theater</v>
      </c>
      <c r="R4063" t="str">
        <f t="shared" si="380"/>
        <v>plays</v>
      </c>
      <c r="S4063" s="9">
        <f t="shared" si="381"/>
        <v>42421.141469907408</v>
      </c>
      <c r="T4063" s="9">
        <f t="shared" si="382"/>
        <v>42481.099803240737</v>
      </c>
    </row>
    <row r="4064" spans="1:20" ht="43.5" x14ac:dyDescent="0.35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3">
        <f t="shared" si="383"/>
        <v>3</v>
      </c>
      <c r="P4064" s="4">
        <f t="shared" si="378"/>
        <v>163.33333333333334</v>
      </c>
      <c r="Q4064" t="str">
        <f t="shared" si="379"/>
        <v>theater</v>
      </c>
      <c r="R4064" t="str">
        <f t="shared" si="380"/>
        <v>plays</v>
      </c>
      <c r="S4064" s="9">
        <f t="shared" si="381"/>
        <v>42523.739212962959</v>
      </c>
      <c r="T4064" s="9">
        <f t="shared" si="382"/>
        <v>42553.739212962959</v>
      </c>
    </row>
    <row r="4065" spans="1:20" ht="43.5" x14ac:dyDescent="0.35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3">
        <f t="shared" si="383"/>
        <v>2</v>
      </c>
      <c r="P4065" s="4">
        <f t="shared" si="378"/>
        <v>15</v>
      </c>
      <c r="Q4065" t="str">
        <f t="shared" si="379"/>
        <v>theater</v>
      </c>
      <c r="R4065" t="str">
        <f t="shared" si="380"/>
        <v>plays</v>
      </c>
      <c r="S4065" s="9">
        <f t="shared" si="381"/>
        <v>41787.681527777779</v>
      </c>
      <c r="T4065" s="9">
        <f t="shared" si="382"/>
        <v>41817.681527777779</v>
      </c>
    </row>
    <row r="4066" spans="1:20" ht="43.5" x14ac:dyDescent="0.35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3">
        <f t="shared" si="383"/>
        <v>20</v>
      </c>
      <c r="P4066" s="4">
        <f t="shared" si="378"/>
        <v>64.166666666666671</v>
      </c>
      <c r="Q4066" t="str">
        <f t="shared" si="379"/>
        <v>theater</v>
      </c>
      <c r="R4066" t="str">
        <f t="shared" si="380"/>
        <v>plays</v>
      </c>
      <c r="S4066" s="9">
        <f t="shared" si="381"/>
        <v>42093.588263888887</v>
      </c>
      <c r="T4066" s="9">
        <f t="shared" si="382"/>
        <v>42123.588263888887</v>
      </c>
    </row>
    <row r="4067" spans="1:20" ht="29" x14ac:dyDescent="0.35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3">
        <f t="shared" si="383"/>
        <v>1</v>
      </c>
      <c r="P4067" s="4">
        <f t="shared" si="378"/>
        <v>6.75</v>
      </c>
      <c r="Q4067" t="str">
        <f t="shared" si="379"/>
        <v>theater</v>
      </c>
      <c r="R4067" t="str">
        <f t="shared" si="380"/>
        <v>plays</v>
      </c>
      <c r="S4067" s="9">
        <f t="shared" si="381"/>
        <v>41833.951516203706</v>
      </c>
      <c r="T4067" s="9">
        <f t="shared" si="382"/>
        <v>41863.951516203706</v>
      </c>
    </row>
    <row r="4068" spans="1:20" ht="43.5" x14ac:dyDescent="0.35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3">
        <f t="shared" si="383"/>
        <v>1</v>
      </c>
      <c r="P4068" s="4">
        <f t="shared" si="378"/>
        <v>25</v>
      </c>
      <c r="Q4068" t="str">
        <f t="shared" si="379"/>
        <v>theater</v>
      </c>
      <c r="R4068" t="str">
        <f t="shared" si="380"/>
        <v>plays</v>
      </c>
      <c r="S4068" s="9">
        <f t="shared" si="381"/>
        <v>42479.039212962962</v>
      </c>
      <c r="T4068" s="9">
        <f t="shared" si="382"/>
        <v>42509.039212962962</v>
      </c>
    </row>
    <row r="4069" spans="1:20" ht="43.5" x14ac:dyDescent="0.35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3">
        <f t="shared" si="383"/>
        <v>61</v>
      </c>
      <c r="P4069" s="4">
        <f t="shared" si="378"/>
        <v>179.11764705882354</v>
      </c>
      <c r="Q4069" t="str">
        <f t="shared" si="379"/>
        <v>theater</v>
      </c>
      <c r="R4069" t="str">
        <f t="shared" si="380"/>
        <v>plays</v>
      </c>
      <c r="S4069" s="9">
        <f t="shared" si="381"/>
        <v>42235.117476851854</v>
      </c>
      <c r="T4069" s="9">
        <f t="shared" si="382"/>
        <v>42275.117476851854</v>
      </c>
    </row>
    <row r="4070" spans="1:20" ht="29" x14ac:dyDescent="0.35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3">
        <f t="shared" si="383"/>
        <v>1</v>
      </c>
      <c r="P4070" s="4">
        <f t="shared" si="378"/>
        <v>34.950000000000003</v>
      </c>
      <c r="Q4070" t="str">
        <f t="shared" si="379"/>
        <v>theater</v>
      </c>
      <c r="R4070" t="str">
        <f t="shared" si="380"/>
        <v>plays</v>
      </c>
      <c r="S4070" s="9">
        <f t="shared" si="381"/>
        <v>42718.963599537034</v>
      </c>
      <c r="T4070" s="9">
        <f t="shared" si="382"/>
        <v>42748.961805555555</v>
      </c>
    </row>
    <row r="4071" spans="1:20" ht="43.5" x14ac:dyDescent="0.35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3">
        <f t="shared" si="383"/>
        <v>35</v>
      </c>
      <c r="P4071" s="4">
        <f t="shared" si="378"/>
        <v>33.07692307692308</v>
      </c>
      <c r="Q4071" t="str">
        <f t="shared" si="379"/>
        <v>theater</v>
      </c>
      <c r="R4071" t="str">
        <f t="shared" si="380"/>
        <v>plays</v>
      </c>
      <c r="S4071" s="9">
        <f t="shared" si="381"/>
        <v>42022.661527777775</v>
      </c>
      <c r="T4071" s="9">
        <f t="shared" si="382"/>
        <v>42063.5</v>
      </c>
    </row>
    <row r="4072" spans="1:20" ht="29" x14ac:dyDescent="0.35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3">
        <f t="shared" si="383"/>
        <v>17</v>
      </c>
      <c r="P4072" s="4">
        <f t="shared" si="378"/>
        <v>27.5</v>
      </c>
      <c r="Q4072" t="str">
        <f t="shared" si="379"/>
        <v>theater</v>
      </c>
      <c r="R4072" t="str">
        <f t="shared" si="380"/>
        <v>plays</v>
      </c>
      <c r="S4072" s="9">
        <f t="shared" si="381"/>
        <v>42031.666898148149</v>
      </c>
      <c r="T4072" s="9">
        <f t="shared" si="382"/>
        <v>42064.125</v>
      </c>
    </row>
    <row r="4073" spans="1:20" ht="43.5" x14ac:dyDescent="0.35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3">
        <f t="shared" si="383"/>
        <v>0</v>
      </c>
      <c r="P4073" s="4">
        <f t="shared" si="378"/>
        <v>0</v>
      </c>
      <c r="Q4073" t="str">
        <f t="shared" si="379"/>
        <v>theater</v>
      </c>
      <c r="R4073" t="str">
        <f t="shared" si="380"/>
        <v>plays</v>
      </c>
      <c r="S4073" s="9">
        <f t="shared" si="381"/>
        <v>42700.804756944446</v>
      </c>
      <c r="T4073" s="9">
        <f t="shared" si="382"/>
        <v>42730.804756944446</v>
      </c>
    </row>
    <row r="4074" spans="1:20" ht="43.5" x14ac:dyDescent="0.35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3">
        <f t="shared" si="383"/>
        <v>1</v>
      </c>
      <c r="P4074" s="4">
        <f t="shared" si="378"/>
        <v>2</v>
      </c>
      <c r="Q4074" t="str">
        <f t="shared" si="379"/>
        <v>theater</v>
      </c>
      <c r="R4074" t="str">
        <f t="shared" si="380"/>
        <v>plays</v>
      </c>
      <c r="S4074" s="9">
        <f t="shared" si="381"/>
        <v>41812.77443287037</v>
      </c>
      <c r="T4074" s="9">
        <f t="shared" si="382"/>
        <v>41872.77443287037</v>
      </c>
    </row>
    <row r="4075" spans="1:20" ht="43.5" x14ac:dyDescent="0.35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3">
        <f t="shared" si="383"/>
        <v>2</v>
      </c>
      <c r="P4075" s="4">
        <f t="shared" si="378"/>
        <v>18.5</v>
      </c>
      <c r="Q4075" t="str">
        <f t="shared" si="379"/>
        <v>theater</v>
      </c>
      <c r="R4075" t="str">
        <f t="shared" si="380"/>
        <v>plays</v>
      </c>
      <c r="S4075" s="9">
        <f t="shared" si="381"/>
        <v>42078.34520833334</v>
      </c>
      <c r="T4075" s="9">
        <f t="shared" si="382"/>
        <v>42133.166666666672</v>
      </c>
    </row>
    <row r="4076" spans="1:20" ht="43.5" x14ac:dyDescent="0.35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3">
        <f t="shared" si="383"/>
        <v>27</v>
      </c>
      <c r="P4076" s="4">
        <f t="shared" si="378"/>
        <v>35</v>
      </c>
      <c r="Q4076" t="str">
        <f t="shared" si="379"/>
        <v>theater</v>
      </c>
      <c r="R4076" t="str">
        <f t="shared" si="380"/>
        <v>plays</v>
      </c>
      <c r="S4076" s="9">
        <f t="shared" si="381"/>
        <v>42283.552951388891</v>
      </c>
      <c r="T4076" s="9">
        <f t="shared" si="382"/>
        <v>42313.594618055555</v>
      </c>
    </row>
    <row r="4077" spans="1:20" ht="43.5" x14ac:dyDescent="0.35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3">
        <f t="shared" si="383"/>
        <v>29</v>
      </c>
      <c r="P4077" s="4">
        <f t="shared" si="378"/>
        <v>44.307692307692307</v>
      </c>
      <c r="Q4077" t="str">
        <f t="shared" si="379"/>
        <v>theater</v>
      </c>
      <c r="R4077" t="str">
        <f t="shared" si="380"/>
        <v>plays</v>
      </c>
      <c r="S4077" s="9">
        <f t="shared" si="381"/>
        <v>41779.045937499999</v>
      </c>
      <c r="T4077" s="9">
        <f t="shared" si="382"/>
        <v>41820.727777777778</v>
      </c>
    </row>
    <row r="4078" spans="1:20" ht="29" x14ac:dyDescent="0.35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3">
        <f t="shared" si="383"/>
        <v>0</v>
      </c>
      <c r="P4078" s="4">
        <f t="shared" si="378"/>
        <v>0</v>
      </c>
      <c r="Q4078" t="str">
        <f t="shared" si="379"/>
        <v>theater</v>
      </c>
      <c r="R4078" t="str">
        <f t="shared" si="380"/>
        <v>plays</v>
      </c>
      <c r="S4078" s="9">
        <f t="shared" si="381"/>
        <v>41905.795706018522</v>
      </c>
      <c r="T4078" s="9">
        <f t="shared" si="382"/>
        <v>41933.82708333333</v>
      </c>
    </row>
    <row r="4079" spans="1:20" ht="43.5" x14ac:dyDescent="0.35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3">
        <f t="shared" si="383"/>
        <v>9</v>
      </c>
      <c r="P4079" s="4">
        <f t="shared" si="378"/>
        <v>222.5</v>
      </c>
      <c r="Q4079" t="str">
        <f t="shared" si="379"/>
        <v>theater</v>
      </c>
      <c r="R4079" t="str">
        <f t="shared" si="380"/>
        <v>plays</v>
      </c>
      <c r="S4079" s="9">
        <f t="shared" si="381"/>
        <v>42695.7105787037</v>
      </c>
      <c r="T4079" s="9">
        <f t="shared" si="382"/>
        <v>42725.7105787037</v>
      </c>
    </row>
    <row r="4080" spans="1:20" ht="43.5" x14ac:dyDescent="0.35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3">
        <f t="shared" si="383"/>
        <v>0</v>
      </c>
      <c r="P4080" s="4">
        <f t="shared" si="378"/>
        <v>0</v>
      </c>
      <c r="Q4080" t="str">
        <f t="shared" si="379"/>
        <v>theater</v>
      </c>
      <c r="R4080" t="str">
        <f t="shared" si="380"/>
        <v>plays</v>
      </c>
      <c r="S4080" s="9">
        <f t="shared" si="381"/>
        <v>42732.787523148145</v>
      </c>
      <c r="T4080" s="9">
        <f t="shared" si="382"/>
        <v>42762.787523148145</v>
      </c>
    </row>
    <row r="4081" spans="1:20" ht="43.5" x14ac:dyDescent="0.35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3">
        <f t="shared" si="383"/>
        <v>1</v>
      </c>
      <c r="P4081" s="4">
        <f t="shared" si="378"/>
        <v>5</v>
      </c>
      <c r="Q4081" t="str">
        <f t="shared" si="379"/>
        <v>theater</v>
      </c>
      <c r="R4081" t="str">
        <f t="shared" si="380"/>
        <v>plays</v>
      </c>
      <c r="S4081" s="9">
        <f t="shared" si="381"/>
        <v>42510.938900462963</v>
      </c>
      <c r="T4081" s="9">
        <f t="shared" si="382"/>
        <v>42540.938900462963</v>
      </c>
    </row>
    <row r="4082" spans="1:20" ht="43.5" x14ac:dyDescent="0.35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3">
        <f t="shared" si="383"/>
        <v>0</v>
      </c>
      <c r="P4082" s="4">
        <f t="shared" si="378"/>
        <v>0</v>
      </c>
      <c r="Q4082" t="str">
        <f t="shared" si="379"/>
        <v>theater</v>
      </c>
      <c r="R4082" t="str">
        <f t="shared" si="380"/>
        <v>plays</v>
      </c>
      <c r="S4082" s="9">
        <f t="shared" si="381"/>
        <v>42511.698101851856</v>
      </c>
      <c r="T4082" s="9">
        <f t="shared" si="382"/>
        <v>42535.787500000006</v>
      </c>
    </row>
    <row r="4083" spans="1:20" ht="43.5" x14ac:dyDescent="0.35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3">
        <f t="shared" si="383"/>
        <v>16</v>
      </c>
      <c r="P4083" s="4">
        <f t="shared" si="378"/>
        <v>29.166666666666668</v>
      </c>
      <c r="Q4083" t="str">
        <f t="shared" si="379"/>
        <v>theater</v>
      </c>
      <c r="R4083" t="str">
        <f t="shared" si="380"/>
        <v>plays</v>
      </c>
      <c r="S4083" s="9">
        <f t="shared" si="381"/>
        <v>42041.581307870365</v>
      </c>
      <c r="T4083" s="9">
        <f t="shared" si="382"/>
        <v>42071.539641203708</v>
      </c>
    </row>
    <row r="4084" spans="1:20" ht="43.5" x14ac:dyDescent="0.35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3">
        <f t="shared" si="383"/>
        <v>2</v>
      </c>
      <c r="P4084" s="4">
        <f t="shared" si="378"/>
        <v>1.5</v>
      </c>
      <c r="Q4084" t="str">
        <f t="shared" si="379"/>
        <v>theater</v>
      </c>
      <c r="R4084" t="str">
        <f t="shared" si="380"/>
        <v>plays</v>
      </c>
      <c r="S4084" s="9">
        <f t="shared" si="381"/>
        <v>42307.189270833333</v>
      </c>
      <c r="T4084" s="9">
        <f t="shared" si="382"/>
        <v>42322.958333333328</v>
      </c>
    </row>
    <row r="4085" spans="1:20" ht="43.5" x14ac:dyDescent="0.35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3">
        <f t="shared" si="383"/>
        <v>22</v>
      </c>
      <c r="P4085" s="4">
        <f t="shared" si="378"/>
        <v>126.5</v>
      </c>
      <c r="Q4085" t="str">
        <f t="shared" si="379"/>
        <v>theater</v>
      </c>
      <c r="R4085" t="str">
        <f t="shared" si="380"/>
        <v>plays</v>
      </c>
      <c r="S4085" s="9">
        <f t="shared" si="381"/>
        <v>42353.761759259258</v>
      </c>
      <c r="T4085" s="9">
        <f t="shared" si="382"/>
        <v>42383.761759259258</v>
      </c>
    </row>
    <row r="4086" spans="1:20" ht="43.5" x14ac:dyDescent="0.35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3">
        <f t="shared" si="383"/>
        <v>1</v>
      </c>
      <c r="P4086" s="4">
        <f t="shared" si="378"/>
        <v>10</v>
      </c>
      <c r="Q4086" t="str">
        <f t="shared" si="379"/>
        <v>theater</v>
      </c>
      <c r="R4086" t="str">
        <f t="shared" si="380"/>
        <v>plays</v>
      </c>
      <c r="S4086" s="9">
        <f t="shared" si="381"/>
        <v>42622.436412037037</v>
      </c>
      <c r="T4086" s="9">
        <f t="shared" si="382"/>
        <v>42652.436412037037</v>
      </c>
    </row>
    <row r="4087" spans="1:20" ht="43.5" x14ac:dyDescent="0.35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3">
        <f t="shared" si="383"/>
        <v>1</v>
      </c>
      <c r="P4087" s="4">
        <f t="shared" si="378"/>
        <v>10</v>
      </c>
      <c r="Q4087" t="str">
        <f t="shared" si="379"/>
        <v>theater</v>
      </c>
      <c r="R4087" t="str">
        <f t="shared" si="380"/>
        <v>plays</v>
      </c>
      <c r="S4087" s="9">
        <f t="shared" si="381"/>
        <v>42058.603877314818</v>
      </c>
      <c r="T4087" s="9">
        <f t="shared" si="382"/>
        <v>42087.165972222225</v>
      </c>
    </row>
    <row r="4088" spans="1:20" ht="43.5" x14ac:dyDescent="0.35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3">
        <f t="shared" si="383"/>
        <v>5</v>
      </c>
      <c r="P4088" s="4">
        <f t="shared" si="378"/>
        <v>9.4</v>
      </c>
      <c r="Q4088" t="str">
        <f t="shared" si="379"/>
        <v>theater</v>
      </c>
      <c r="R4088" t="str">
        <f t="shared" si="380"/>
        <v>plays</v>
      </c>
      <c r="S4088" s="9">
        <f t="shared" si="381"/>
        <v>42304.940960648149</v>
      </c>
      <c r="T4088" s="9">
        <f t="shared" si="382"/>
        <v>42329.166666666672</v>
      </c>
    </row>
    <row r="4089" spans="1:20" x14ac:dyDescent="0.35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3">
        <f t="shared" si="383"/>
        <v>0</v>
      </c>
      <c r="P4089" s="4">
        <f t="shared" si="378"/>
        <v>0</v>
      </c>
      <c r="Q4089" t="str">
        <f t="shared" si="379"/>
        <v>theater</v>
      </c>
      <c r="R4089" t="str">
        <f t="shared" si="380"/>
        <v>plays</v>
      </c>
      <c r="S4089" s="9">
        <f t="shared" si="381"/>
        <v>42538.742893518516</v>
      </c>
      <c r="T4089" s="9">
        <f t="shared" si="382"/>
        <v>42568.742893518516</v>
      </c>
    </row>
    <row r="4090" spans="1:20" ht="43.5" x14ac:dyDescent="0.35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3">
        <f t="shared" si="383"/>
        <v>11</v>
      </c>
      <c r="P4090" s="4">
        <f t="shared" si="378"/>
        <v>72</v>
      </c>
      <c r="Q4090" t="str">
        <f t="shared" si="379"/>
        <v>theater</v>
      </c>
      <c r="R4090" t="str">
        <f t="shared" si="380"/>
        <v>plays</v>
      </c>
      <c r="S4090" s="9">
        <f t="shared" si="381"/>
        <v>41990.612546296295</v>
      </c>
      <c r="T4090" s="9">
        <f t="shared" si="382"/>
        <v>42020.434722222228</v>
      </c>
    </row>
    <row r="4091" spans="1:20" ht="43.5" x14ac:dyDescent="0.35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3">
        <f t="shared" si="383"/>
        <v>5</v>
      </c>
      <c r="P4091" s="4">
        <f t="shared" si="378"/>
        <v>30</v>
      </c>
      <c r="Q4091" t="str">
        <f t="shared" si="379"/>
        <v>theater</v>
      </c>
      <c r="R4091" t="str">
        <f t="shared" si="380"/>
        <v>plays</v>
      </c>
      <c r="S4091" s="9">
        <f t="shared" si="381"/>
        <v>42122.732499999998</v>
      </c>
      <c r="T4091" s="9">
        <f t="shared" si="382"/>
        <v>42155.732638888891</v>
      </c>
    </row>
    <row r="4092" spans="1:20" ht="43.5" x14ac:dyDescent="0.35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3">
        <f t="shared" si="383"/>
        <v>4</v>
      </c>
      <c r="P4092" s="4">
        <f t="shared" si="378"/>
        <v>10.666666666666666</v>
      </c>
      <c r="Q4092" t="str">
        <f t="shared" si="379"/>
        <v>theater</v>
      </c>
      <c r="R4092" t="str">
        <f t="shared" si="380"/>
        <v>plays</v>
      </c>
      <c r="S4092" s="9">
        <f t="shared" si="381"/>
        <v>42209.67288194444</v>
      </c>
      <c r="T4092" s="9">
        <f t="shared" si="382"/>
        <v>42223.625</v>
      </c>
    </row>
    <row r="4093" spans="1:20" ht="43.5" x14ac:dyDescent="0.35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3">
        <f t="shared" si="383"/>
        <v>13</v>
      </c>
      <c r="P4093" s="4">
        <f t="shared" si="378"/>
        <v>25.5</v>
      </c>
      <c r="Q4093" t="str">
        <f t="shared" si="379"/>
        <v>theater</v>
      </c>
      <c r="R4093" t="str">
        <f t="shared" si="380"/>
        <v>plays</v>
      </c>
      <c r="S4093" s="9">
        <f t="shared" si="381"/>
        <v>41990.506377314814</v>
      </c>
      <c r="T4093" s="9">
        <f t="shared" si="382"/>
        <v>42020.506377314814</v>
      </c>
    </row>
    <row r="4094" spans="1:20" ht="43.5" x14ac:dyDescent="0.35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3">
        <f t="shared" si="383"/>
        <v>1</v>
      </c>
      <c r="P4094" s="4">
        <f t="shared" si="378"/>
        <v>20</v>
      </c>
      <c r="Q4094" t="str">
        <f t="shared" si="379"/>
        <v>theater</v>
      </c>
      <c r="R4094" t="str">
        <f t="shared" si="380"/>
        <v>plays</v>
      </c>
      <c r="S4094" s="9">
        <f t="shared" si="381"/>
        <v>42039.194988425923</v>
      </c>
      <c r="T4094" s="9">
        <f t="shared" si="382"/>
        <v>42099.153321759266</v>
      </c>
    </row>
    <row r="4095" spans="1:20" ht="43.5" x14ac:dyDescent="0.35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3">
        <f t="shared" si="383"/>
        <v>3</v>
      </c>
      <c r="P4095" s="4">
        <f t="shared" si="378"/>
        <v>15</v>
      </c>
      <c r="Q4095" t="str">
        <f t="shared" si="379"/>
        <v>theater</v>
      </c>
      <c r="R4095" t="str">
        <f t="shared" si="380"/>
        <v>plays</v>
      </c>
      <c r="S4095" s="9">
        <f t="shared" si="381"/>
        <v>42178.815891203703</v>
      </c>
      <c r="T4095" s="9">
        <f t="shared" si="382"/>
        <v>42238.815891203703</v>
      </c>
    </row>
    <row r="4096" spans="1:20" ht="43.5" x14ac:dyDescent="0.35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3">
        <f t="shared" si="383"/>
        <v>37</v>
      </c>
      <c r="P4096" s="4">
        <f t="shared" si="378"/>
        <v>91.25</v>
      </c>
      <c r="Q4096" t="str">
        <f t="shared" si="379"/>
        <v>theater</v>
      </c>
      <c r="R4096" t="str">
        <f t="shared" si="380"/>
        <v>plays</v>
      </c>
      <c r="S4096" s="9">
        <f t="shared" si="381"/>
        <v>41890.086805555555</v>
      </c>
      <c r="T4096" s="9">
        <f t="shared" si="382"/>
        <v>41934.207638888889</v>
      </c>
    </row>
    <row r="4097" spans="1:20" ht="29" x14ac:dyDescent="0.35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3">
        <f t="shared" si="383"/>
        <v>3</v>
      </c>
      <c r="P4097" s="4">
        <f t="shared" si="378"/>
        <v>800</v>
      </c>
      <c r="Q4097" t="str">
        <f t="shared" si="379"/>
        <v>theater</v>
      </c>
      <c r="R4097" t="str">
        <f t="shared" si="380"/>
        <v>plays</v>
      </c>
      <c r="S4097" s="9">
        <f t="shared" si="381"/>
        <v>42693.031828703708</v>
      </c>
      <c r="T4097" s="9">
        <f t="shared" si="382"/>
        <v>42723.031828703708</v>
      </c>
    </row>
    <row r="4098" spans="1:20" ht="43.5" x14ac:dyDescent="0.35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3">
        <f t="shared" si="383"/>
        <v>12</v>
      </c>
      <c r="P4098" s="4">
        <f t="shared" si="378"/>
        <v>80</v>
      </c>
      <c r="Q4098" t="str">
        <f t="shared" si="379"/>
        <v>theater</v>
      </c>
      <c r="R4098" t="str">
        <f t="shared" si="380"/>
        <v>plays</v>
      </c>
      <c r="S4098" s="9">
        <f t="shared" si="381"/>
        <v>42750.530312499999</v>
      </c>
      <c r="T4098" s="9">
        <f t="shared" si="382"/>
        <v>42794.368749999994</v>
      </c>
    </row>
    <row r="4099" spans="1:20" ht="43.5" x14ac:dyDescent="0.35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3">
        <f t="shared" si="383"/>
        <v>0</v>
      </c>
      <c r="P4099" s="4">
        <f t="shared" ref="P4099:P4115" si="384">IFERROR(E4099/L4099,0)</f>
        <v>0</v>
      </c>
      <c r="Q4099" t="str">
        <f t="shared" ref="Q4099:Q4115" si="385">LEFT(N4099,SEARCH("/",N4099)-1)</f>
        <v>theater</v>
      </c>
      <c r="R4099" t="str">
        <f t="shared" ref="R4099:R4115" si="386">RIGHT(N4099,LEN(N4099)-SEARCH("/",N4099,1))</f>
        <v>plays</v>
      </c>
      <c r="S4099" s="9">
        <f t="shared" ref="S4099:S4115" si="387">(((J4099/60)/60)/24)+DATE(1970,1,1)</f>
        <v>42344.824502314819</v>
      </c>
      <c r="T4099" s="9">
        <f t="shared" ref="T4099:T4115" si="388">(((I4099/60)/60)/24)+DATE(1970,1,1)</f>
        <v>42400.996527777781</v>
      </c>
    </row>
    <row r="4100" spans="1:20" ht="29" x14ac:dyDescent="0.35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3">
        <f t="shared" ref="O4100:O4115" si="389">ROUNDUP((E4100/D4100)*100,0)</f>
        <v>0</v>
      </c>
      <c r="P4100" s="4">
        <f t="shared" si="384"/>
        <v>0</v>
      </c>
      <c r="Q4100" t="str">
        <f t="shared" si="385"/>
        <v>theater</v>
      </c>
      <c r="R4100" t="str">
        <f t="shared" si="386"/>
        <v>plays</v>
      </c>
      <c r="S4100" s="9">
        <f t="shared" si="387"/>
        <v>42495.722187499996</v>
      </c>
      <c r="T4100" s="9">
        <f t="shared" si="388"/>
        <v>42525.722187499996</v>
      </c>
    </row>
    <row r="4101" spans="1:20" ht="43.5" x14ac:dyDescent="0.35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3">
        <f t="shared" si="389"/>
        <v>2</v>
      </c>
      <c r="P4101" s="4">
        <f t="shared" si="384"/>
        <v>50</v>
      </c>
      <c r="Q4101" t="str">
        <f t="shared" si="385"/>
        <v>theater</v>
      </c>
      <c r="R4101" t="str">
        <f t="shared" si="386"/>
        <v>plays</v>
      </c>
      <c r="S4101" s="9">
        <f t="shared" si="387"/>
        <v>42570.850381944445</v>
      </c>
      <c r="T4101" s="9">
        <f t="shared" si="388"/>
        <v>42615.850381944445</v>
      </c>
    </row>
    <row r="4102" spans="1:20" ht="29" x14ac:dyDescent="0.35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3">
        <f t="shared" si="389"/>
        <v>0</v>
      </c>
      <c r="P4102" s="4">
        <f t="shared" si="384"/>
        <v>0</v>
      </c>
      <c r="Q4102" t="str">
        <f t="shared" si="385"/>
        <v>theater</v>
      </c>
      <c r="R4102" t="str">
        <f t="shared" si="386"/>
        <v>plays</v>
      </c>
      <c r="S4102" s="9">
        <f t="shared" si="387"/>
        <v>41927.124884259261</v>
      </c>
      <c r="T4102" s="9">
        <f t="shared" si="388"/>
        <v>41937.124884259261</v>
      </c>
    </row>
    <row r="4103" spans="1:20" ht="43.5" x14ac:dyDescent="0.35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3">
        <f t="shared" si="389"/>
        <v>0</v>
      </c>
      <c r="P4103" s="4">
        <f t="shared" si="384"/>
        <v>0</v>
      </c>
      <c r="Q4103" t="str">
        <f t="shared" si="385"/>
        <v>theater</v>
      </c>
      <c r="R4103" t="str">
        <f t="shared" si="386"/>
        <v>plays</v>
      </c>
      <c r="S4103" s="9">
        <f t="shared" si="387"/>
        <v>42730.903726851851</v>
      </c>
      <c r="T4103" s="9">
        <f t="shared" si="388"/>
        <v>42760.903726851851</v>
      </c>
    </row>
    <row r="4104" spans="1:20" ht="43.5" x14ac:dyDescent="0.35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3">
        <f t="shared" si="389"/>
        <v>28</v>
      </c>
      <c r="P4104" s="4">
        <f t="shared" si="384"/>
        <v>22.833333333333332</v>
      </c>
      <c r="Q4104" t="str">
        <f t="shared" si="385"/>
        <v>theater</v>
      </c>
      <c r="R4104" t="str">
        <f t="shared" si="386"/>
        <v>plays</v>
      </c>
      <c r="S4104" s="9">
        <f t="shared" si="387"/>
        <v>42475.848067129627</v>
      </c>
      <c r="T4104" s="9">
        <f t="shared" si="388"/>
        <v>42505.848067129627</v>
      </c>
    </row>
    <row r="4105" spans="1:20" ht="43.5" x14ac:dyDescent="0.35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3">
        <f t="shared" si="389"/>
        <v>10</v>
      </c>
      <c r="P4105" s="4">
        <f t="shared" si="384"/>
        <v>16.666666666666668</v>
      </c>
      <c r="Q4105" t="str">
        <f t="shared" si="385"/>
        <v>theater</v>
      </c>
      <c r="R4105" t="str">
        <f t="shared" si="386"/>
        <v>plays</v>
      </c>
      <c r="S4105" s="9">
        <f t="shared" si="387"/>
        <v>42188.83293981482</v>
      </c>
      <c r="T4105" s="9">
        <f t="shared" si="388"/>
        <v>42242.772222222222</v>
      </c>
    </row>
    <row r="4106" spans="1:20" ht="43.5" x14ac:dyDescent="0.35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3">
        <f t="shared" si="389"/>
        <v>22</v>
      </c>
      <c r="P4106" s="4">
        <f t="shared" si="384"/>
        <v>45.785714285714285</v>
      </c>
      <c r="Q4106" t="str">
        <f t="shared" si="385"/>
        <v>theater</v>
      </c>
      <c r="R4106" t="str">
        <f t="shared" si="386"/>
        <v>plays</v>
      </c>
      <c r="S4106" s="9">
        <f t="shared" si="387"/>
        <v>42640.278171296297</v>
      </c>
      <c r="T4106" s="9">
        <f t="shared" si="388"/>
        <v>42670.278171296297</v>
      </c>
    </row>
    <row r="4107" spans="1:20" ht="43.5" x14ac:dyDescent="0.35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3">
        <f t="shared" si="389"/>
        <v>7</v>
      </c>
      <c r="P4107" s="4">
        <f t="shared" si="384"/>
        <v>383.33333333333331</v>
      </c>
      <c r="Q4107" t="str">
        <f t="shared" si="385"/>
        <v>theater</v>
      </c>
      <c r="R4107" t="str">
        <f t="shared" si="386"/>
        <v>plays</v>
      </c>
      <c r="S4107" s="9">
        <f t="shared" si="387"/>
        <v>42697.010520833333</v>
      </c>
      <c r="T4107" s="9">
        <f t="shared" si="388"/>
        <v>42730.010520833333</v>
      </c>
    </row>
    <row r="4108" spans="1:20" ht="43.5" x14ac:dyDescent="0.35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3">
        <f t="shared" si="389"/>
        <v>71</v>
      </c>
      <c r="P4108" s="4">
        <f t="shared" si="384"/>
        <v>106.96969696969697</v>
      </c>
      <c r="Q4108" t="str">
        <f t="shared" si="385"/>
        <v>theater</v>
      </c>
      <c r="R4108" t="str">
        <f t="shared" si="386"/>
        <v>plays</v>
      </c>
      <c r="S4108" s="9">
        <f t="shared" si="387"/>
        <v>42053.049375000002</v>
      </c>
      <c r="T4108" s="9">
        <f t="shared" si="388"/>
        <v>42096.041666666672</v>
      </c>
    </row>
    <row r="4109" spans="1:20" ht="43.5" x14ac:dyDescent="0.35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3">
        <f t="shared" si="389"/>
        <v>3</v>
      </c>
      <c r="P4109" s="4">
        <f t="shared" si="384"/>
        <v>10.25</v>
      </c>
      <c r="Q4109" t="str">
        <f t="shared" si="385"/>
        <v>theater</v>
      </c>
      <c r="R4109" t="str">
        <f t="shared" si="386"/>
        <v>plays</v>
      </c>
      <c r="S4109" s="9">
        <f t="shared" si="387"/>
        <v>41883.916678240741</v>
      </c>
      <c r="T4109" s="9">
        <f t="shared" si="388"/>
        <v>41906.916678240741</v>
      </c>
    </row>
    <row r="4110" spans="1:20" ht="43.5" x14ac:dyDescent="0.35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3">
        <f t="shared" si="389"/>
        <v>2</v>
      </c>
      <c r="P4110" s="4">
        <f t="shared" si="384"/>
        <v>59</v>
      </c>
      <c r="Q4110" t="str">
        <f t="shared" si="385"/>
        <v>theater</v>
      </c>
      <c r="R4110" t="str">
        <f t="shared" si="386"/>
        <v>plays</v>
      </c>
      <c r="S4110" s="9">
        <f t="shared" si="387"/>
        <v>42767.031678240746</v>
      </c>
      <c r="T4110" s="9">
        <f t="shared" si="388"/>
        <v>42797.208333333328</v>
      </c>
    </row>
    <row r="4111" spans="1:20" ht="43.5" x14ac:dyDescent="0.35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3">
        <f t="shared" si="389"/>
        <v>0</v>
      </c>
      <c r="P4111" s="4">
        <f t="shared" si="384"/>
        <v>0</v>
      </c>
      <c r="Q4111" t="str">
        <f t="shared" si="385"/>
        <v>theater</v>
      </c>
      <c r="R4111" t="str">
        <f t="shared" si="386"/>
        <v>plays</v>
      </c>
      <c r="S4111" s="9">
        <f t="shared" si="387"/>
        <v>42307.539398148147</v>
      </c>
      <c r="T4111" s="9">
        <f t="shared" si="388"/>
        <v>42337.581064814818</v>
      </c>
    </row>
    <row r="4112" spans="1:20" ht="43.5" x14ac:dyDescent="0.35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3">
        <f t="shared" si="389"/>
        <v>29</v>
      </c>
      <c r="P4112" s="4">
        <f t="shared" si="384"/>
        <v>14.333333333333334</v>
      </c>
      <c r="Q4112" t="str">
        <f t="shared" si="385"/>
        <v>theater</v>
      </c>
      <c r="R4112" t="str">
        <f t="shared" si="386"/>
        <v>plays</v>
      </c>
      <c r="S4112" s="9">
        <f t="shared" si="387"/>
        <v>42512.626747685179</v>
      </c>
      <c r="T4112" s="9">
        <f t="shared" si="388"/>
        <v>42572.626747685179</v>
      </c>
    </row>
    <row r="4113" spans="1:20" ht="43.5" x14ac:dyDescent="0.35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3">
        <f t="shared" si="389"/>
        <v>4</v>
      </c>
      <c r="P4113" s="4">
        <f t="shared" si="384"/>
        <v>15.666666666666666</v>
      </c>
      <c r="Q4113" t="str">
        <f t="shared" si="385"/>
        <v>theater</v>
      </c>
      <c r="R4113" t="str">
        <f t="shared" si="386"/>
        <v>plays</v>
      </c>
      <c r="S4113" s="9">
        <f t="shared" si="387"/>
        <v>42029.135879629626</v>
      </c>
      <c r="T4113" s="9">
        <f t="shared" si="388"/>
        <v>42059.135879629626</v>
      </c>
    </row>
    <row r="4114" spans="1:20" ht="43.5" x14ac:dyDescent="0.35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3">
        <f t="shared" si="389"/>
        <v>1</v>
      </c>
      <c r="P4114" s="4">
        <f t="shared" si="384"/>
        <v>1</v>
      </c>
      <c r="Q4114" t="str">
        <f t="shared" si="385"/>
        <v>theater</v>
      </c>
      <c r="R4114" t="str">
        <f t="shared" si="386"/>
        <v>plays</v>
      </c>
      <c r="S4114" s="9">
        <f t="shared" si="387"/>
        <v>42400.946597222224</v>
      </c>
      <c r="T4114" s="9">
        <f t="shared" si="388"/>
        <v>42428</v>
      </c>
    </row>
    <row r="4115" spans="1:20" ht="43.5" x14ac:dyDescent="0.35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3">
        <f t="shared" si="389"/>
        <v>1</v>
      </c>
      <c r="P4115" s="4">
        <f t="shared" si="384"/>
        <v>1</v>
      </c>
      <c r="Q4115" t="str">
        <f t="shared" si="385"/>
        <v>theater</v>
      </c>
      <c r="R4115" t="str">
        <f t="shared" si="386"/>
        <v>plays</v>
      </c>
      <c r="S4115" s="9">
        <f t="shared" si="387"/>
        <v>42358.573182870372</v>
      </c>
      <c r="T4115" s="9">
        <f t="shared" si="388"/>
        <v>42377.273611111115</v>
      </c>
    </row>
  </sheetData>
  <autoFilter ref="A1:T4115" xr:uid="{00000000-0001-0000-0000-000000000000}"/>
  <conditionalFormatting sqref="F1:F1048576">
    <cfRule type="containsText" dxfId="3" priority="2" operator="containsText" text="live">
      <formula>NOT(ISERROR(SEARCH("live",F1)))</formula>
    </cfRule>
    <cfRule type="containsText" dxfId="2" priority="4" operator="containsText" text="successful">
      <formula>NOT(ISERROR(SEARCH("successful",F1)))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canceled">
      <formula>NOT(ISERROR(SEARCH("canceled",F1)))</formula>
    </cfRule>
    <cfRule type="colorScale" priority="8">
      <colorScale>
        <cfvo type="min"/>
        <cfvo type="max"/>
        <color rgb="FFFCFCFF"/>
        <color rgb="FF63BE7B"/>
      </colorScale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rgb="FF92D05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254D1-474F-4D02-B335-682C6EC82600}">
  <dimension ref="A1:F14"/>
  <sheetViews>
    <sheetView workbookViewId="0">
      <selection activeCell="G3" sqref="G3:G16"/>
    </sheetView>
  </sheetViews>
  <sheetFormatPr defaultRowHeight="14.5" x14ac:dyDescent="0.35"/>
  <cols>
    <col min="1" max="1" width="16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4.08984375" bestFit="1" customWidth="1"/>
    <col min="6" max="6" width="10.7265625" bestFit="1" customWidth="1"/>
  </cols>
  <sheetData>
    <row r="1" spans="1:6" x14ac:dyDescent="0.35">
      <c r="A1" s="6" t="s">
        <v>8223</v>
      </c>
      <c r="B1" t="s">
        <v>8359</v>
      </c>
    </row>
    <row r="3" spans="1:6" x14ac:dyDescent="0.35">
      <c r="A3" s="6" t="s">
        <v>8316</v>
      </c>
      <c r="B3" s="6" t="s">
        <v>8317</v>
      </c>
    </row>
    <row r="4" spans="1:6" x14ac:dyDescent="0.35">
      <c r="A4" s="6" t="s">
        <v>8306</v>
      </c>
      <c r="B4" t="s">
        <v>8219</v>
      </c>
      <c r="C4" t="s">
        <v>8221</v>
      </c>
      <c r="D4" t="s">
        <v>8220</v>
      </c>
      <c r="E4" t="s">
        <v>8222</v>
      </c>
      <c r="F4" t="s">
        <v>8315</v>
      </c>
    </row>
    <row r="5" spans="1:6" x14ac:dyDescent="0.35">
      <c r="A5" s="7" t="s">
        <v>8307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35">
      <c r="A6" s="7" t="s">
        <v>8308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35">
      <c r="A7" s="7" t="s">
        <v>8309</v>
      </c>
      <c r="B7" s="8">
        <v>80</v>
      </c>
      <c r="C7" s="8">
        <v>140</v>
      </c>
      <c r="D7" s="8"/>
      <c r="E7" s="8"/>
      <c r="F7" s="8">
        <v>220</v>
      </c>
    </row>
    <row r="8" spans="1:6" x14ac:dyDescent="0.35">
      <c r="A8" s="7" t="s">
        <v>8400</v>
      </c>
      <c r="B8" s="8"/>
      <c r="C8" s="8"/>
      <c r="D8" s="8">
        <v>24</v>
      </c>
      <c r="E8" s="8"/>
      <c r="F8" s="8">
        <v>24</v>
      </c>
    </row>
    <row r="9" spans="1:6" x14ac:dyDescent="0.35">
      <c r="A9" s="7" t="s">
        <v>8310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35">
      <c r="A10" s="7" t="s">
        <v>8311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35">
      <c r="A11" s="7" t="s">
        <v>8312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35">
      <c r="A12" s="7" t="s">
        <v>8313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35">
      <c r="A13" s="7" t="s">
        <v>8314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35">
      <c r="A14" s="7" t="s">
        <v>8315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37E6D-641C-44DE-9E2F-7423954637B1}">
  <dimension ref="A1:F47"/>
  <sheetViews>
    <sheetView workbookViewId="0">
      <selection activeCell="R25" sqref="R25"/>
    </sheetView>
  </sheetViews>
  <sheetFormatPr defaultRowHeight="14.5" x14ac:dyDescent="0.35"/>
  <cols>
    <col min="1" max="1" width="16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4.08984375" bestFit="1" customWidth="1"/>
    <col min="6" max="6" width="10.7265625" bestFit="1" customWidth="1"/>
  </cols>
  <sheetData>
    <row r="1" spans="1:6" x14ac:dyDescent="0.35">
      <c r="A1" s="6" t="s">
        <v>8223</v>
      </c>
      <c r="B1" t="s">
        <v>8359</v>
      </c>
    </row>
    <row r="2" spans="1:6" x14ac:dyDescent="0.35">
      <c r="A2" s="6" t="s">
        <v>8401</v>
      </c>
      <c r="B2" t="s">
        <v>8359</v>
      </c>
    </row>
    <row r="4" spans="1:6" x14ac:dyDescent="0.35">
      <c r="A4" s="6" t="s">
        <v>8402</v>
      </c>
      <c r="B4" s="6" t="s">
        <v>8317</v>
      </c>
    </row>
    <row r="5" spans="1:6" x14ac:dyDescent="0.35">
      <c r="A5" s="6" t="s">
        <v>8306</v>
      </c>
      <c r="B5" t="s">
        <v>8219</v>
      </c>
      <c r="C5" t="s">
        <v>8221</v>
      </c>
      <c r="D5" t="s">
        <v>8220</v>
      </c>
      <c r="E5" t="s">
        <v>8222</v>
      </c>
      <c r="F5" t="s">
        <v>8315</v>
      </c>
    </row>
    <row r="6" spans="1:6" x14ac:dyDescent="0.35">
      <c r="A6" s="7" t="s">
        <v>8318</v>
      </c>
      <c r="B6" s="8"/>
      <c r="C6" s="8">
        <v>100</v>
      </c>
      <c r="D6" s="8"/>
      <c r="E6" s="8"/>
      <c r="F6" s="8">
        <v>100</v>
      </c>
    </row>
    <row r="7" spans="1:6" x14ac:dyDescent="0.35">
      <c r="A7" s="7" t="s">
        <v>8344</v>
      </c>
      <c r="B7" s="8"/>
      <c r="C7" s="8"/>
      <c r="D7" s="8">
        <v>20</v>
      </c>
      <c r="E7" s="8"/>
      <c r="F7" s="8">
        <v>20</v>
      </c>
    </row>
    <row r="8" spans="1:6" x14ac:dyDescent="0.35">
      <c r="A8" s="7" t="s">
        <v>8330</v>
      </c>
      <c r="B8" s="8"/>
      <c r="C8" s="8"/>
      <c r="D8" s="8">
        <v>24</v>
      </c>
      <c r="E8" s="8"/>
      <c r="F8" s="8">
        <v>24</v>
      </c>
    </row>
    <row r="9" spans="1:6" x14ac:dyDescent="0.35">
      <c r="A9" s="7" t="s">
        <v>8345</v>
      </c>
      <c r="B9" s="8"/>
      <c r="C9" s="8">
        <v>40</v>
      </c>
      <c r="D9" s="8"/>
      <c r="E9" s="8"/>
      <c r="F9" s="8">
        <v>40</v>
      </c>
    </row>
    <row r="10" spans="1:6" x14ac:dyDescent="0.35">
      <c r="A10" s="7" t="s">
        <v>8331</v>
      </c>
      <c r="B10" s="8">
        <v>40</v>
      </c>
      <c r="C10" s="8"/>
      <c r="D10" s="8"/>
      <c r="E10" s="8"/>
      <c r="F10" s="8">
        <v>40</v>
      </c>
    </row>
    <row r="11" spans="1:6" x14ac:dyDescent="0.35">
      <c r="A11" s="7" t="s">
        <v>8319</v>
      </c>
      <c r="B11" s="8">
        <v>180</v>
      </c>
      <c r="C11" s="8"/>
      <c r="D11" s="8"/>
      <c r="E11" s="8"/>
      <c r="F11" s="8">
        <v>180</v>
      </c>
    </row>
    <row r="12" spans="1:6" x14ac:dyDescent="0.35">
      <c r="A12" s="7" t="s">
        <v>8320</v>
      </c>
      <c r="B12" s="8"/>
      <c r="C12" s="8">
        <v>80</v>
      </c>
      <c r="D12" s="8"/>
      <c r="E12" s="8"/>
      <c r="F12" s="8">
        <v>80</v>
      </c>
    </row>
    <row r="13" spans="1:6" x14ac:dyDescent="0.35">
      <c r="A13" s="7" t="s">
        <v>8332</v>
      </c>
      <c r="B13" s="8">
        <v>40</v>
      </c>
      <c r="C13" s="8"/>
      <c r="D13" s="8"/>
      <c r="E13" s="8"/>
      <c r="F13" s="8">
        <v>40</v>
      </c>
    </row>
    <row r="14" spans="1:6" x14ac:dyDescent="0.35">
      <c r="A14" s="7" t="s">
        <v>8333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35">
      <c r="A15" s="7" t="s">
        <v>8346</v>
      </c>
      <c r="B15" s="8"/>
      <c r="C15" s="8">
        <v>40</v>
      </c>
      <c r="D15" s="8"/>
      <c r="E15" s="8"/>
      <c r="F15" s="8">
        <v>40</v>
      </c>
    </row>
    <row r="16" spans="1:6" x14ac:dyDescent="0.35">
      <c r="A16" s="7" t="s">
        <v>8324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35">
      <c r="A17" s="7" t="s">
        <v>8350</v>
      </c>
      <c r="B17" s="8"/>
      <c r="C17" s="8">
        <v>20</v>
      </c>
      <c r="D17" s="8"/>
      <c r="E17" s="8"/>
      <c r="F17" s="8">
        <v>20</v>
      </c>
    </row>
    <row r="18" spans="1:6" x14ac:dyDescent="0.35">
      <c r="A18" s="7" t="s">
        <v>8351</v>
      </c>
      <c r="B18" s="8">
        <v>140</v>
      </c>
      <c r="C18" s="8"/>
      <c r="D18" s="8"/>
      <c r="E18" s="8"/>
      <c r="F18" s="8">
        <v>140</v>
      </c>
    </row>
    <row r="19" spans="1:6" x14ac:dyDescent="0.35">
      <c r="A19" s="7" t="s">
        <v>8334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35">
      <c r="A20" s="7" t="s">
        <v>8335</v>
      </c>
      <c r="B20" s="8"/>
      <c r="C20" s="8">
        <v>60</v>
      </c>
      <c r="D20" s="8"/>
      <c r="E20" s="8"/>
      <c r="F20" s="8">
        <v>60</v>
      </c>
    </row>
    <row r="21" spans="1:6" x14ac:dyDescent="0.35">
      <c r="A21" s="7" t="s">
        <v>8352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35">
      <c r="A22" s="7" t="s">
        <v>8336</v>
      </c>
      <c r="B22" s="8">
        <v>20</v>
      </c>
      <c r="C22" s="8"/>
      <c r="D22" s="8"/>
      <c r="E22" s="8"/>
      <c r="F22" s="8">
        <v>20</v>
      </c>
    </row>
    <row r="23" spans="1:6" x14ac:dyDescent="0.35">
      <c r="A23" s="7" t="s">
        <v>8327</v>
      </c>
      <c r="B23" s="8"/>
      <c r="C23" s="8">
        <v>40</v>
      </c>
      <c r="D23" s="8"/>
      <c r="E23" s="8"/>
      <c r="F23" s="8">
        <v>40</v>
      </c>
    </row>
    <row r="24" spans="1:6" x14ac:dyDescent="0.35">
      <c r="A24" s="7" t="s">
        <v>8356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35">
      <c r="A25" s="7" t="s">
        <v>8340</v>
      </c>
      <c r="B25" s="8"/>
      <c r="C25" s="8">
        <v>20</v>
      </c>
      <c r="D25" s="8"/>
      <c r="E25" s="8"/>
      <c r="F25" s="8">
        <v>20</v>
      </c>
    </row>
    <row r="26" spans="1:6" x14ac:dyDescent="0.35">
      <c r="A26" s="7" t="s">
        <v>8347</v>
      </c>
      <c r="B26" s="8">
        <v>60</v>
      </c>
      <c r="C26" s="8"/>
      <c r="D26" s="8"/>
      <c r="E26" s="8"/>
      <c r="F26" s="8">
        <v>60</v>
      </c>
    </row>
    <row r="27" spans="1:6" x14ac:dyDescent="0.35">
      <c r="A27" s="7" t="s">
        <v>8341</v>
      </c>
      <c r="B27" s="8"/>
      <c r="C27" s="8">
        <v>20</v>
      </c>
      <c r="D27" s="8"/>
      <c r="E27" s="8"/>
      <c r="F27" s="8">
        <v>20</v>
      </c>
    </row>
    <row r="28" spans="1:6" x14ac:dyDescent="0.35">
      <c r="A28" s="7" t="s">
        <v>8342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35">
      <c r="A29" s="7" t="s">
        <v>8343</v>
      </c>
      <c r="B29" s="8"/>
      <c r="C29" s="8">
        <v>20</v>
      </c>
      <c r="D29" s="8"/>
      <c r="E29" s="8"/>
      <c r="F29" s="8">
        <v>20</v>
      </c>
    </row>
    <row r="30" spans="1:6" x14ac:dyDescent="0.35">
      <c r="A30" s="7" t="s">
        <v>8357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35">
      <c r="A31" s="7" t="s">
        <v>8337</v>
      </c>
      <c r="B31" s="8">
        <v>40</v>
      </c>
      <c r="C31" s="8"/>
      <c r="D31" s="8"/>
      <c r="E31" s="8"/>
      <c r="F31" s="8">
        <v>40</v>
      </c>
    </row>
    <row r="32" spans="1:6" x14ac:dyDescent="0.35">
      <c r="A32" s="7" t="s">
        <v>8348</v>
      </c>
      <c r="B32" s="8">
        <v>20</v>
      </c>
      <c r="C32" s="8"/>
      <c r="D32" s="8"/>
      <c r="E32" s="8"/>
      <c r="F32" s="8">
        <v>20</v>
      </c>
    </row>
    <row r="33" spans="1:6" x14ac:dyDescent="0.35">
      <c r="A33" s="7" t="s">
        <v>8325</v>
      </c>
      <c r="B33" s="8"/>
      <c r="C33" s="8">
        <v>20</v>
      </c>
      <c r="D33" s="8"/>
      <c r="E33" s="8"/>
      <c r="F33" s="8">
        <v>20</v>
      </c>
    </row>
    <row r="34" spans="1:6" x14ac:dyDescent="0.35">
      <c r="A34" s="7" t="s">
        <v>8338</v>
      </c>
      <c r="B34" s="8">
        <v>260</v>
      </c>
      <c r="C34" s="8"/>
      <c r="D34" s="8"/>
      <c r="E34" s="8"/>
      <c r="F34" s="8">
        <v>260</v>
      </c>
    </row>
    <row r="35" spans="1:6" x14ac:dyDescent="0.35">
      <c r="A35" s="7" t="s">
        <v>8321</v>
      </c>
      <c r="B35" s="8"/>
      <c r="C35" s="8"/>
      <c r="D35" s="8">
        <v>40</v>
      </c>
      <c r="E35" s="8"/>
      <c r="F35" s="8">
        <v>40</v>
      </c>
    </row>
    <row r="36" spans="1:6" x14ac:dyDescent="0.35">
      <c r="A36" s="7" t="s">
        <v>8322</v>
      </c>
      <c r="B36" s="8">
        <v>60</v>
      </c>
      <c r="C36" s="8"/>
      <c r="D36" s="8"/>
      <c r="E36" s="8"/>
      <c r="F36" s="8">
        <v>60</v>
      </c>
    </row>
    <row r="37" spans="1:6" x14ac:dyDescent="0.35">
      <c r="A37" s="7" t="s">
        <v>8326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35">
      <c r="A38" s="7" t="s">
        <v>8353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35">
      <c r="A39" s="7" t="s">
        <v>8358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35">
      <c r="A40" s="7" t="s">
        <v>8328</v>
      </c>
      <c r="B40" s="8">
        <v>80</v>
      </c>
      <c r="C40" s="8"/>
      <c r="D40" s="8"/>
      <c r="E40" s="8"/>
      <c r="F40" s="8">
        <v>80</v>
      </c>
    </row>
    <row r="41" spans="1:6" x14ac:dyDescent="0.35">
      <c r="A41" s="7" t="s">
        <v>8323</v>
      </c>
      <c r="B41" s="8">
        <v>60</v>
      </c>
      <c r="C41" s="8"/>
      <c r="D41" s="8"/>
      <c r="E41" s="8"/>
      <c r="F41" s="8">
        <v>60</v>
      </c>
    </row>
    <row r="42" spans="1:6" x14ac:dyDescent="0.35">
      <c r="A42" s="7" t="s">
        <v>8349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35">
      <c r="A43" s="7" t="s">
        <v>8329</v>
      </c>
      <c r="B43" s="8"/>
      <c r="C43" s="8">
        <v>100</v>
      </c>
      <c r="D43" s="8"/>
      <c r="E43" s="8"/>
      <c r="F43" s="8">
        <v>100</v>
      </c>
    </row>
    <row r="44" spans="1:6" x14ac:dyDescent="0.35">
      <c r="A44" s="7" t="s">
        <v>8354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35">
      <c r="A45" s="7" t="s">
        <v>8355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35">
      <c r="A46" s="7" t="s">
        <v>8339</v>
      </c>
      <c r="B46" s="8"/>
      <c r="C46" s="8"/>
      <c r="D46" s="8">
        <v>20</v>
      </c>
      <c r="E46" s="8"/>
      <c r="F46" s="8">
        <v>20</v>
      </c>
    </row>
    <row r="47" spans="1:6" x14ac:dyDescent="0.35">
      <c r="A47" s="7" t="s">
        <v>8315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CDD04-3A91-42BF-9ED2-DDCBE03418C6}">
  <dimension ref="A1:E18"/>
  <sheetViews>
    <sheetView workbookViewId="0">
      <selection activeCell="A11" sqref="A11:E11"/>
      <pivotSelection pane="bottomRight" showHeader="1" extendable="1" axis="axisRow" start="5" max="13" activeRow="10" previousRow="10" click="1" r:id="rId1">
        <pivotArea dataOnly="0" fieldPosition="0">
          <references count="1">
            <reference field="18" count="1">
              <x v="6"/>
            </reference>
          </references>
        </pivotArea>
      </pivotSelection>
    </sheetView>
  </sheetViews>
  <sheetFormatPr defaultRowHeight="14.5" x14ac:dyDescent="0.35"/>
  <cols>
    <col min="1" max="1" width="14.54296875" bestFit="1" customWidth="1"/>
    <col min="2" max="2" width="15.6328125" bestFit="1" customWidth="1"/>
    <col min="3" max="3" width="5.81640625" bestFit="1" customWidth="1"/>
    <col min="4" max="4" width="9.54296875" bestFit="1" customWidth="1"/>
    <col min="5" max="7" width="10.7265625" bestFit="1" customWidth="1"/>
  </cols>
  <sheetData>
    <row r="1" spans="1:5" x14ac:dyDescent="0.35">
      <c r="A1" s="6" t="s">
        <v>8401</v>
      </c>
      <c r="B1" t="s">
        <v>8359</v>
      </c>
    </row>
    <row r="2" spans="1:5" x14ac:dyDescent="0.35">
      <c r="A2" s="6" t="s">
        <v>8375</v>
      </c>
      <c r="B2" t="s">
        <v>8359</v>
      </c>
    </row>
    <row r="4" spans="1:5" x14ac:dyDescent="0.35">
      <c r="A4" s="6" t="s">
        <v>8360</v>
      </c>
      <c r="B4" s="6" t="s">
        <v>8317</v>
      </c>
    </row>
    <row r="5" spans="1:5" x14ac:dyDescent="0.35">
      <c r="A5" s="6" t="s">
        <v>8306</v>
      </c>
      <c r="B5" t="s">
        <v>8220</v>
      </c>
      <c r="C5" t="s">
        <v>8221</v>
      </c>
      <c r="D5" t="s">
        <v>8219</v>
      </c>
      <c r="E5" t="s">
        <v>8315</v>
      </c>
    </row>
    <row r="6" spans="1:5" x14ac:dyDescent="0.35">
      <c r="A6" s="7" t="s">
        <v>8369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35">
      <c r="A7" s="7" t="s">
        <v>8370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35">
      <c r="A8" s="7" t="s">
        <v>8371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35">
      <c r="A9" s="7" t="s">
        <v>8372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35">
      <c r="A10" s="7" t="s">
        <v>8363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35">
      <c r="A11" s="7" t="s">
        <v>8373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35">
      <c r="A12" s="7" t="s">
        <v>8364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35">
      <c r="A13" s="7" t="s">
        <v>8365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35">
      <c r="A14" s="7" t="s">
        <v>8366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35">
      <c r="A15" s="7" t="s">
        <v>8367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35">
      <c r="A16" s="7" t="s">
        <v>8368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35">
      <c r="A17" s="7" t="s">
        <v>8374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35">
      <c r="A18" s="7" t="s">
        <v>8315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55B74-9256-46C8-AAEC-45BB7D36110E}">
  <dimension ref="A1:H13"/>
  <sheetViews>
    <sheetView workbookViewId="0">
      <selection activeCell="E12" sqref="E12:E13"/>
    </sheetView>
  </sheetViews>
  <sheetFormatPr defaultColWidth="18.6328125" defaultRowHeight="14.5" x14ac:dyDescent="0.35"/>
  <sheetData>
    <row r="1" spans="1:8" s="10" customFormat="1" x14ac:dyDescent="0.35">
      <c r="A1" s="10" t="s">
        <v>8376</v>
      </c>
      <c r="B1" s="10" t="s">
        <v>8377</v>
      </c>
      <c r="C1" s="10" t="s">
        <v>8378</v>
      </c>
      <c r="D1" s="10" t="s">
        <v>8379</v>
      </c>
      <c r="E1" s="10" t="s">
        <v>8380</v>
      </c>
      <c r="F1" s="10" t="s">
        <v>8381</v>
      </c>
      <c r="G1" s="10" t="s">
        <v>8382</v>
      </c>
      <c r="H1" s="10" t="s">
        <v>8383</v>
      </c>
    </row>
    <row r="2" spans="1:8" x14ac:dyDescent="0.35">
      <c r="A2" t="s">
        <v>8384</v>
      </c>
      <c r="B2">
        <f>COUNTIFS(Sheet1!F:F,"successful",Sheet1!D:D,"&lt;1000")</f>
        <v>322</v>
      </c>
      <c r="C2">
        <f>COUNTIFS(Sheet1!F:F,"failed",Sheet1!D:D,"&lt;1000")</f>
        <v>113</v>
      </c>
      <c r="D2">
        <f>COUNTIFS(Sheet1!F:F,"canceled",Sheet1!D:D,"&lt;1000")</f>
        <v>18</v>
      </c>
      <c r="E2">
        <f>SUM(B2:D2)</f>
        <v>453</v>
      </c>
      <c r="F2" s="11">
        <f>(B2/E2)</f>
        <v>0.71081677704194257</v>
      </c>
      <c r="G2" s="11">
        <f>C2/E2</f>
        <v>0.24944812362030905</v>
      </c>
      <c r="H2" s="12">
        <f>D2/E2</f>
        <v>3.9735099337748346E-2</v>
      </c>
    </row>
    <row r="3" spans="1:8" x14ac:dyDescent="0.35">
      <c r="A3" t="s">
        <v>8385</v>
      </c>
      <c r="B3">
        <f>COUNTIFS(Sheet1!F:F,"successful",Sheet1!D:D,"&gt;=1000",Sheet1!D:D,"&lt;=4999")</f>
        <v>932</v>
      </c>
      <c r="C3">
        <f>COUNTIFS(Sheet1!F:F,"failed",Sheet1!D:D,"&gt;=1000",Sheet1!D:D,"&lt;=4999")</f>
        <v>420</v>
      </c>
      <c r="D3">
        <f>COUNTIFS(Sheet1!F:F,"canceled",Sheet1!D:D,"&gt;=1000",Sheet1!D:D,"&lt;=4999")</f>
        <v>60</v>
      </c>
      <c r="E3">
        <f t="shared" ref="E3:E13" si="0">SUM(B3:D3)</f>
        <v>1412</v>
      </c>
      <c r="F3" s="11">
        <f t="shared" ref="F3:F13" si="1">(B3/E3)</f>
        <v>0.66005665722379603</v>
      </c>
      <c r="G3" s="11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35">
      <c r="A4" t="s">
        <v>8386</v>
      </c>
      <c r="B4">
        <f>COUNTIFS(Sheet1!F:F,"successful",Sheet1!D:D,"&gt;=5000",Sheet1!D:D,"&lt;=9999")</f>
        <v>381</v>
      </c>
      <c r="C4">
        <f>COUNTIFS(Sheet1!F:F,"failed",Sheet1!D:D,"&gt;=5000",Sheet1!D:D,"&lt;=9999")</f>
        <v>283</v>
      </c>
      <c r="D4">
        <f>COUNTIFS(Sheet1!F:F,"canceled",Sheet1!D:D,"&gt;=5000",Sheet1!D:D,"&lt;=9999")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2">
        <f t="shared" si="3"/>
        <v>7.2625698324022353E-2</v>
      </c>
    </row>
    <row r="5" spans="1:8" x14ac:dyDescent="0.35">
      <c r="A5" t="s">
        <v>8387</v>
      </c>
      <c r="B5">
        <f>COUNTIFS(Sheet1!F:F,"successful",Sheet1!D:D,"&gt;=10000",Sheet1!D:D,"&lt;=14999")</f>
        <v>168</v>
      </c>
      <c r="C5">
        <f>COUNTIFS(Sheet1!F:F,"failed",Sheet1!D:D,"&gt;=10000",Sheet1!D:D,"&lt;=14999")</f>
        <v>144</v>
      </c>
      <c r="D5">
        <f>COUNTIFS(Sheet1!F:F,"canceled",Sheet1!D:D,"&gt;=10000",Sheet1!D:D,"&lt;=14999")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2">
        <f t="shared" si="3"/>
        <v>0.11363636363636363</v>
      </c>
    </row>
    <row r="6" spans="1:8" x14ac:dyDescent="0.35">
      <c r="A6" t="s">
        <v>8388</v>
      </c>
      <c r="B6">
        <f>COUNTIFS(Sheet1!F:F,"successful",Sheet1!D:D,"&gt;=15000",Sheet1!D:D,"&lt;=19999")</f>
        <v>94</v>
      </c>
      <c r="C6">
        <f>COUNTIFS(Sheet1!F:F,"failed",Sheet1!D:D,"&gt;=15000",Sheet1!D:D,"&lt;=19999")</f>
        <v>90</v>
      </c>
      <c r="D6">
        <f>COUNTIFS(Sheet1!F:F,"canceled",Sheet1!D:D,"&gt;=15000",Sheet1!D:D,"&lt;=19999")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2">
        <f t="shared" si="3"/>
        <v>8.45771144278607E-2</v>
      </c>
    </row>
    <row r="7" spans="1:8" x14ac:dyDescent="0.35">
      <c r="A7" t="s">
        <v>8389</v>
      </c>
      <c r="B7">
        <f>COUNTIFS(Sheet1!F:F,"successful",Sheet1!D:D,"&gt;=20000",Sheet1!D:D,"&lt;=24999")</f>
        <v>62</v>
      </c>
      <c r="C7">
        <f>COUNTIFS(Sheet1!F:F,"failed",Sheet1!D:D,"&gt;=20000",Sheet1!D:D,"&lt;=24999")</f>
        <v>72</v>
      </c>
      <c r="D7">
        <f>COUNTIFS(Sheet1!F:F,"canceled",Sheet1!D:D,"&gt;=20000",Sheet1!D:D,"&lt;=24999")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2">
        <f t="shared" si="3"/>
        <v>9.45945945945946E-2</v>
      </c>
    </row>
    <row r="8" spans="1:8" x14ac:dyDescent="0.35">
      <c r="A8" t="s">
        <v>8390</v>
      </c>
      <c r="B8">
        <f>COUNTIFS(Sheet1!F:F,"successful",Sheet1!D:D,"&gt;=25000",Sheet1!D:D,"&lt;=29999")</f>
        <v>55</v>
      </c>
      <c r="C8">
        <f>COUNTIFS(Sheet1!F:F,"failed",Sheet1!D:D,"&gt;=25000",Sheet1!D:D,"&lt;=29999")</f>
        <v>64</v>
      </c>
      <c r="D8">
        <f>COUNTIFS(Sheet1!F:F,"canceled",Sheet1!D:D,"&gt;=25000",Sheet1!D:D,"&lt;=29999")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2">
        <f t="shared" si="3"/>
        <v>0.13138686131386862</v>
      </c>
    </row>
    <row r="9" spans="1:8" x14ac:dyDescent="0.35">
      <c r="A9" t="s">
        <v>8391</v>
      </c>
      <c r="B9">
        <f>COUNTIFS(Sheet1!F:F,"successful",Sheet1!D:D,"&gt;=30000",Sheet1!D:D,"&lt;=34999")</f>
        <v>32</v>
      </c>
      <c r="C9">
        <f>COUNTIFS(Sheet1!F:F,"failed",Sheet1!D:D,"&gt;=30000",Sheet1!D:D,"&lt;=34999")</f>
        <v>37</v>
      </c>
      <c r="D9">
        <f>COUNTIFS(Sheet1!F:F,"canceled",Sheet1!D:D,"&gt;=30000",Sheet1!D:D,"&lt;=34999")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2">
        <f t="shared" si="3"/>
        <v>0.15853658536585366</v>
      </c>
    </row>
    <row r="10" spans="1:8" x14ac:dyDescent="0.35">
      <c r="A10" t="s">
        <v>8392</v>
      </c>
      <c r="B10">
        <f>COUNTIFS(Sheet1!F:F,"successful",Sheet1!D:D,"&gt;=35000",Sheet1!D:D,"&lt;=39999")</f>
        <v>26</v>
      </c>
      <c r="C10">
        <f>COUNTIFS(Sheet1!F:F,"failed",Sheet1!D:D,"&gt;=35000",Sheet1!D:D,"&lt;=39999")</f>
        <v>22</v>
      </c>
      <c r="D10">
        <f>COUNTIFS(Sheet1!F:F,"canceled",Sheet1!D:D,"&gt;=35000",Sheet1!D:D,"&lt;=39999")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2">
        <f t="shared" si="3"/>
        <v>0.12727272727272726</v>
      </c>
    </row>
    <row r="11" spans="1:8" x14ac:dyDescent="0.35">
      <c r="A11" t="s">
        <v>8393</v>
      </c>
      <c r="B11">
        <f>COUNTIFS(Sheet1!F:F,"successful",Sheet1!D:D,"&gt;=40000",Sheet1!D:D,"&lt;=44999")</f>
        <v>21</v>
      </c>
      <c r="C11">
        <f>COUNTIFS(Sheet1!F:F,"failed",Sheet1!D:D,"&gt;=40000",Sheet1!D:D,"&lt;=44999")</f>
        <v>16</v>
      </c>
      <c r="D11">
        <f>COUNTIFS(Sheet1!F:F,"canceled",Sheet1!D:D,"&gt;=40000",Sheet1!D:D,"&lt;=44999")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2">
        <f t="shared" si="3"/>
        <v>0.13953488372093023</v>
      </c>
    </row>
    <row r="12" spans="1:8" x14ac:dyDescent="0.35">
      <c r="A12" t="s">
        <v>8394</v>
      </c>
      <c r="B12">
        <f>COUNTIFS(Sheet1!F:F,"successful",Sheet1!D:D,"&gt;=45000",Sheet1!D:D,"&lt;=49999")</f>
        <v>6</v>
      </c>
      <c r="C12">
        <f>COUNTIFS(Sheet1!F:F,"failed",Sheet1!D:D,"&gt;=45000",Sheet1!D:D,"&lt;=49999")</f>
        <v>11</v>
      </c>
      <c r="D12">
        <f>COUNTIFS(Sheet1!F:F,"canceled",Sheet1!D:D,"&gt;=45000",Sheet1!D:D,"&lt;=49999")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2">
        <f t="shared" si="3"/>
        <v>0.19047619047619047</v>
      </c>
    </row>
    <row r="13" spans="1:8" x14ac:dyDescent="0.35">
      <c r="A13" t="s">
        <v>8395</v>
      </c>
      <c r="B13">
        <f>COUNTIFS(Sheet1!F:F,"successful",Sheet1!D:D,"&gt;=50000")</f>
        <v>86</v>
      </c>
      <c r="C13">
        <f>COUNTIFS(Sheet1!F:F,"failed",Sheet1!D:D,"&gt;=50000")</f>
        <v>258</v>
      </c>
      <c r="D13">
        <f>COUNTIFS(Sheet1!F:F,"canceled",Sheet1!D:D,"&gt;=50000")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2">
        <f t="shared" si="3"/>
        <v>0.22522522522522523</v>
      </c>
    </row>
  </sheetData>
  <phoneticPr fontId="3" type="noConversion"/>
  <pageMargins left="0.7" right="0.7" top="0.75" bottom="0.75" header="0.3" footer="0.3"/>
  <pageSetup orientation="portrait" horizontalDpi="300" verticalDpi="300" r:id="rId1"/>
  <ignoredErrors>
    <ignoredError sqref="C3:C4 C5:C13" formula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2EBC7-12E2-496F-B308-911A2E5F9627}">
  <dimension ref="A1:U2186"/>
  <sheetViews>
    <sheetView tabSelected="1" topLeftCell="A10" workbookViewId="0">
      <selection activeCell="S38" sqref="S38"/>
    </sheetView>
  </sheetViews>
  <sheetFormatPr defaultRowHeight="14.5" x14ac:dyDescent="0.35"/>
  <cols>
    <col min="1" max="1" width="8.7265625" style="15"/>
    <col min="2" max="6" width="8.7265625" style="15" hidden="1" customWidth="1"/>
    <col min="7" max="7" width="8.7265625" style="15"/>
    <col min="10" max="10" width="8.7265625" style="15"/>
    <col min="11" max="15" width="8.7265625" style="15" hidden="1" customWidth="1"/>
    <col min="16" max="16" width="8.7265625" style="15"/>
    <col min="19" max="19" width="12.6328125" bestFit="1" customWidth="1"/>
    <col min="20" max="20" width="21.36328125" bestFit="1" customWidth="1"/>
  </cols>
  <sheetData>
    <row r="1" spans="1:21" x14ac:dyDescent="0.35">
      <c r="A1" s="15" t="s">
        <v>8403</v>
      </c>
      <c r="B1" s="15" t="s">
        <v>8223</v>
      </c>
      <c r="C1" s="15" t="s">
        <v>8245</v>
      </c>
      <c r="D1" s="15" t="s">
        <v>8259</v>
      </c>
      <c r="E1" s="15" t="s">
        <v>8260</v>
      </c>
      <c r="F1" s="15" t="s">
        <v>8261</v>
      </c>
      <c r="G1" s="15" t="s">
        <v>8414</v>
      </c>
      <c r="J1" s="15" t="s">
        <v>8403</v>
      </c>
      <c r="K1" s="15" t="s">
        <v>8223</v>
      </c>
      <c r="L1" s="15" t="s">
        <v>8245</v>
      </c>
      <c r="M1" s="15" t="s">
        <v>8259</v>
      </c>
      <c r="N1" s="15" t="s">
        <v>8260</v>
      </c>
      <c r="O1" s="15" t="s">
        <v>8261</v>
      </c>
      <c r="P1" s="15" t="s">
        <v>8414</v>
      </c>
    </row>
    <row r="2" spans="1:21" x14ac:dyDescent="0.35">
      <c r="A2" s="15" t="str" cm="1">
        <f t="array" ref="A2:G2186">_xlfn._xlws.FILTER(Sheet1!F:L,Sheet1!F:F="successful","no results")</f>
        <v>successful</v>
      </c>
      <c r="B2" s="15" t="str">
        <v>US</v>
      </c>
      <c r="C2" s="15" t="str">
        <v>USD</v>
      </c>
      <c r="D2" s="15">
        <v>1437620400</v>
      </c>
      <c r="E2" s="15">
        <v>1434931811</v>
      </c>
      <c r="F2" s="15" t="b">
        <v>0</v>
      </c>
      <c r="G2" s="15">
        <v>182</v>
      </c>
      <c r="J2" s="15" t="str" cm="1">
        <f t="array" ref="J2:P1531">_xlfn._xlws.FILTER(Sheet1!F:L,Sheet1!F:F="failed","no results")</f>
        <v>failed</v>
      </c>
      <c r="K2" s="15" t="str">
        <v>US</v>
      </c>
      <c r="L2" s="15" t="str">
        <v>USD</v>
      </c>
      <c r="M2" s="15">
        <v>1439675691</v>
      </c>
      <c r="N2" s="15">
        <v>1434491691</v>
      </c>
      <c r="O2" s="15" t="b">
        <v>0</v>
      </c>
      <c r="P2" s="15">
        <v>0</v>
      </c>
    </row>
    <row r="3" spans="1:21" x14ac:dyDescent="0.35">
      <c r="A3" s="15" t="str">
        <v>successful</v>
      </c>
      <c r="B3" s="15" t="str">
        <v>US</v>
      </c>
      <c r="C3" s="15" t="str">
        <v>USD</v>
      </c>
      <c r="D3" s="15">
        <v>1488464683</v>
      </c>
      <c r="E3" s="15">
        <v>1485872683</v>
      </c>
      <c r="F3" s="15" t="b">
        <v>0</v>
      </c>
      <c r="G3" s="15">
        <v>79</v>
      </c>
      <c r="J3" s="15" t="str">
        <v>failed</v>
      </c>
      <c r="K3" s="15" t="str">
        <v>US</v>
      </c>
      <c r="L3" s="15" t="str">
        <v>USD</v>
      </c>
      <c r="M3" s="15">
        <v>1404318595</v>
      </c>
      <c r="N3" s="15">
        <v>1401726595</v>
      </c>
      <c r="O3" s="15" t="b">
        <v>0</v>
      </c>
      <c r="P3" s="15">
        <v>1</v>
      </c>
    </row>
    <row r="4" spans="1:21" x14ac:dyDescent="0.35">
      <c r="A4" s="15" t="str">
        <v>successful</v>
      </c>
      <c r="B4" s="15" t="str">
        <v>GB</v>
      </c>
      <c r="C4" s="15" t="str">
        <v>GBP</v>
      </c>
      <c r="D4" s="15">
        <v>1455555083</v>
      </c>
      <c r="E4" s="15">
        <v>1454691083</v>
      </c>
      <c r="F4" s="15" t="b">
        <v>0</v>
      </c>
      <c r="G4" s="15">
        <v>35</v>
      </c>
      <c r="J4" s="15" t="str">
        <v>failed</v>
      </c>
      <c r="K4" s="15" t="str">
        <v>US</v>
      </c>
      <c r="L4" s="15" t="str">
        <v>USD</v>
      </c>
      <c r="M4" s="15">
        <v>1408232520</v>
      </c>
      <c r="N4" s="15">
        <v>1405393356</v>
      </c>
      <c r="O4" s="15" t="b">
        <v>0</v>
      </c>
      <c r="P4" s="15">
        <v>10</v>
      </c>
      <c r="S4" s="15"/>
      <c r="T4" s="15" t="s">
        <v>8405</v>
      </c>
      <c r="U4" s="15" t="s">
        <v>8411</v>
      </c>
    </row>
    <row r="5" spans="1:21" x14ac:dyDescent="0.35">
      <c r="A5" s="15" t="str">
        <v>successful</v>
      </c>
      <c r="B5" s="15" t="str">
        <v>US</v>
      </c>
      <c r="C5" s="15" t="str">
        <v>USD</v>
      </c>
      <c r="D5" s="15">
        <v>1407414107</v>
      </c>
      <c r="E5" s="15">
        <v>1404822107</v>
      </c>
      <c r="F5" s="15" t="b">
        <v>0</v>
      </c>
      <c r="G5" s="15">
        <v>150</v>
      </c>
      <c r="J5" s="15" t="str">
        <v>failed</v>
      </c>
      <c r="K5" s="15" t="str">
        <v>US</v>
      </c>
      <c r="L5" s="15" t="str">
        <v>USD</v>
      </c>
      <c r="M5" s="15">
        <v>1443657600</v>
      </c>
      <c r="N5" s="15">
        <v>1440716654</v>
      </c>
      <c r="O5" s="15" t="b">
        <v>0</v>
      </c>
      <c r="P5" s="15">
        <v>0</v>
      </c>
      <c r="S5" s="15" t="s">
        <v>8404</v>
      </c>
      <c r="T5" s="15">
        <f>AVERAGE(G:G)</f>
        <v>194.42517162471395</v>
      </c>
      <c r="U5" s="15">
        <f>AVERAGE(P:P)</f>
        <v>17.709803921568628</v>
      </c>
    </row>
    <row r="6" spans="1:21" x14ac:dyDescent="0.35">
      <c r="A6" s="15" t="str">
        <v>successful</v>
      </c>
      <c r="B6" s="15" t="str">
        <v>US</v>
      </c>
      <c r="C6" s="15" t="str">
        <v>USD</v>
      </c>
      <c r="D6" s="15">
        <v>1450555279</v>
      </c>
      <c r="E6" s="15">
        <v>1447963279</v>
      </c>
      <c r="F6" s="15" t="b">
        <v>0</v>
      </c>
      <c r="G6" s="15">
        <v>284</v>
      </c>
      <c r="J6" s="15" t="str">
        <v>failed</v>
      </c>
      <c r="K6" s="15" t="str">
        <v>US</v>
      </c>
      <c r="L6" s="15" t="str">
        <v>USD</v>
      </c>
      <c r="M6" s="15">
        <v>1411150701</v>
      </c>
      <c r="N6" s="15">
        <v>1405966701</v>
      </c>
      <c r="O6" s="15" t="b">
        <v>0</v>
      </c>
      <c r="P6" s="15">
        <v>7</v>
      </c>
      <c r="S6" s="15" t="s">
        <v>8406</v>
      </c>
      <c r="T6" s="15">
        <f>MEDIAN(G:G)</f>
        <v>62</v>
      </c>
      <c r="U6" s="15">
        <f>MEDIAN(P:P)</f>
        <v>4</v>
      </c>
    </row>
    <row r="7" spans="1:21" x14ac:dyDescent="0.35">
      <c r="A7" s="15" t="str">
        <v>successful</v>
      </c>
      <c r="B7" s="15" t="str">
        <v>US</v>
      </c>
      <c r="C7" s="15" t="str">
        <v>USD</v>
      </c>
      <c r="D7" s="15">
        <v>1469770500</v>
      </c>
      <c r="E7" s="15">
        <v>1468362207</v>
      </c>
      <c r="F7" s="15" t="b">
        <v>0</v>
      </c>
      <c r="G7" s="15">
        <v>47</v>
      </c>
      <c r="J7" s="15" t="str">
        <v>failed</v>
      </c>
      <c r="K7" s="15" t="str">
        <v>GB</v>
      </c>
      <c r="L7" s="15" t="str">
        <v>GBP</v>
      </c>
      <c r="M7" s="15">
        <v>1452613724</v>
      </c>
      <c r="N7" s="15">
        <v>1450021724</v>
      </c>
      <c r="O7" s="15" t="b">
        <v>0</v>
      </c>
      <c r="P7" s="15">
        <v>0</v>
      </c>
      <c r="S7" s="15" t="s">
        <v>8407</v>
      </c>
      <c r="T7" s="15">
        <f>MIN(G:G)</f>
        <v>1</v>
      </c>
      <c r="U7" s="15">
        <f>MIN(P:P)</f>
        <v>0</v>
      </c>
    </row>
    <row r="8" spans="1:21" x14ac:dyDescent="0.35">
      <c r="A8" s="15" t="str">
        <v>successful</v>
      </c>
      <c r="B8" s="15" t="str">
        <v>US</v>
      </c>
      <c r="C8" s="15" t="str">
        <v>USD</v>
      </c>
      <c r="D8" s="15">
        <v>1402710250</v>
      </c>
      <c r="E8" s="15">
        <v>1401846250</v>
      </c>
      <c r="F8" s="15" t="b">
        <v>0</v>
      </c>
      <c r="G8" s="15">
        <v>58</v>
      </c>
      <c r="J8" s="15" t="str">
        <v>failed</v>
      </c>
      <c r="K8" s="15" t="str">
        <v>US</v>
      </c>
      <c r="L8" s="15" t="str">
        <v>USD</v>
      </c>
      <c r="M8" s="15">
        <v>1484531362</v>
      </c>
      <c r="N8" s="15">
        <v>1481939362</v>
      </c>
      <c r="O8" s="15" t="b">
        <v>0</v>
      </c>
      <c r="P8" s="15">
        <v>1</v>
      </c>
      <c r="S8" s="15" t="s">
        <v>8408</v>
      </c>
      <c r="T8" s="15">
        <f>MAX(G:G)</f>
        <v>26457</v>
      </c>
      <c r="U8" s="15">
        <f>MAX(P:P)</f>
        <v>1293</v>
      </c>
    </row>
    <row r="9" spans="1:21" x14ac:dyDescent="0.35">
      <c r="A9" s="15" t="str">
        <v>successful</v>
      </c>
      <c r="B9" s="15" t="str">
        <v>US</v>
      </c>
      <c r="C9" s="15" t="str">
        <v>USD</v>
      </c>
      <c r="D9" s="15">
        <v>1467680867</v>
      </c>
      <c r="E9" s="15">
        <v>1464224867</v>
      </c>
      <c r="F9" s="15" t="b">
        <v>0</v>
      </c>
      <c r="G9" s="15">
        <v>57</v>
      </c>
      <c r="J9" s="15" t="str">
        <v>failed</v>
      </c>
      <c r="K9" s="15" t="str">
        <v>US</v>
      </c>
      <c r="L9" s="15" t="str">
        <v>USD</v>
      </c>
      <c r="M9" s="15">
        <v>1438726535</v>
      </c>
      <c r="N9" s="15">
        <v>1433542535</v>
      </c>
      <c r="O9" s="15" t="b">
        <v>0</v>
      </c>
      <c r="P9" s="15">
        <v>2</v>
      </c>
      <c r="S9" s="15" t="s">
        <v>8409</v>
      </c>
      <c r="T9" s="15">
        <f>_xlfn.VAR.P(G:G)</f>
        <v>712840.9867348104</v>
      </c>
      <c r="U9" s="15">
        <f>_xlfn.VAR.P(P:P)</f>
        <v>3773.2216685890044</v>
      </c>
    </row>
    <row r="10" spans="1:21" x14ac:dyDescent="0.35">
      <c r="A10" s="15" t="str">
        <v>successful</v>
      </c>
      <c r="B10" s="15" t="str">
        <v>US</v>
      </c>
      <c r="C10" s="15" t="str">
        <v>USD</v>
      </c>
      <c r="D10" s="15">
        <v>1460754000</v>
      </c>
      <c r="E10" s="15">
        <v>1460155212</v>
      </c>
      <c r="F10" s="15" t="b">
        <v>0</v>
      </c>
      <c r="G10" s="15">
        <v>12</v>
      </c>
      <c r="J10" s="15" t="str">
        <v>failed</v>
      </c>
      <c r="K10" s="15" t="str">
        <v>US</v>
      </c>
      <c r="L10" s="15" t="str">
        <v>USD</v>
      </c>
      <c r="M10" s="15">
        <v>1426791770</v>
      </c>
      <c r="N10" s="15">
        <v>1424203370</v>
      </c>
      <c r="O10" s="15" t="b">
        <v>0</v>
      </c>
      <c r="P10" s="15">
        <v>3</v>
      </c>
      <c r="S10" s="15" t="s">
        <v>8410</v>
      </c>
      <c r="T10" s="15">
        <f>_xlfn.STDEV.P(G:G)</f>
        <v>844.29910975602149</v>
      </c>
      <c r="U10" s="15">
        <f>_xlfn.STDEV.P(P:P)</f>
        <v>61.426555076684906</v>
      </c>
    </row>
    <row r="11" spans="1:21" x14ac:dyDescent="0.35">
      <c r="A11" s="15" t="str">
        <v>successful</v>
      </c>
      <c r="B11" s="15" t="str">
        <v>US</v>
      </c>
      <c r="C11" s="15" t="str">
        <v>USD</v>
      </c>
      <c r="D11" s="15">
        <v>1460860144</v>
      </c>
      <c r="E11" s="15">
        <v>1458268144</v>
      </c>
      <c r="F11" s="15" t="b">
        <v>0</v>
      </c>
      <c r="G11" s="15">
        <v>20</v>
      </c>
      <c r="J11" s="15" t="str">
        <v>failed</v>
      </c>
      <c r="K11" s="15" t="str">
        <v>GB</v>
      </c>
      <c r="L11" s="15" t="str">
        <v>GBP</v>
      </c>
      <c r="M11" s="15">
        <v>1413634059</v>
      </c>
      <c r="N11" s="15">
        <v>1411042059</v>
      </c>
      <c r="O11" s="15" t="b">
        <v>0</v>
      </c>
      <c r="P11" s="15">
        <v>10</v>
      </c>
    </row>
    <row r="12" spans="1:21" x14ac:dyDescent="0.35">
      <c r="A12" s="15" t="str">
        <v>successful</v>
      </c>
      <c r="B12" s="15" t="str">
        <v>US</v>
      </c>
      <c r="C12" s="15" t="str">
        <v>USD</v>
      </c>
      <c r="D12" s="15">
        <v>1403660279</v>
      </c>
      <c r="E12" s="15">
        <v>1400636279</v>
      </c>
      <c r="F12" s="15" t="b">
        <v>0</v>
      </c>
      <c r="G12" s="15">
        <v>19</v>
      </c>
      <c r="J12" s="15" t="str">
        <v>failed</v>
      </c>
      <c r="K12" s="15" t="str">
        <v>US</v>
      </c>
      <c r="L12" s="15" t="str">
        <v>USD</v>
      </c>
      <c r="M12" s="15">
        <v>1440912480</v>
      </c>
      <c r="N12" s="15">
        <v>1438385283</v>
      </c>
      <c r="O12" s="15" t="b">
        <v>0</v>
      </c>
      <c r="P12" s="15">
        <v>10</v>
      </c>
    </row>
    <row r="13" spans="1:21" x14ac:dyDescent="0.35">
      <c r="A13" s="15" t="str">
        <v>successful</v>
      </c>
      <c r="B13" s="15" t="str">
        <v>US</v>
      </c>
      <c r="C13" s="15" t="str">
        <v>USD</v>
      </c>
      <c r="D13" s="15">
        <v>1471834800</v>
      </c>
      <c r="E13" s="15">
        <v>1469126462</v>
      </c>
      <c r="F13" s="15" t="b">
        <v>0</v>
      </c>
      <c r="G13" s="15">
        <v>75</v>
      </c>
      <c r="J13" s="15" t="str">
        <v>failed</v>
      </c>
      <c r="K13" s="15" t="str">
        <v>US</v>
      </c>
      <c r="L13" s="15" t="str">
        <v>USD</v>
      </c>
      <c r="M13" s="15">
        <v>1470975614</v>
      </c>
      <c r="N13" s="15">
        <v>1465791614</v>
      </c>
      <c r="O13" s="15" t="b">
        <v>0</v>
      </c>
      <c r="P13" s="15">
        <v>1</v>
      </c>
      <c r="S13" t="s">
        <v>8412</v>
      </c>
    </row>
    <row r="14" spans="1:21" x14ac:dyDescent="0.35">
      <c r="A14" s="15" t="str">
        <v>successful</v>
      </c>
      <c r="B14" s="15" t="str">
        <v>US</v>
      </c>
      <c r="C14" s="15" t="str">
        <v>USD</v>
      </c>
      <c r="D14" s="15">
        <v>1405479600</v>
      </c>
      <c r="E14" s="15">
        <v>1401642425</v>
      </c>
      <c r="F14" s="15" t="b">
        <v>0</v>
      </c>
      <c r="G14" s="15">
        <v>827</v>
      </c>
      <c r="J14" s="15" t="str">
        <v>failed</v>
      </c>
      <c r="K14" s="15" t="str">
        <v>US</v>
      </c>
      <c r="L14" s="15" t="str">
        <v>USD</v>
      </c>
      <c r="M14" s="15">
        <v>1426753723</v>
      </c>
      <c r="N14" s="15">
        <v>1423733323</v>
      </c>
      <c r="O14" s="15" t="b">
        <v>0</v>
      </c>
      <c r="P14" s="15">
        <v>0</v>
      </c>
    </row>
    <row r="15" spans="1:21" x14ac:dyDescent="0.35">
      <c r="A15" s="15" t="str">
        <v>successful</v>
      </c>
      <c r="B15" s="15" t="str">
        <v>US</v>
      </c>
      <c r="C15" s="15" t="str">
        <v>USD</v>
      </c>
      <c r="D15" s="15">
        <v>1466713620</v>
      </c>
      <c r="E15" s="15">
        <v>1463588109</v>
      </c>
      <c r="F15" s="15" t="b">
        <v>0</v>
      </c>
      <c r="G15" s="15">
        <v>51</v>
      </c>
      <c r="J15" s="15" t="str">
        <v>failed</v>
      </c>
      <c r="K15" s="15" t="str">
        <v>GB</v>
      </c>
      <c r="L15" s="15" t="str">
        <v>GBP</v>
      </c>
      <c r="M15" s="15">
        <v>1425131108</v>
      </c>
      <c r="N15" s="15">
        <v>1422539108</v>
      </c>
      <c r="O15" s="15" t="b">
        <v>0</v>
      </c>
      <c r="P15" s="15">
        <v>0</v>
      </c>
      <c r="S15" t="s">
        <v>8415</v>
      </c>
    </row>
    <row r="16" spans="1:21" x14ac:dyDescent="0.35">
      <c r="A16" s="15" t="str">
        <v>successful</v>
      </c>
      <c r="B16" s="15" t="str">
        <v>AU</v>
      </c>
      <c r="C16" s="15" t="str">
        <v>AUD</v>
      </c>
      <c r="D16" s="15">
        <v>1405259940</v>
      </c>
      <c r="E16" s="15">
        <v>1403051888</v>
      </c>
      <c r="F16" s="15" t="b">
        <v>0</v>
      </c>
      <c r="G16" s="15">
        <v>41</v>
      </c>
      <c r="J16" s="15" t="str">
        <v>failed</v>
      </c>
      <c r="K16" s="15" t="str">
        <v>NL</v>
      </c>
      <c r="L16" s="15" t="str">
        <v>EUR</v>
      </c>
      <c r="M16" s="15">
        <v>1431108776</v>
      </c>
      <c r="N16" s="15">
        <v>1425924776</v>
      </c>
      <c r="O16" s="15" t="b">
        <v>0</v>
      </c>
      <c r="P16" s="15">
        <v>0</v>
      </c>
    </row>
    <row r="17" spans="1:16" x14ac:dyDescent="0.35">
      <c r="A17" s="15" t="str">
        <v>successful</v>
      </c>
      <c r="B17" s="15" t="str">
        <v>ES</v>
      </c>
      <c r="C17" s="15" t="str">
        <v>EUR</v>
      </c>
      <c r="D17" s="15">
        <v>1443384840</v>
      </c>
      <c r="E17" s="15">
        <v>1441790658</v>
      </c>
      <c r="F17" s="15" t="b">
        <v>0</v>
      </c>
      <c r="G17" s="15">
        <v>98</v>
      </c>
      <c r="J17" s="15" t="str">
        <v>failed</v>
      </c>
      <c r="K17" s="15" t="str">
        <v>GB</v>
      </c>
      <c r="L17" s="15" t="str">
        <v>GBP</v>
      </c>
      <c r="M17" s="15">
        <v>1409337611</v>
      </c>
      <c r="N17" s="15">
        <v>1407177611</v>
      </c>
      <c r="O17" s="15" t="b">
        <v>0</v>
      </c>
      <c r="P17" s="15">
        <v>26</v>
      </c>
    </row>
    <row r="18" spans="1:16" x14ac:dyDescent="0.35">
      <c r="A18" s="15" t="str">
        <v>successful</v>
      </c>
      <c r="B18" s="15" t="str">
        <v>US</v>
      </c>
      <c r="C18" s="15" t="str">
        <v>USD</v>
      </c>
      <c r="D18" s="15">
        <v>1402896600</v>
      </c>
      <c r="E18" s="15">
        <v>1398971211</v>
      </c>
      <c r="F18" s="15" t="b">
        <v>0</v>
      </c>
      <c r="G18" s="15">
        <v>70</v>
      </c>
      <c r="J18" s="15" t="str">
        <v>failed</v>
      </c>
      <c r="K18" s="15" t="str">
        <v>US</v>
      </c>
      <c r="L18" s="15" t="str">
        <v>USD</v>
      </c>
      <c r="M18" s="15">
        <v>1438803999</v>
      </c>
      <c r="N18" s="15">
        <v>1436211999</v>
      </c>
      <c r="O18" s="15" t="b">
        <v>0</v>
      </c>
      <c r="P18" s="15">
        <v>0</v>
      </c>
    </row>
    <row r="19" spans="1:16" x14ac:dyDescent="0.35">
      <c r="A19" s="15" t="str">
        <v>successful</v>
      </c>
      <c r="B19" s="15" t="str">
        <v>GB</v>
      </c>
      <c r="C19" s="15" t="str">
        <v>GBP</v>
      </c>
      <c r="D19" s="15">
        <v>1415126022</v>
      </c>
      <c r="E19" s="15">
        <v>1412530422</v>
      </c>
      <c r="F19" s="15" t="b">
        <v>0</v>
      </c>
      <c r="G19" s="15">
        <v>36</v>
      </c>
      <c r="J19" s="15" t="str">
        <v>failed</v>
      </c>
      <c r="K19" s="15" t="str">
        <v>US</v>
      </c>
      <c r="L19" s="15" t="str">
        <v>USD</v>
      </c>
      <c r="M19" s="15">
        <v>1427155726</v>
      </c>
      <c r="N19" s="15">
        <v>1425690526</v>
      </c>
      <c r="O19" s="15" t="b">
        <v>0</v>
      </c>
      <c r="P19" s="15">
        <v>7</v>
      </c>
    </row>
    <row r="20" spans="1:16" x14ac:dyDescent="0.35">
      <c r="A20" s="15" t="str">
        <v>successful</v>
      </c>
      <c r="B20" s="15" t="str">
        <v>US</v>
      </c>
      <c r="C20" s="15" t="str">
        <v>USD</v>
      </c>
      <c r="D20" s="15">
        <v>1410958856</v>
      </c>
      <c r="E20" s="15">
        <v>1408366856</v>
      </c>
      <c r="F20" s="15" t="b">
        <v>0</v>
      </c>
      <c r="G20" s="15">
        <v>342</v>
      </c>
      <c r="J20" s="15" t="str">
        <v>failed</v>
      </c>
      <c r="K20" s="15" t="str">
        <v>ES</v>
      </c>
      <c r="L20" s="15" t="str">
        <v>EUR</v>
      </c>
      <c r="M20" s="15">
        <v>1448582145</v>
      </c>
      <c r="N20" s="15">
        <v>1445986545</v>
      </c>
      <c r="O20" s="15" t="b">
        <v>0</v>
      </c>
      <c r="P20" s="15">
        <v>0</v>
      </c>
    </row>
    <row r="21" spans="1:16" x14ac:dyDescent="0.35">
      <c r="A21" s="15" t="str">
        <v>successful</v>
      </c>
      <c r="B21" s="15" t="str">
        <v>US</v>
      </c>
      <c r="C21" s="15" t="str">
        <v>USD</v>
      </c>
      <c r="D21" s="15">
        <v>1437420934</v>
      </c>
      <c r="E21" s="15">
        <v>1434828934</v>
      </c>
      <c r="F21" s="15" t="b">
        <v>0</v>
      </c>
      <c r="G21" s="15">
        <v>22</v>
      </c>
      <c r="J21" s="15" t="str">
        <v>failed</v>
      </c>
      <c r="K21" s="15" t="str">
        <v>US</v>
      </c>
      <c r="L21" s="15" t="str">
        <v>USD</v>
      </c>
      <c r="M21" s="15">
        <v>1457056555</v>
      </c>
      <c r="N21" s="15">
        <v>1454464555</v>
      </c>
      <c r="O21" s="15" t="b">
        <v>0</v>
      </c>
      <c r="P21" s="15">
        <v>2</v>
      </c>
    </row>
    <row r="22" spans="1:16" x14ac:dyDescent="0.35">
      <c r="A22" s="15" t="str">
        <v>successful</v>
      </c>
      <c r="B22" s="15" t="str">
        <v>US</v>
      </c>
      <c r="C22" s="15" t="str">
        <v>USD</v>
      </c>
      <c r="D22" s="15">
        <v>1442167912</v>
      </c>
      <c r="E22" s="15">
        <v>1436983912</v>
      </c>
      <c r="F22" s="15" t="b">
        <v>0</v>
      </c>
      <c r="G22" s="15">
        <v>25</v>
      </c>
      <c r="J22" s="15" t="str">
        <v>failed</v>
      </c>
      <c r="K22" s="15" t="str">
        <v>GB</v>
      </c>
      <c r="L22" s="15" t="str">
        <v>GBP</v>
      </c>
      <c r="M22" s="15">
        <v>1428951600</v>
      </c>
      <c r="N22" s="15">
        <v>1425512843</v>
      </c>
      <c r="O22" s="15" t="b">
        <v>0</v>
      </c>
      <c r="P22" s="15">
        <v>13</v>
      </c>
    </row>
    <row r="23" spans="1:16" x14ac:dyDescent="0.35">
      <c r="A23" s="15" t="str">
        <v>successful</v>
      </c>
      <c r="B23" s="15" t="str">
        <v>US</v>
      </c>
      <c r="C23" s="15" t="str">
        <v>USD</v>
      </c>
      <c r="D23" s="15">
        <v>1411743789</v>
      </c>
      <c r="E23" s="15">
        <v>1409151789</v>
      </c>
      <c r="F23" s="15" t="b">
        <v>0</v>
      </c>
      <c r="G23" s="15">
        <v>101</v>
      </c>
      <c r="J23" s="15" t="str">
        <v>failed</v>
      </c>
      <c r="K23" s="15" t="str">
        <v>GB</v>
      </c>
      <c r="L23" s="15" t="str">
        <v>GBP</v>
      </c>
      <c r="M23" s="15">
        <v>1434995295</v>
      </c>
      <c r="N23" s="15">
        <v>1432403295</v>
      </c>
      <c r="O23" s="15" t="b">
        <v>0</v>
      </c>
      <c r="P23" s="15">
        <v>4</v>
      </c>
    </row>
    <row r="24" spans="1:16" x14ac:dyDescent="0.35">
      <c r="A24" s="15" t="str">
        <v>successful</v>
      </c>
      <c r="B24" s="15" t="str">
        <v>US</v>
      </c>
      <c r="C24" s="15" t="str">
        <v>USD</v>
      </c>
      <c r="D24" s="15">
        <v>1420099140</v>
      </c>
      <c r="E24" s="15">
        <v>1418766740</v>
      </c>
      <c r="F24" s="15" t="b">
        <v>0</v>
      </c>
      <c r="G24" s="15">
        <v>8</v>
      </c>
      <c r="J24" s="15" t="str">
        <v>failed</v>
      </c>
      <c r="K24" s="15" t="str">
        <v>US</v>
      </c>
      <c r="L24" s="15" t="str">
        <v>USD</v>
      </c>
      <c r="M24" s="15">
        <v>1483748232</v>
      </c>
      <c r="N24" s="15">
        <v>1481156232</v>
      </c>
      <c r="O24" s="15" t="b">
        <v>0</v>
      </c>
      <c r="P24" s="15">
        <v>0</v>
      </c>
    </row>
    <row r="25" spans="1:16" x14ac:dyDescent="0.35">
      <c r="A25" s="15" t="str">
        <v>successful</v>
      </c>
      <c r="B25" s="15" t="str">
        <v>US</v>
      </c>
      <c r="C25" s="15" t="str">
        <v>USD</v>
      </c>
      <c r="D25" s="15">
        <v>1430407200</v>
      </c>
      <c r="E25" s="15">
        <v>1428086501</v>
      </c>
      <c r="F25" s="15" t="b">
        <v>0</v>
      </c>
      <c r="G25" s="15">
        <v>23</v>
      </c>
      <c r="J25" s="15" t="str">
        <v>failed</v>
      </c>
      <c r="K25" s="15" t="str">
        <v>GB</v>
      </c>
      <c r="L25" s="15" t="str">
        <v>GBP</v>
      </c>
      <c r="M25" s="15">
        <v>1417033610</v>
      </c>
      <c r="N25" s="15">
        <v>1414438010</v>
      </c>
      <c r="O25" s="15" t="b">
        <v>0</v>
      </c>
      <c r="P25" s="15">
        <v>12</v>
      </c>
    </row>
    <row r="26" spans="1:16" x14ac:dyDescent="0.35">
      <c r="A26" s="15" t="str">
        <v>successful</v>
      </c>
      <c r="B26" s="15" t="str">
        <v>US</v>
      </c>
      <c r="C26" s="15" t="str">
        <v>USD</v>
      </c>
      <c r="D26" s="15">
        <v>1442345940</v>
      </c>
      <c r="E26" s="15">
        <v>1439494863</v>
      </c>
      <c r="F26" s="15" t="b">
        <v>0</v>
      </c>
      <c r="G26" s="15">
        <v>574</v>
      </c>
      <c r="J26" s="15" t="str">
        <v>failed</v>
      </c>
      <c r="K26" s="15" t="str">
        <v>CA</v>
      </c>
      <c r="L26" s="15" t="str">
        <v>CAD</v>
      </c>
      <c r="M26" s="15">
        <v>1409543940</v>
      </c>
      <c r="N26" s="15">
        <v>1404586762</v>
      </c>
      <c r="O26" s="15" t="b">
        <v>0</v>
      </c>
      <c r="P26" s="15">
        <v>2</v>
      </c>
    </row>
    <row r="27" spans="1:16" x14ac:dyDescent="0.35">
      <c r="A27" s="15" t="str">
        <v>successful</v>
      </c>
      <c r="B27" s="15" t="str">
        <v>US</v>
      </c>
      <c r="C27" s="15" t="str">
        <v>USD</v>
      </c>
      <c r="D27" s="15">
        <v>1452299761</v>
      </c>
      <c r="E27" s="15">
        <v>1447115761</v>
      </c>
      <c r="F27" s="15" t="b">
        <v>0</v>
      </c>
      <c r="G27" s="15">
        <v>14</v>
      </c>
      <c r="J27" s="15" t="str">
        <v>failed</v>
      </c>
      <c r="K27" s="15" t="str">
        <v>NO</v>
      </c>
      <c r="L27" s="15" t="str">
        <v>NOK</v>
      </c>
      <c r="M27" s="15">
        <v>1471557139</v>
      </c>
      <c r="N27" s="15">
        <v>1468965139</v>
      </c>
      <c r="O27" s="15" t="b">
        <v>0</v>
      </c>
      <c r="P27" s="15">
        <v>10</v>
      </c>
    </row>
    <row r="28" spans="1:16" x14ac:dyDescent="0.35">
      <c r="A28" s="15" t="str">
        <v>successful</v>
      </c>
      <c r="B28" s="15" t="str">
        <v>US</v>
      </c>
      <c r="C28" s="15" t="str">
        <v>USD</v>
      </c>
      <c r="D28" s="15">
        <v>1408278144</v>
      </c>
      <c r="E28" s="15">
        <v>1404822144</v>
      </c>
      <c r="F28" s="15" t="b">
        <v>0</v>
      </c>
      <c r="G28" s="15">
        <v>19</v>
      </c>
      <c r="J28" s="15" t="str">
        <v>failed</v>
      </c>
      <c r="K28" s="15" t="str">
        <v>US</v>
      </c>
      <c r="L28" s="15" t="str">
        <v>USD</v>
      </c>
      <c r="M28" s="15">
        <v>1488571200</v>
      </c>
      <c r="N28" s="15">
        <v>1485977434</v>
      </c>
      <c r="O28" s="15" t="b">
        <v>0</v>
      </c>
      <c r="P28" s="15">
        <v>0</v>
      </c>
    </row>
    <row r="29" spans="1:16" x14ac:dyDescent="0.35">
      <c r="A29" s="15" t="str">
        <v>successful</v>
      </c>
      <c r="B29" s="15" t="str">
        <v>NZ</v>
      </c>
      <c r="C29" s="15" t="str">
        <v>NZD</v>
      </c>
      <c r="D29" s="15">
        <v>1416113833</v>
      </c>
      <c r="E29" s="15">
        <v>1413518233</v>
      </c>
      <c r="F29" s="15" t="b">
        <v>0</v>
      </c>
      <c r="G29" s="15">
        <v>150</v>
      </c>
      <c r="J29" s="15" t="str">
        <v>failed</v>
      </c>
      <c r="K29" s="15" t="str">
        <v>US</v>
      </c>
      <c r="L29" s="15" t="str">
        <v>USD</v>
      </c>
      <c r="M29" s="15">
        <v>1437461940</v>
      </c>
      <c r="N29" s="15">
        <v>1435383457</v>
      </c>
      <c r="O29" s="15" t="b">
        <v>0</v>
      </c>
      <c r="P29" s="15">
        <v>5</v>
      </c>
    </row>
    <row r="30" spans="1:16" x14ac:dyDescent="0.35">
      <c r="A30" s="15" t="str">
        <v>successful</v>
      </c>
      <c r="B30" s="15" t="str">
        <v>US</v>
      </c>
      <c r="C30" s="15" t="str">
        <v>USD</v>
      </c>
      <c r="D30" s="15">
        <v>1450307284</v>
      </c>
      <c r="E30" s="15">
        <v>1447715284</v>
      </c>
      <c r="F30" s="15" t="b">
        <v>0</v>
      </c>
      <c r="G30" s="15">
        <v>71</v>
      </c>
      <c r="J30" s="15" t="str">
        <v>failed</v>
      </c>
      <c r="K30" s="15" t="str">
        <v>US</v>
      </c>
      <c r="L30" s="15" t="str">
        <v>USD</v>
      </c>
      <c r="M30" s="15">
        <v>1409891015</v>
      </c>
      <c r="N30" s="15">
        <v>1407299015</v>
      </c>
      <c r="O30" s="15" t="b">
        <v>0</v>
      </c>
      <c r="P30" s="15">
        <v>0</v>
      </c>
    </row>
    <row r="31" spans="1:16" x14ac:dyDescent="0.35">
      <c r="A31" s="15" t="str">
        <v>successful</v>
      </c>
      <c r="B31" s="15" t="str">
        <v>GB</v>
      </c>
      <c r="C31" s="15" t="str">
        <v>GBP</v>
      </c>
      <c r="D31" s="15">
        <v>1406045368</v>
      </c>
      <c r="E31" s="15">
        <v>1403453368</v>
      </c>
      <c r="F31" s="15" t="b">
        <v>0</v>
      </c>
      <c r="G31" s="15">
        <v>117</v>
      </c>
      <c r="J31" s="15" t="str">
        <v>failed</v>
      </c>
      <c r="K31" s="15" t="str">
        <v>US</v>
      </c>
      <c r="L31" s="15" t="str">
        <v>USD</v>
      </c>
      <c r="M31" s="15">
        <v>1472920477</v>
      </c>
      <c r="N31" s="15">
        <v>1467736477</v>
      </c>
      <c r="O31" s="15" t="b">
        <v>0</v>
      </c>
      <c r="P31" s="15">
        <v>5</v>
      </c>
    </row>
    <row r="32" spans="1:16" x14ac:dyDescent="0.35">
      <c r="A32" s="15" t="str">
        <v>successful</v>
      </c>
      <c r="B32" s="15" t="str">
        <v>US</v>
      </c>
      <c r="C32" s="15" t="str">
        <v>USD</v>
      </c>
      <c r="D32" s="15">
        <v>1408604515</v>
      </c>
      <c r="E32" s="15">
        <v>1406012515</v>
      </c>
      <c r="F32" s="15" t="b">
        <v>0</v>
      </c>
      <c r="G32" s="15">
        <v>53</v>
      </c>
      <c r="J32" s="15" t="str">
        <v>failed</v>
      </c>
      <c r="K32" s="15" t="str">
        <v>US</v>
      </c>
      <c r="L32" s="15" t="str">
        <v>USD</v>
      </c>
      <c r="M32" s="15">
        <v>1466091446</v>
      </c>
      <c r="N32" s="15">
        <v>1465227446</v>
      </c>
      <c r="O32" s="15" t="b">
        <v>0</v>
      </c>
      <c r="P32" s="15">
        <v>1</v>
      </c>
    </row>
    <row r="33" spans="1:19" x14ac:dyDescent="0.35">
      <c r="A33" s="15" t="str">
        <v>successful</v>
      </c>
      <c r="B33" s="15" t="str">
        <v>US</v>
      </c>
      <c r="C33" s="15" t="str">
        <v>USD</v>
      </c>
      <c r="D33" s="15">
        <v>1453748434</v>
      </c>
      <c r="E33" s="15">
        <v>1452193234</v>
      </c>
      <c r="F33" s="15" t="b">
        <v>0</v>
      </c>
      <c r="G33" s="15">
        <v>1</v>
      </c>
      <c r="J33" s="15" t="str">
        <v>failed</v>
      </c>
      <c r="K33" s="15" t="str">
        <v>AU</v>
      </c>
      <c r="L33" s="15" t="str">
        <v>AUD</v>
      </c>
      <c r="M33" s="15">
        <v>1443782138</v>
      </c>
      <c r="N33" s="15">
        <v>1440326138</v>
      </c>
      <c r="O33" s="15" t="b">
        <v>0</v>
      </c>
      <c r="P33" s="15">
        <v>3</v>
      </c>
    </row>
    <row r="34" spans="1:19" x14ac:dyDescent="0.35">
      <c r="A34" s="15" t="str">
        <v>successful</v>
      </c>
      <c r="B34" s="15" t="str">
        <v>US</v>
      </c>
      <c r="C34" s="15" t="str">
        <v>USD</v>
      </c>
      <c r="D34" s="15">
        <v>1463111940</v>
      </c>
      <c r="E34" s="15">
        <v>1459523017</v>
      </c>
      <c r="F34" s="15" t="b">
        <v>0</v>
      </c>
      <c r="G34" s="15">
        <v>89</v>
      </c>
      <c r="J34" s="15" t="str">
        <v>failed</v>
      </c>
      <c r="K34" s="15" t="str">
        <v>US</v>
      </c>
      <c r="L34" s="15" t="str">
        <v>USD</v>
      </c>
      <c r="M34" s="15">
        <v>1413572432</v>
      </c>
      <c r="N34" s="15">
        <v>1410980432</v>
      </c>
      <c r="O34" s="15" t="b">
        <v>0</v>
      </c>
      <c r="P34" s="15">
        <v>3</v>
      </c>
    </row>
    <row r="35" spans="1:19" x14ac:dyDescent="0.35">
      <c r="A35" s="15" t="str">
        <v>successful</v>
      </c>
      <c r="B35" s="15" t="str">
        <v>US</v>
      </c>
      <c r="C35" s="15" t="str">
        <v>USD</v>
      </c>
      <c r="D35" s="15">
        <v>1447001501</v>
      </c>
      <c r="E35" s="15">
        <v>1444405901</v>
      </c>
      <c r="F35" s="15" t="b">
        <v>0</v>
      </c>
      <c r="G35" s="15">
        <v>64</v>
      </c>
      <c r="J35" s="15" t="str">
        <v>failed</v>
      </c>
      <c r="K35" s="15" t="str">
        <v>GB</v>
      </c>
      <c r="L35" s="15" t="str">
        <v>GBP</v>
      </c>
      <c r="M35" s="15">
        <v>1417217166</v>
      </c>
      <c r="N35" s="15">
        <v>1412029566</v>
      </c>
      <c r="O35" s="15" t="b">
        <v>0</v>
      </c>
      <c r="P35" s="15">
        <v>0</v>
      </c>
    </row>
    <row r="36" spans="1:19" x14ac:dyDescent="0.35">
      <c r="A36" s="15" t="str">
        <v>successful</v>
      </c>
      <c r="B36" s="15" t="str">
        <v>US</v>
      </c>
      <c r="C36" s="15" t="str">
        <v>USD</v>
      </c>
      <c r="D36" s="15">
        <v>1407224601</v>
      </c>
      <c r="E36" s="15">
        <v>1405928601</v>
      </c>
      <c r="F36" s="15" t="b">
        <v>0</v>
      </c>
      <c r="G36" s="15">
        <v>68</v>
      </c>
      <c r="J36" s="15" t="str">
        <v>failed</v>
      </c>
      <c r="K36" s="15" t="str">
        <v>GB</v>
      </c>
      <c r="L36" s="15" t="str">
        <v>GBP</v>
      </c>
      <c r="M36" s="15">
        <v>1457308531</v>
      </c>
      <c r="N36" s="15">
        <v>1452124531</v>
      </c>
      <c r="O36" s="15" t="b">
        <v>0</v>
      </c>
      <c r="P36" s="15">
        <v>3</v>
      </c>
    </row>
    <row r="37" spans="1:19" x14ac:dyDescent="0.35">
      <c r="A37" s="15" t="str">
        <v>successful</v>
      </c>
      <c r="B37" s="15" t="str">
        <v>US</v>
      </c>
      <c r="C37" s="15" t="str">
        <v>USD</v>
      </c>
      <c r="D37" s="15">
        <v>1430179200</v>
      </c>
      <c r="E37" s="15">
        <v>1428130814</v>
      </c>
      <c r="F37" s="15" t="b">
        <v>0</v>
      </c>
      <c r="G37" s="15">
        <v>28</v>
      </c>
      <c r="J37" s="15" t="str">
        <v>failed</v>
      </c>
      <c r="K37" s="15" t="str">
        <v>US</v>
      </c>
      <c r="L37" s="15" t="str">
        <v>USD</v>
      </c>
      <c r="M37" s="15">
        <v>1436544332</v>
      </c>
      <c r="N37" s="15">
        <v>1431360332</v>
      </c>
      <c r="O37" s="15" t="b">
        <v>0</v>
      </c>
      <c r="P37" s="15">
        <v>0</v>
      </c>
    </row>
    <row r="38" spans="1:19" x14ac:dyDescent="0.35">
      <c r="A38" s="15" t="str">
        <v>successful</v>
      </c>
      <c r="B38" s="15" t="str">
        <v>US</v>
      </c>
      <c r="C38" s="15" t="str">
        <v>USD</v>
      </c>
      <c r="D38" s="15">
        <v>1428128525</v>
      </c>
      <c r="E38" s="15">
        <v>1425540125</v>
      </c>
      <c r="F38" s="15" t="b">
        <v>0</v>
      </c>
      <c r="G38" s="15">
        <v>44</v>
      </c>
      <c r="J38" s="15" t="str">
        <v>failed</v>
      </c>
      <c r="K38" s="15" t="str">
        <v>GB</v>
      </c>
      <c r="L38" s="15" t="str">
        <v>GBP</v>
      </c>
      <c r="M38" s="15">
        <v>1444510800</v>
      </c>
      <c r="N38" s="15">
        <v>1442062898</v>
      </c>
      <c r="O38" s="15" t="b">
        <v>0</v>
      </c>
      <c r="P38" s="15">
        <v>19</v>
      </c>
      <c r="S38" t="s">
        <v>8413</v>
      </c>
    </row>
    <row r="39" spans="1:19" x14ac:dyDescent="0.35">
      <c r="A39" s="15" t="str">
        <v>successful</v>
      </c>
      <c r="B39" s="15" t="str">
        <v>US</v>
      </c>
      <c r="C39" s="15" t="str">
        <v>USD</v>
      </c>
      <c r="D39" s="15">
        <v>1425055079</v>
      </c>
      <c r="E39" s="15">
        <v>1422463079</v>
      </c>
      <c r="F39" s="15" t="b">
        <v>0</v>
      </c>
      <c r="G39" s="15">
        <v>253</v>
      </c>
      <c r="J39" s="15" t="str">
        <v>failed</v>
      </c>
      <c r="K39" s="15" t="str">
        <v>GB</v>
      </c>
      <c r="L39" s="15" t="str">
        <v>GBP</v>
      </c>
      <c r="M39" s="15">
        <v>1487365200</v>
      </c>
      <c r="N39" s="15">
        <v>1483734100</v>
      </c>
      <c r="O39" s="15" t="b">
        <v>0</v>
      </c>
      <c r="P39" s="15">
        <v>8</v>
      </c>
    </row>
    <row r="40" spans="1:19" x14ac:dyDescent="0.35">
      <c r="A40" s="15" t="str">
        <v>successful</v>
      </c>
      <c r="B40" s="15" t="str">
        <v>US</v>
      </c>
      <c r="C40" s="15" t="str">
        <v>USD</v>
      </c>
      <c r="D40" s="15">
        <v>1368235344</v>
      </c>
      <c r="E40" s="15">
        <v>1365643344</v>
      </c>
      <c r="F40" s="15" t="b">
        <v>0</v>
      </c>
      <c r="G40" s="15">
        <v>66</v>
      </c>
      <c r="J40" s="15" t="str">
        <v>failed</v>
      </c>
      <c r="K40" s="15" t="str">
        <v>US</v>
      </c>
      <c r="L40" s="15" t="str">
        <v>USD</v>
      </c>
      <c r="M40" s="15">
        <v>1412500322</v>
      </c>
      <c r="N40" s="15">
        <v>1409908322</v>
      </c>
      <c r="O40" s="15" t="b">
        <v>0</v>
      </c>
      <c r="P40" s="15">
        <v>6</v>
      </c>
    </row>
    <row r="41" spans="1:19" x14ac:dyDescent="0.35">
      <c r="A41" s="15" t="str">
        <v>successful</v>
      </c>
      <c r="B41" s="15" t="str">
        <v>GB</v>
      </c>
      <c r="C41" s="15" t="str">
        <v>GBP</v>
      </c>
      <c r="D41" s="15">
        <v>1401058740</v>
      </c>
      <c r="E41" s="15">
        <v>1398388068</v>
      </c>
      <c r="F41" s="15" t="b">
        <v>0</v>
      </c>
      <c r="G41" s="15">
        <v>217</v>
      </c>
      <c r="J41" s="15" t="str">
        <v>failed</v>
      </c>
      <c r="K41" s="15" t="str">
        <v>US</v>
      </c>
      <c r="L41" s="15" t="str">
        <v>USD</v>
      </c>
      <c r="M41" s="15">
        <v>1472698702</v>
      </c>
      <c r="N41" s="15">
        <v>1470106702</v>
      </c>
      <c r="O41" s="15" t="b">
        <v>0</v>
      </c>
      <c r="P41" s="15">
        <v>0</v>
      </c>
    </row>
    <row r="42" spans="1:19" x14ac:dyDescent="0.35">
      <c r="A42" s="15" t="str">
        <v>successful</v>
      </c>
      <c r="B42" s="15" t="str">
        <v>US</v>
      </c>
      <c r="C42" s="15" t="str">
        <v>USD</v>
      </c>
      <c r="D42" s="15">
        <v>1403150400</v>
      </c>
      <c r="E42" s="15">
        <v>1401426488</v>
      </c>
      <c r="F42" s="15" t="b">
        <v>0</v>
      </c>
      <c r="G42" s="15">
        <v>16</v>
      </c>
      <c r="J42" s="15" t="str">
        <v>failed</v>
      </c>
      <c r="K42" s="15" t="str">
        <v>US</v>
      </c>
      <c r="L42" s="15" t="str">
        <v>USD</v>
      </c>
      <c r="M42" s="15">
        <v>1410746403</v>
      </c>
      <c r="N42" s="15">
        <v>1408154403</v>
      </c>
      <c r="O42" s="15" t="b">
        <v>0</v>
      </c>
      <c r="P42" s="15">
        <v>18</v>
      </c>
    </row>
    <row r="43" spans="1:19" x14ac:dyDescent="0.35">
      <c r="A43" s="15" t="str">
        <v>successful</v>
      </c>
      <c r="B43" s="15" t="str">
        <v>US</v>
      </c>
      <c r="C43" s="15" t="str">
        <v>USD</v>
      </c>
      <c r="D43" s="15">
        <v>1412516354</v>
      </c>
      <c r="E43" s="15">
        <v>1409924354</v>
      </c>
      <c r="F43" s="15" t="b">
        <v>0</v>
      </c>
      <c r="G43" s="15">
        <v>19</v>
      </c>
      <c r="J43" s="15" t="str">
        <v>failed</v>
      </c>
      <c r="K43" s="15" t="str">
        <v>US</v>
      </c>
      <c r="L43" s="15" t="str">
        <v>USD</v>
      </c>
      <c r="M43" s="15">
        <v>1423424329</v>
      </c>
      <c r="N43" s="15">
        <v>1421696329</v>
      </c>
      <c r="O43" s="15" t="b">
        <v>0</v>
      </c>
      <c r="P43" s="15">
        <v>7</v>
      </c>
    </row>
    <row r="44" spans="1:19" x14ac:dyDescent="0.35">
      <c r="A44" s="15" t="str">
        <v>successful</v>
      </c>
      <c r="B44" s="15" t="str">
        <v>US</v>
      </c>
      <c r="C44" s="15" t="str">
        <v>USD</v>
      </c>
      <c r="D44" s="15">
        <v>1419780026</v>
      </c>
      <c r="E44" s="15">
        <v>1417188026</v>
      </c>
      <c r="F44" s="15" t="b">
        <v>0</v>
      </c>
      <c r="G44" s="15">
        <v>169</v>
      </c>
      <c r="J44" s="15" t="str">
        <v>failed</v>
      </c>
      <c r="K44" s="15" t="str">
        <v>US</v>
      </c>
      <c r="L44" s="15" t="str">
        <v>USD</v>
      </c>
      <c r="M44" s="15">
        <v>1444337940</v>
      </c>
      <c r="N44" s="15">
        <v>1441750564</v>
      </c>
      <c r="O44" s="15" t="b">
        <v>0</v>
      </c>
      <c r="P44" s="15">
        <v>0</v>
      </c>
    </row>
    <row r="45" spans="1:19" x14ac:dyDescent="0.35">
      <c r="A45" s="15" t="str">
        <v>successful</v>
      </c>
      <c r="B45" s="15" t="str">
        <v>US</v>
      </c>
      <c r="C45" s="15" t="str">
        <v>USD</v>
      </c>
      <c r="D45" s="15">
        <v>1405209600</v>
      </c>
      <c r="E45" s="15">
        <v>1402599486</v>
      </c>
      <c r="F45" s="15" t="b">
        <v>0</v>
      </c>
      <c r="G45" s="15">
        <v>263</v>
      </c>
      <c r="J45" s="15" t="str">
        <v>failed</v>
      </c>
      <c r="K45" s="15" t="str">
        <v>GB</v>
      </c>
      <c r="L45" s="15" t="str">
        <v>GBP</v>
      </c>
      <c r="M45" s="15">
        <v>1422562864</v>
      </c>
      <c r="N45" s="15">
        <v>1417378864</v>
      </c>
      <c r="O45" s="15" t="b">
        <v>0</v>
      </c>
      <c r="P45" s="15">
        <v>8</v>
      </c>
    </row>
    <row r="46" spans="1:19" x14ac:dyDescent="0.35">
      <c r="A46" s="15" t="str">
        <v>successful</v>
      </c>
      <c r="B46" s="15" t="str">
        <v>US</v>
      </c>
      <c r="C46" s="15" t="str">
        <v>USD</v>
      </c>
      <c r="D46" s="15">
        <v>1412648537</v>
      </c>
      <c r="E46" s="15">
        <v>1408760537</v>
      </c>
      <c r="F46" s="15" t="b">
        <v>0</v>
      </c>
      <c r="G46" s="15">
        <v>15</v>
      </c>
      <c r="J46" s="15" t="str">
        <v>failed</v>
      </c>
      <c r="K46" s="15" t="str">
        <v>AU</v>
      </c>
      <c r="L46" s="15" t="str">
        <v>AUD</v>
      </c>
      <c r="M46" s="15">
        <v>1470319203</v>
      </c>
      <c r="N46" s="15">
        <v>1467727203</v>
      </c>
      <c r="O46" s="15" t="b">
        <v>0</v>
      </c>
      <c r="P46" s="15">
        <v>1293</v>
      </c>
    </row>
    <row r="47" spans="1:19" x14ac:dyDescent="0.35">
      <c r="A47" s="15" t="str">
        <v>successful</v>
      </c>
      <c r="B47" s="15" t="str">
        <v>US</v>
      </c>
      <c r="C47" s="15" t="str">
        <v>USD</v>
      </c>
      <c r="D47" s="15">
        <v>1461769107</v>
      </c>
      <c r="E47" s="15">
        <v>1459177107</v>
      </c>
      <c r="F47" s="15" t="b">
        <v>0</v>
      </c>
      <c r="G47" s="15">
        <v>61</v>
      </c>
      <c r="J47" s="15" t="str">
        <v>failed</v>
      </c>
      <c r="K47" s="15" t="str">
        <v>US</v>
      </c>
      <c r="L47" s="15" t="str">
        <v>USD</v>
      </c>
      <c r="M47" s="15">
        <v>1444144222</v>
      </c>
      <c r="N47" s="15">
        <v>1441120222</v>
      </c>
      <c r="O47" s="15" t="b">
        <v>0</v>
      </c>
      <c r="P47" s="15">
        <v>17</v>
      </c>
    </row>
    <row r="48" spans="1:19" x14ac:dyDescent="0.35">
      <c r="A48" s="15" t="str">
        <v>successful</v>
      </c>
      <c r="B48" s="15" t="str">
        <v>AU</v>
      </c>
      <c r="C48" s="15" t="str">
        <v>AUD</v>
      </c>
      <c r="D48" s="15">
        <v>1450220974</v>
      </c>
      <c r="E48" s="15">
        <v>1447628974</v>
      </c>
      <c r="F48" s="15" t="b">
        <v>0</v>
      </c>
      <c r="G48" s="15">
        <v>45</v>
      </c>
      <c r="J48" s="15" t="str">
        <v>failed</v>
      </c>
      <c r="K48" s="15" t="str">
        <v>US</v>
      </c>
      <c r="L48" s="15" t="str">
        <v>USD</v>
      </c>
      <c r="M48" s="15">
        <v>1470441983</v>
      </c>
      <c r="N48" s="15">
        <v>1468627583</v>
      </c>
      <c r="O48" s="15" t="b">
        <v>0</v>
      </c>
      <c r="P48" s="15">
        <v>0</v>
      </c>
    </row>
    <row r="49" spans="1:16" x14ac:dyDescent="0.35">
      <c r="A49" s="15" t="str">
        <v>successful</v>
      </c>
      <c r="B49" s="15" t="str">
        <v>US</v>
      </c>
      <c r="C49" s="15" t="str">
        <v>USD</v>
      </c>
      <c r="D49" s="15">
        <v>1419021607</v>
      </c>
      <c r="E49" s="15">
        <v>1413834007</v>
      </c>
      <c r="F49" s="15" t="b">
        <v>0</v>
      </c>
      <c r="G49" s="15">
        <v>70</v>
      </c>
      <c r="J49" s="15" t="str">
        <v>failed</v>
      </c>
      <c r="K49" s="15" t="str">
        <v>CA</v>
      </c>
      <c r="L49" s="15" t="str">
        <v>CAD</v>
      </c>
      <c r="M49" s="15">
        <v>1420346638</v>
      </c>
      <c r="N49" s="15">
        <v>1417754638</v>
      </c>
      <c r="O49" s="15" t="b">
        <v>0</v>
      </c>
      <c r="P49" s="15">
        <v>13</v>
      </c>
    </row>
    <row r="50" spans="1:16" x14ac:dyDescent="0.35">
      <c r="A50" s="15" t="str">
        <v>successful</v>
      </c>
      <c r="B50" s="15" t="str">
        <v>GB</v>
      </c>
      <c r="C50" s="15" t="str">
        <v>GBP</v>
      </c>
      <c r="D50" s="15">
        <v>1425211200</v>
      </c>
      <c r="E50" s="15">
        <v>1422534260</v>
      </c>
      <c r="F50" s="15" t="b">
        <v>0</v>
      </c>
      <c r="G50" s="15">
        <v>38</v>
      </c>
      <c r="J50" s="15" t="str">
        <v>failed</v>
      </c>
      <c r="K50" s="15" t="str">
        <v>AU</v>
      </c>
      <c r="L50" s="15" t="str">
        <v>AUD</v>
      </c>
      <c r="M50" s="15">
        <v>1418719967</v>
      </c>
      <c r="N50" s="15">
        <v>1416127967</v>
      </c>
      <c r="O50" s="15" t="b">
        <v>0</v>
      </c>
      <c r="P50" s="15">
        <v>0</v>
      </c>
    </row>
    <row r="51" spans="1:16" x14ac:dyDescent="0.35">
      <c r="A51" s="15" t="str">
        <v>successful</v>
      </c>
      <c r="B51" s="15" t="str">
        <v>US</v>
      </c>
      <c r="C51" s="15" t="str">
        <v>USD</v>
      </c>
      <c r="D51" s="15">
        <v>1445660045</v>
      </c>
      <c r="E51" s="15">
        <v>1443068045</v>
      </c>
      <c r="F51" s="15" t="b">
        <v>0</v>
      </c>
      <c r="G51" s="15">
        <v>87</v>
      </c>
      <c r="J51" s="15" t="str">
        <v>failed</v>
      </c>
      <c r="K51" s="15" t="str">
        <v>US</v>
      </c>
      <c r="L51" s="15" t="str">
        <v>USD</v>
      </c>
      <c r="M51" s="15">
        <v>1436566135</v>
      </c>
      <c r="N51" s="15">
        <v>1433974135</v>
      </c>
      <c r="O51" s="15" t="b">
        <v>0</v>
      </c>
      <c r="P51" s="15">
        <v>0</v>
      </c>
    </row>
    <row r="52" spans="1:16" x14ac:dyDescent="0.35">
      <c r="A52" s="15" t="str">
        <v>successful</v>
      </c>
      <c r="B52" s="15" t="str">
        <v>GB</v>
      </c>
      <c r="C52" s="15" t="str">
        <v>GBP</v>
      </c>
      <c r="D52" s="15">
        <v>1422637200</v>
      </c>
      <c r="E52" s="15">
        <v>1419271458</v>
      </c>
      <c r="F52" s="15" t="b">
        <v>0</v>
      </c>
      <c r="G52" s="15">
        <v>22</v>
      </c>
      <c r="J52" s="15" t="str">
        <v>failed</v>
      </c>
      <c r="K52" s="15" t="str">
        <v>US</v>
      </c>
      <c r="L52" s="15" t="str">
        <v>USD</v>
      </c>
      <c r="M52" s="15">
        <v>1443675600</v>
      </c>
      <c r="N52" s="15">
        <v>1441157592</v>
      </c>
      <c r="O52" s="15" t="b">
        <v>0</v>
      </c>
      <c r="P52" s="15">
        <v>33</v>
      </c>
    </row>
    <row r="53" spans="1:16" x14ac:dyDescent="0.35">
      <c r="A53" s="15" t="str">
        <v>successful</v>
      </c>
      <c r="B53" s="15" t="str">
        <v>US</v>
      </c>
      <c r="C53" s="15" t="str">
        <v>USD</v>
      </c>
      <c r="D53" s="15">
        <v>1439245037</v>
      </c>
      <c r="E53" s="15">
        <v>1436653037</v>
      </c>
      <c r="F53" s="15" t="b">
        <v>0</v>
      </c>
      <c r="G53" s="15">
        <v>119</v>
      </c>
      <c r="J53" s="15" t="str">
        <v>failed</v>
      </c>
      <c r="K53" s="15" t="str">
        <v>US</v>
      </c>
      <c r="L53" s="15" t="str">
        <v>USD</v>
      </c>
      <c r="M53" s="15">
        <v>1442634617</v>
      </c>
      <c r="N53" s="15">
        <v>1440042617</v>
      </c>
      <c r="O53" s="15" t="b">
        <v>0</v>
      </c>
      <c r="P53" s="15">
        <v>12</v>
      </c>
    </row>
    <row r="54" spans="1:16" x14ac:dyDescent="0.35">
      <c r="A54" s="15" t="str">
        <v>successful</v>
      </c>
      <c r="B54" s="15" t="str">
        <v>US</v>
      </c>
      <c r="C54" s="15" t="str">
        <v>USD</v>
      </c>
      <c r="D54" s="15">
        <v>1405615846</v>
      </c>
      <c r="E54" s="15">
        <v>1403023846</v>
      </c>
      <c r="F54" s="15" t="b">
        <v>0</v>
      </c>
      <c r="G54" s="15">
        <v>52</v>
      </c>
      <c r="J54" s="15" t="str">
        <v>failed</v>
      </c>
      <c r="K54" s="15" t="str">
        <v>US</v>
      </c>
      <c r="L54" s="15" t="str">
        <v>USD</v>
      </c>
      <c r="M54" s="15">
        <v>1460837320</v>
      </c>
      <c r="N54" s="15">
        <v>1455656920</v>
      </c>
      <c r="O54" s="15" t="b">
        <v>0</v>
      </c>
      <c r="P54" s="15">
        <v>1</v>
      </c>
    </row>
    <row r="55" spans="1:16" x14ac:dyDescent="0.35">
      <c r="A55" s="15" t="str">
        <v>successful</v>
      </c>
      <c r="B55" s="15" t="str">
        <v>US</v>
      </c>
      <c r="C55" s="15" t="str">
        <v>USD</v>
      </c>
      <c r="D55" s="15">
        <v>1396648800</v>
      </c>
      <c r="E55" s="15">
        <v>1395407445</v>
      </c>
      <c r="F55" s="15" t="b">
        <v>0</v>
      </c>
      <c r="G55" s="15">
        <v>117</v>
      </c>
      <c r="J55" s="15" t="str">
        <v>failed</v>
      </c>
      <c r="K55" s="15" t="str">
        <v>US</v>
      </c>
      <c r="L55" s="15" t="str">
        <v>USD</v>
      </c>
      <c r="M55" s="15">
        <v>1439734001</v>
      </c>
      <c r="N55" s="15">
        <v>1437142547</v>
      </c>
      <c r="O55" s="15" t="b">
        <v>0</v>
      </c>
      <c r="P55" s="15">
        <v>1</v>
      </c>
    </row>
    <row r="56" spans="1:16" x14ac:dyDescent="0.35">
      <c r="A56" s="15" t="str">
        <v>successful</v>
      </c>
      <c r="B56" s="15" t="str">
        <v>US</v>
      </c>
      <c r="C56" s="15" t="str">
        <v>USD</v>
      </c>
      <c r="D56" s="15">
        <v>1451063221</v>
      </c>
      <c r="E56" s="15">
        <v>1448471221</v>
      </c>
      <c r="F56" s="15" t="b">
        <v>0</v>
      </c>
      <c r="G56" s="15">
        <v>52</v>
      </c>
      <c r="J56" s="15" t="str">
        <v>failed</v>
      </c>
      <c r="K56" s="15" t="str">
        <v>US</v>
      </c>
      <c r="L56" s="15" t="str">
        <v>USD</v>
      </c>
      <c r="M56" s="15">
        <v>1425655349</v>
      </c>
      <c r="N56" s="15">
        <v>1420471349</v>
      </c>
      <c r="O56" s="15" t="b">
        <v>0</v>
      </c>
      <c r="P56" s="15">
        <v>1</v>
      </c>
    </row>
    <row r="57" spans="1:16" x14ac:dyDescent="0.35">
      <c r="A57" s="15" t="str">
        <v>successful</v>
      </c>
      <c r="B57" s="15" t="str">
        <v>US</v>
      </c>
      <c r="C57" s="15" t="str">
        <v>USD</v>
      </c>
      <c r="D57" s="15">
        <v>1464390916</v>
      </c>
      <c r="E57" s="15">
        <v>1462576516</v>
      </c>
      <c r="F57" s="15" t="b">
        <v>0</v>
      </c>
      <c r="G57" s="15">
        <v>86</v>
      </c>
      <c r="J57" s="15" t="str">
        <v>failed</v>
      </c>
      <c r="K57" s="15" t="str">
        <v>GB</v>
      </c>
      <c r="L57" s="15" t="str">
        <v>GBP</v>
      </c>
      <c r="M57" s="15">
        <v>1455753540</v>
      </c>
      <c r="N57" s="15">
        <v>1452058282</v>
      </c>
      <c r="O57" s="15" t="b">
        <v>0</v>
      </c>
      <c r="P57" s="15">
        <v>1</v>
      </c>
    </row>
    <row r="58" spans="1:16" x14ac:dyDescent="0.35">
      <c r="A58" s="15" t="str">
        <v>successful</v>
      </c>
      <c r="B58" s="15" t="str">
        <v>GB</v>
      </c>
      <c r="C58" s="15" t="str">
        <v>GBP</v>
      </c>
      <c r="D58" s="15">
        <v>1433779200</v>
      </c>
      <c r="E58" s="15">
        <v>1432559424</v>
      </c>
      <c r="F58" s="15" t="b">
        <v>0</v>
      </c>
      <c r="G58" s="15">
        <v>174</v>
      </c>
      <c r="J58" s="15" t="str">
        <v>failed</v>
      </c>
      <c r="K58" s="15" t="str">
        <v>US</v>
      </c>
      <c r="L58" s="15" t="str">
        <v>USD</v>
      </c>
      <c r="M58" s="15">
        <v>1429740037</v>
      </c>
      <c r="N58" s="15">
        <v>1425423637</v>
      </c>
      <c r="O58" s="15" t="b">
        <v>0</v>
      </c>
      <c r="P58" s="15">
        <v>84</v>
      </c>
    </row>
    <row r="59" spans="1:16" x14ac:dyDescent="0.35">
      <c r="A59" s="15" t="str">
        <v>successful</v>
      </c>
      <c r="B59" s="15" t="str">
        <v>US</v>
      </c>
      <c r="C59" s="15" t="str">
        <v>USD</v>
      </c>
      <c r="D59" s="15">
        <v>1429991962</v>
      </c>
      <c r="E59" s="15">
        <v>1427399962</v>
      </c>
      <c r="F59" s="15" t="b">
        <v>0</v>
      </c>
      <c r="G59" s="15">
        <v>69</v>
      </c>
      <c r="J59" s="15" t="str">
        <v>failed</v>
      </c>
      <c r="K59" s="15" t="str">
        <v>SE</v>
      </c>
      <c r="L59" s="15" t="str">
        <v>SEK</v>
      </c>
      <c r="M59" s="15">
        <v>1419780149</v>
      </c>
      <c r="N59" s="15">
        <v>1417101749</v>
      </c>
      <c r="O59" s="15" t="b">
        <v>0</v>
      </c>
      <c r="P59" s="15">
        <v>38</v>
      </c>
    </row>
    <row r="60" spans="1:16" x14ac:dyDescent="0.35">
      <c r="A60" s="15" t="str">
        <v>successful</v>
      </c>
      <c r="B60" s="15" t="str">
        <v>US</v>
      </c>
      <c r="C60" s="15" t="str">
        <v>USD</v>
      </c>
      <c r="D60" s="15">
        <v>1416423172</v>
      </c>
      <c r="E60" s="15">
        <v>1413827572</v>
      </c>
      <c r="F60" s="15" t="b">
        <v>0</v>
      </c>
      <c r="G60" s="15">
        <v>75</v>
      </c>
      <c r="J60" s="15" t="str">
        <v>failed</v>
      </c>
      <c r="K60" s="15" t="str">
        <v>US</v>
      </c>
      <c r="L60" s="15" t="str">
        <v>USD</v>
      </c>
      <c r="M60" s="15">
        <v>1431702289</v>
      </c>
      <c r="N60" s="15">
        <v>1426518289</v>
      </c>
      <c r="O60" s="15" t="b">
        <v>0</v>
      </c>
      <c r="P60" s="15">
        <v>1</v>
      </c>
    </row>
    <row r="61" spans="1:16" x14ac:dyDescent="0.35">
      <c r="A61" s="15" t="str">
        <v>successful</v>
      </c>
      <c r="B61" s="15" t="str">
        <v>US</v>
      </c>
      <c r="C61" s="15" t="str">
        <v>USD</v>
      </c>
      <c r="D61" s="15">
        <v>1442264400</v>
      </c>
      <c r="E61" s="15">
        <v>1439530776</v>
      </c>
      <c r="F61" s="15" t="b">
        <v>0</v>
      </c>
      <c r="G61" s="15">
        <v>33</v>
      </c>
      <c r="J61" s="15" t="str">
        <v>failed</v>
      </c>
      <c r="K61" s="15" t="str">
        <v>US</v>
      </c>
      <c r="L61" s="15" t="str">
        <v>USD</v>
      </c>
      <c r="M61" s="15">
        <v>1459493940</v>
      </c>
      <c r="N61" s="15">
        <v>1456732225</v>
      </c>
      <c r="O61" s="15" t="b">
        <v>0</v>
      </c>
      <c r="P61" s="15">
        <v>76</v>
      </c>
    </row>
    <row r="62" spans="1:16" x14ac:dyDescent="0.35">
      <c r="A62" s="15" t="str">
        <v>successful</v>
      </c>
      <c r="B62" s="15" t="str">
        <v>GB</v>
      </c>
      <c r="C62" s="15" t="str">
        <v>GBP</v>
      </c>
      <c r="D62" s="15">
        <v>1395532800</v>
      </c>
      <c r="E62" s="15">
        <v>1393882717</v>
      </c>
      <c r="F62" s="15" t="b">
        <v>0</v>
      </c>
      <c r="G62" s="15">
        <v>108</v>
      </c>
      <c r="J62" s="15" t="str">
        <v>failed</v>
      </c>
      <c r="K62" s="15" t="str">
        <v>US</v>
      </c>
      <c r="L62" s="15" t="str">
        <v>USD</v>
      </c>
      <c r="M62" s="15">
        <v>1440101160</v>
      </c>
      <c r="N62" s="15">
        <v>1436542030</v>
      </c>
      <c r="O62" s="15" t="b">
        <v>0</v>
      </c>
      <c r="P62" s="15">
        <v>3</v>
      </c>
    </row>
    <row r="63" spans="1:16" x14ac:dyDescent="0.35">
      <c r="A63" s="15" t="str">
        <v>successful</v>
      </c>
      <c r="B63" s="15" t="str">
        <v>US</v>
      </c>
      <c r="C63" s="15" t="str">
        <v>USD</v>
      </c>
      <c r="D63" s="15">
        <v>1370547157</v>
      </c>
      <c r="E63" s="15">
        <v>1368646357</v>
      </c>
      <c r="F63" s="15" t="b">
        <v>0</v>
      </c>
      <c r="G63" s="15">
        <v>23</v>
      </c>
      <c r="J63" s="15" t="str">
        <v>failed</v>
      </c>
      <c r="K63" s="15" t="str">
        <v>US</v>
      </c>
      <c r="L63" s="15" t="str">
        <v>USD</v>
      </c>
      <c r="M63" s="15">
        <v>1427569564</v>
      </c>
      <c r="N63" s="15">
        <v>1422389164</v>
      </c>
      <c r="O63" s="15" t="b">
        <v>0</v>
      </c>
      <c r="P63" s="15">
        <v>0</v>
      </c>
    </row>
    <row r="64" spans="1:16" x14ac:dyDescent="0.35">
      <c r="A64" s="15" t="str">
        <v>successful</v>
      </c>
      <c r="B64" s="15" t="str">
        <v>US</v>
      </c>
      <c r="C64" s="15" t="str">
        <v>USD</v>
      </c>
      <c r="D64" s="15">
        <v>1362337878</v>
      </c>
      <c r="E64" s="15">
        <v>1360177878</v>
      </c>
      <c r="F64" s="15" t="b">
        <v>0</v>
      </c>
      <c r="G64" s="15">
        <v>48</v>
      </c>
      <c r="J64" s="15" t="str">
        <v>failed</v>
      </c>
      <c r="K64" s="15" t="str">
        <v>US</v>
      </c>
      <c r="L64" s="15" t="str">
        <v>USD</v>
      </c>
      <c r="M64" s="15">
        <v>1427423940</v>
      </c>
      <c r="N64" s="15">
        <v>1422383318</v>
      </c>
      <c r="O64" s="15" t="b">
        <v>0</v>
      </c>
      <c r="P64" s="15">
        <v>2</v>
      </c>
    </row>
    <row r="65" spans="1:16" x14ac:dyDescent="0.35">
      <c r="A65" s="15" t="str">
        <v>successful</v>
      </c>
      <c r="B65" s="15" t="str">
        <v>US</v>
      </c>
      <c r="C65" s="15" t="str">
        <v>USD</v>
      </c>
      <c r="D65" s="15">
        <v>1388206740</v>
      </c>
      <c r="E65" s="15">
        <v>1386194013</v>
      </c>
      <c r="F65" s="15" t="b">
        <v>0</v>
      </c>
      <c r="G65" s="15">
        <v>64</v>
      </c>
      <c r="J65" s="15" t="str">
        <v>failed</v>
      </c>
      <c r="K65" s="15" t="str">
        <v>US</v>
      </c>
      <c r="L65" s="15" t="str">
        <v>USD</v>
      </c>
      <c r="M65" s="15">
        <v>1463879100</v>
      </c>
      <c r="N65" s="15">
        <v>1461287350</v>
      </c>
      <c r="O65" s="15" t="b">
        <v>0</v>
      </c>
      <c r="P65" s="15">
        <v>0</v>
      </c>
    </row>
    <row r="66" spans="1:16" x14ac:dyDescent="0.35">
      <c r="A66" s="15" t="str">
        <v>successful</v>
      </c>
      <c r="B66" s="15" t="str">
        <v>US</v>
      </c>
      <c r="C66" s="15" t="str">
        <v>USD</v>
      </c>
      <c r="D66" s="15">
        <v>1373243181</v>
      </c>
      <c r="E66" s="15">
        <v>1370651181</v>
      </c>
      <c r="F66" s="15" t="b">
        <v>0</v>
      </c>
      <c r="G66" s="15">
        <v>24</v>
      </c>
      <c r="J66" s="15" t="str">
        <v>failed</v>
      </c>
      <c r="K66" s="15" t="str">
        <v>AU</v>
      </c>
      <c r="L66" s="15" t="str">
        <v>AUD</v>
      </c>
      <c r="M66" s="15">
        <v>1436506726</v>
      </c>
      <c r="N66" s="15">
        <v>1431322726</v>
      </c>
      <c r="O66" s="15" t="b">
        <v>0</v>
      </c>
      <c r="P66" s="15">
        <v>0</v>
      </c>
    </row>
    <row r="67" spans="1:16" x14ac:dyDescent="0.35">
      <c r="A67" s="15" t="str">
        <v>successful</v>
      </c>
      <c r="B67" s="15" t="str">
        <v>CA</v>
      </c>
      <c r="C67" s="15" t="str">
        <v>CAD</v>
      </c>
      <c r="D67" s="15">
        <v>1407736740</v>
      </c>
      <c r="E67" s="15">
        <v>1405453354</v>
      </c>
      <c r="F67" s="15" t="b">
        <v>0</v>
      </c>
      <c r="G67" s="15">
        <v>57</v>
      </c>
      <c r="J67" s="15" t="str">
        <v>failed</v>
      </c>
      <c r="K67" s="15" t="str">
        <v>US</v>
      </c>
      <c r="L67" s="15" t="str">
        <v>USD</v>
      </c>
      <c r="M67" s="15">
        <v>1460153054</v>
      </c>
      <c r="N67" s="15">
        <v>1457564654</v>
      </c>
      <c r="O67" s="15" t="b">
        <v>0</v>
      </c>
      <c r="P67" s="15">
        <v>0</v>
      </c>
    </row>
    <row r="68" spans="1:16" x14ac:dyDescent="0.35">
      <c r="A68" s="15" t="str">
        <v>successful</v>
      </c>
      <c r="B68" s="15" t="str">
        <v>US</v>
      </c>
      <c r="C68" s="15" t="str">
        <v>USD</v>
      </c>
      <c r="D68" s="15">
        <v>1468873420</v>
      </c>
      <c r="E68" s="15">
        <v>1466281420</v>
      </c>
      <c r="F68" s="15" t="b">
        <v>0</v>
      </c>
      <c r="G68" s="15">
        <v>26</v>
      </c>
      <c r="J68" s="15" t="str">
        <v>failed</v>
      </c>
      <c r="K68" s="15" t="str">
        <v>GB</v>
      </c>
      <c r="L68" s="15" t="str">
        <v>GBP</v>
      </c>
      <c r="M68" s="15">
        <v>1433064540</v>
      </c>
      <c r="N68" s="15">
        <v>1428854344</v>
      </c>
      <c r="O68" s="15" t="b">
        <v>0</v>
      </c>
      <c r="P68" s="15">
        <v>2</v>
      </c>
    </row>
    <row r="69" spans="1:16" x14ac:dyDescent="0.35">
      <c r="A69" s="15" t="str">
        <v>successful</v>
      </c>
      <c r="B69" s="15" t="str">
        <v>US</v>
      </c>
      <c r="C69" s="15" t="str">
        <v>USD</v>
      </c>
      <c r="D69" s="15">
        <v>1342360804</v>
      </c>
      <c r="E69" s="15">
        <v>1339768804</v>
      </c>
      <c r="F69" s="15" t="b">
        <v>0</v>
      </c>
      <c r="G69" s="15">
        <v>20</v>
      </c>
      <c r="J69" s="15" t="str">
        <v>failed</v>
      </c>
      <c r="K69" s="15" t="str">
        <v>US</v>
      </c>
      <c r="L69" s="15" t="str">
        <v>USD</v>
      </c>
      <c r="M69" s="15">
        <v>1436477241</v>
      </c>
      <c r="N69" s="15">
        <v>1433885241</v>
      </c>
      <c r="O69" s="15" t="b">
        <v>0</v>
      </c>
      <c r="P69" s="15">
        <v>0</v>
      </c>
    </row>
    <row r="70" spans="1:16" x14ac:dyDescent="0.35">
      <c r="A70" s="15" t="str">
        <v>successful</v>
      </c>
      <c r="B70" s="15" t="str">
        <v>GB</v>
      </c>
      <c r="C70" s="15" t="str">
        <v>GBP</v>
      </c>
      <c r="D70" s="15">
        <v>1393162791</v>
      </c>
      <c r="E70" s="15">
        <v>1390570791</v>
      </c>
      <c r="F70" s="15" t="b">
        <v>0</v>
      </c>
      <c r="G70" s="15">
        <v>36</v>
      </c>
      <c r="J70" s="15" t="str">
        <v>failed</v>
      </c>
      <c r="K70" s="15" t="str">
        <v>GB</v>
      </c>
      <c r="L70" s="15" t="str">
        <v>GBP</v>
      </c>
      <c r="M70" s="15">
        <v>1433176105</v>
      </c>
      <c r="N70" s="15">
        <v>1427992105</v>
      </c>
      <c r="O70" s="15" t="b">
        <v>0</v>
      </c>
      <c r="P70" s="15">
        <v>0</v>
      </c>
    </row>
    <row r="71" spans="1:16" x14ac:dyDescent="0.35">
      <c r="A71" s="15" t="str">
        <v>successful</v>
      </c>
      <c r="B71" s="15" t="str">
        <v>US</v>
      </c>
      <c r="C71" s="15" t="str">
        <v>USD</v>
      </c>
      <c r="D71" s="15">
        <v>1317538740</v>
      </c>
      <c r="E71" s="15">
        <v>1314765025</v>
      </c>
      <c r="F71" s="15" t="b">
        <v>0</v>
      </c>
      <c r="G71" s="15">
        <v>178</v>
      </c>
      <c r="J71" s="15" t="str">
        <v>failed</v>
      </c>
      <c r="K71" s="15" t="str">
        <v>DE</v>
      </c>
      <c r="L71" s="15" t="str">
        <v>EUR</v>
      </c>
      <c r="M71" s="15">
        <v>1455402297</v>
      </c>
      <c r="N71" s="15">
        <v>1452810297</v>
      </c>
      <c r="O71" s="15" t="b">
        <v>0</v>
      </c>
      <c r="P71" s="15">
        <v>0</v>
      </c>
    </row>
    <row r="72" spans="1:16" x14ac:dyDescent="0.35">
      <c r="A72" s="15" t="str">
        <v>successful</v>
      </c>
      <c r="B72" s="15" t="str">
        <v>US</v>
      </c>
      <c r="C72" s="15" t="str">
        <v>USD</v>
      </c>
      <c r="D72" s="15">
        <v>1315171845</v>
      </c>
      <c r="E72" s="15">
        <v>1309987845</v>
      </c>
      <c r="F72" s="15" t="b">
        <v>0</v>
      </c>
      <c r="G72" s="15">
        <v>17</v>
      </c>
      <c r="J72" s="15" t="str">
        <v>failed</v>
      </c>
      <c r="K72" s="15" t="str">
        <v>US</v>
      </c>
      <c r="L72" s="15" t="str">
        <v>USD</v>
      </c>
      <c r="M72" s="15">
        <v>1433443151</v>
      </c>
      <c r="N72" s="15">
        <v>1430851151</v>
      </c>
      <c r="O72" s="15" t="b">
        <v>0</v>
      </c>
      <c r="P72" s="15">
        <v>2</v>
      </c>
    </row>
    <row r="73" spans="1:16" x14ac:dyDescent="0.35">
      <c r="A73" s="15" t="str">
        <v>successful</v>
      </c>
      <c r="B73" s="15" t="str">
        <v>US</v>
      </c>
      <c r="C73" s="15" t="str">
        <v>USD</v>
      </c>
      <c r="D73" s="15">
        <v>1338186657</v>
      </c>
      <c r="E73" s="15">
        <v>1333002657</v>
      </c>
      <c r="F73" s="15" t="b">
        <v>0</v>
      </c>
      <c r="G73" s="15">
        <v>32</v>
      </c>
      <c r="J73" s="15" t="str">
        <v>failed</v>
      </c>
      <c r="K73" s="15" t="str">
        <v>US</v>
      </c>
      <c r="L73" s="15" t="str">
        <v>USD</v>
      </c>
      <c r="M73" s="15">
        <v>1451775651</v>
      </c>
      <c r="N73" s="15">
        <v>1449183651</v>
      </c>
      <c r="O73" s="15" t="b">
        <v>0</v>
      </c>
      <c r="P73" s="15">
        <v>0</v>
      </c>
    </row>
    <row r="74" spans="1:16" x14ac:dyDescent="0.35">
      <c r="A74" s="15" t="str">
        <v>successful</v>
      </c>
      <c r="B74" s="15" t="str">
        <v>US</v>
      </c>
      <c r="C74" s="15" t="str">
        <v>USD</v>
      </c>
      <c r="D74" s="15">
        <v>1352937600</v>
      </c>
      <c r="E74" s="15">
        <v>1351210481</v>
      </c>
      <c r="F74" s="15" t="b">
        <v>0</v>
      </c>
      <c r="G74" s="15">
        <v>41</v>
      </c>
      <c r="J74" s="15" t="str">
        <v>failed</v>
      </c>
      <c r="K74" s="15" t="str">
        <v>GB</v>
      </c>
      <c r="L74" s="15" t="str">
        <v>GBP</v>
      </c>
      <c r="M74" s="15">
        <v>1425066546</v>
      </c>
      <c r="N74" s="15">
        <v>1422474546</v>
      </c>
      <c r="O74" s="15" t="b">
        <v>0</v>
      </c>
      <c r="P74" s="15">
        <v>7</v>
      </c>
    </row>
    <row r="75" spans="1:16" x14ac:dyDescent="0.35">
      <c r="A75" s="15" t="str">
        <v>successful</v>
      </c>
      <c r="B75" s="15" t="str">
        <v>US</v>
      </c>
      <c r="C75" s="15" t="str">
        <v>USD</v>
      </c>
      <c r="D75" s="15">
        <v>1304395140</v>
      </c>
      <c r="E75" s="15">
        <v>1297620584</v>
      </c>
      <c r="F75" s="15" t="b">
        <v>0</v>
      </c>
      <c r="G75" s="15">
        <v>18</v>
      </c>
      <c r="J75" s="15" t="str">
        <v>failed</v>
      </c>
      <c r="K75" s="15" t="str">
        <v>US</v>
      </c>
      <c r="L75" s="15" t="str">
        <v>USD</v>
      </c>
      <c r="M75" s="15">
        <v>1475185972</v>
      </c>
      <c r="N75" s="15">
        <v>1472593972</v>
      </c>
      <c r="O75" s="15" t="b">
        <v>0</v>
      </c>
      <c r="P75" s="15">
        <v>0</v>
      </c>
    </row>
    <row r="76" spans="1:16" x14ac:dyDescent="0.35">
      <c r="A76" s="15" t="str">
        <v>successful</v>
      </c>
      <c r="B76" s="15" t="str">
        <v>FR</v>
      </c>
      <c r="C76" s="15" t="str">
        <v>EUR</v>
      </c>
      <c r="D76" s="15">
        <v>1453376495</v>
      </c>
      <c r="E76" s="15">
        <v>1450784495</v>
      </c>
      <c r="F76" s="15" t="b">
        <v>0</v>
      </c>
      <c r="G76" s="15">
        <v>29</v>
      </c>
      <c r="J76" s="15" t="str">
        <v>failed</v>
      </c>
      <c r="K76" s="15" t="str">
        <v>US</v>
      </c>
      <c r="L76" s="15" t="str">
        <v>USD</v>
      </c>
      <c r="M76" s="15">
        <v>1434847859</v>
      </c>
      <c r="N76" s="15">
        <v>1431391859</v>
      </c>
      <c r="O76" s="15" t="b">
        <v>0</v>
      </c>
      <c r="P76" s="15">
        <v>5</v>
      </c>
    </row>
    <row r="77" spans="1:16" x14ac:dyDescent="0.35">
      <c r="A77" s="15" t="str">
        <v>successful</v>
      </c>
      <c r="B77" s="15" t="str">
        <v>US</v>
      </c>
      <c r="C77" s="15" t="str">
        <v>USD</v>
      </c>
      <c r="D77" s="15">
        <v>1366693272</v>
      </c>
      <c r="E77" s="15">
        <v>1364101272</v>
      </c>
      <c r="F77" s="15" t="b">
        <v>0</v>
      </c>
      <c r="G77" s="15">
        <v>47</v>
      </c>
      <c r="J77" s="15" t="str">
        <v>failed</v>
      </c>
      <c r="K77" s="15" t="str">
        <v>US</v>
      </c>
      <c r="L77" s="15" t="str">
        <v>USD</v>
      </c>
      <c r="M77" s="15">
        <v>1436478497</v>
      </c>
      <c r="N77" s="15">
        <v>1433886497</v>
      </c>
      <c r="O77" s="15" t="b">
        <v>0</v>
      </c>
      <c r="P77" s="15">
        <v>0</v>
      </c>
    </row>
    <row r="78" spans="1:16" x14ac:dyDescent="0.35">
      <c r="A78" s="15" t="str">
        <v>successful</v>
      </c>
      <c r="B78" s="15" t="str">
        <v>US</v>
      </c>
      <c r="C78" s="15" t="str">
        <v>USD</v>
      </c>
      <c r="D78" s="15">
        <v>1325007358</v>
      </c>
      <c r="E78" s="15">
        <v>1319819758</v>
      </c>
      <c r="F78" s="15" t="b">
        <v>0</v>
      </c>
      <c r="G78" s="15">
        <v>15</v>
      </c>
      <c r="J78" s="15" t="str">
        <v>failed</v>
      </c>
      <c r="K78" s="15" t="str">
        <v>US</v>
      </c>
      <c r="L78" s="15" t="str">
        <v>USD</v>
      </c>
      <c r="M78" s="15">
        <v>1451952000</v>
      </c>
      <c r="N78" s="15">
        <v>1447380099</v>
      </c>
      <c r="O78" s="15" t="b">
        <v>0</v>
      </c>
      <c r="P78" s="15">
        <v>0</v>
      </c>
    </row>
    <row r="79" spans="1:16" x14ac:dyDescent="0.35">
      <c r="A79" s="15" t="str">
        <v>successful</v>
      </c>
      <c r="B79" s="15" t="str">
        <v>US</v>
      </c>
      <c r="C79" s="15" t="str">
        <v>USD</v>
      </c>
      <c r="D79" s="15">
        <v>1337569140</v>
      </c>
      <c r="E79" s="15">
        <v>1332991717</v>
      </c>
      <c r="F79" s="15" t="b">
        <v>0</v>
      </c>
      <c r="G79" s="15">
        <v>26</v>
      </c>
      <c r="J79" s="15" t="str">
        <v>failed</v>
      </c>
      <c r="K79" s="15" t="str">
        <v>US</v>
      </c>
      <c r="L79" s="15" t="str">
        <v>USD</v>
      </c>
      <c r="M79" s="15">
        <v>1457445069</v>
      </c>
      <c r="N79" s="15">
        <v>1452261069</v>
      </c>
      <c r="O79" s="15" t="b">
        <v>0</v>
      </c>
      <c r="P79" s="15">
        <v>1</v>
      </c>
    </row>
    <row r="80" spans="1:16" x14ac:dyDescent="0.35">
      <c r="A80" s="15" t="str">
        <v>successful</v>
      </c>
      <c r="B80" s="15" t="str">
        <v>FR</v>
      </c>
      <c r="C80" s="15" t="str">
        <v>EUR</v>
      </c>
      <c r="D80" s="15">
        <v>1472751121</v>
      </c>
      <c r="E80" s="15">
        <v>1471887121</v>
      </c>
      <c r="F80" s="15" t="b">
        <v>0</v>
      </c>
      <c r="G80" s="15">
        <v>35</v>
      </c>
      <c r="J80" s="15" t="str">
        <v>failed</v>
      </c>
      <c r="K80" s="15" t="str">
        <v>US</v>
      </c>
      <c r="L80" s="15" t="str">
        <v>USD</v>
      </c>
      <c r="M80" s="15">
        <v>1483088400</v>
      </c>
      <c r="N80" s="15">
        <v>1481324760</v>
      </c>
      <c r="O80" s="15" t="b">
        <v>0</v>
      </c>
      <c r="P80" s="15">
        <v>0</v>
      </c>
    </row>
    <row r="81" spans="1:16" x14ac:dyDescent="0.35">
      <c r="A81" s="15" t="str">
        <v>successful</v>
      </c>
      <c r="B81" s="15" t="str">
        <v>GB</v>
      </c>
      <c r="C81" s="15" t="str">
        <v>GBP</v>
      </c>
      <c r="D81" s="15">
        <v>1398451093</v>
      </c>
      <c r="E81" s="15">
        <v>1395859093</v>
      </c>
      <c r="F81" s="15" t="b">
        <v>0</v>
      </c>
      <c r="G81" s="15">
        <v>41</v>
      </c>
      <c r="J81" s="15" t="str">
        <v>failed</v>
      </c>
      <c r="K81" s="15" t="str">
        <v>AU</v>
      </c>
      <c r="L81" s="15" t="str">
        <v>AUD</v>
      </c>
      <c r="M81" s="15">
        <v>1446984000</v>
      </c>
      <c r="N81" s="15">
        <v>1445308730</v>
      </c>
      <c r="O81" s="15" t="b">
        <v>0</v>
      </c>
      <c r="P81" s="15">
        <v>5</v>
      </c>
    </row>
    <row r="82" spans="1:16" x14ac:dyDescent="0.35">
      <c r="A82" s="15" t="str">
        <v>successful</v>
      </c>
      <c r="B82" s="15" t="str">
        <v>US</v>
      </c>
      <c r="C82" s="15" t="str">
        <v>USD</v>
      </c>
      <c r="D82" s="15">
        <v>1386640856</v>
      </c>
      <c r="E82" s="15">
        <v>1383616856</v>
      </c>
      <c r="F82" s="15" t="b">
        <v>0</v>
      </c>
      <c r="G82" s="15">
        <v>47</v>
      </c>
      <c r="J82" s="15" t="str">
        <v>failed</v>
      </c>
      <c r="K82" s="15" t="str">
        <v>US</v>
      </c>
      <c r="L82" s="15" t="str">
        <v>USD</v>
      </c>
      <c r="M82" s="15">
        <v>1394772031</v>
      </c>
      <c r="N82" s="15">
        <v>1392183631</v>
      </c>
      <c r="O82" s="15" t="b">
        <v>0</v>
      </c>
      <c r="P82" s="15">
        <v>3</v>
      </c>
    </row>
    <row r="83" spans="1:16" x14ac:dyDescent="0.35">
      <c r="A83" s="15" t="str">
        <v>successful</v>
      </c>
      <c r="B83" s="15" t="str">
        <v>US</v>
      </c>
      <c r="C83" s="15" t="str">
        <v>USD</v>
      </c>
      <c r="D83" s="15">
        <v>1342234920</v>
      </c>
      <c r="E83" s="15">
        <v>1341892127</v>
      </c>
      <c r="F83" s="15" t="b">
        <v>0</v>
      </c>
      <c r="G83" s="15">
        <v>28</v>
      </c>
      <c r="J83" s="15" t="str">
        <v>failed</v>
      </c>
      <c r="K83" s="15" t="str">
        <v>US</v>
      </c>
      <c r="L83" s="15" t="str">
        <v>USD</v>
      </c>
      <c r="M83" s="15">
        <v>1440157656</v>
      </c>
      <c r="N83" s="15">
        <v>1434973656</v>
      </c>
      <c r="O83" s="15" t="b">
        <v>0</v>
      </c>
      <c r="P83" s="15">
        <v>6</v>
      </c>
    </row>
    <row r="84" spans="1:16" x14ac:dyDescent="0.35">
      <c r="A84" s="15" t="str">
        <v>successful</v>
      </c>
      <c r="B84" s="15" t="str">
        <v>US</v>
      </c>
      <c r="C84" s="15" t="str">
        <v>USD</v>
      </c>
      <c r="D84" s="15">
        <v>1318189261</v>
      </c>
      <c r="E84" s="15">
        <v>1315597261</v>
      </c>
      <c r="F84" s="15" t="b">
        <v>0</v>
      </c>
      <c r="G84" s="15">
        <v>100</v>
      </c>
      <c r="J84" s="15" t="str">
        <v>failed</v>
      </c>
      <c r="K84" s="15" t="str">
        <v>US</v>
      </c>
      <c r="L84" s="15" t="str">
        <v>USD</v>
      </c>
      <c r="M84" s="15">
        <v>1410416097</v>
      </c>
      <c r="N84" s="15">
        <v>1407824097</v>
      </c>
      <c r="O84" s="15" t="b">
        <v>0</v>
      </c>
      <c r="P84" s="15">
        <v>12</v>
      </c>
    </row>
    <row r="85" spans="1:16" x14ac:dyDescent="0.35">
      <c r="A85" s="15" t="str">
        <v>successful</v>
      </c>
      <c r="B85" s="15" t="str">
        <v>GB</v>
      </c>
      <c r="C85" s="15" t="str">
        <v>GBP</v>
      </c>
      <c r="D85" s="15">
        <v>1424604600</v>
      </c>
      <c r="E85" s="15">
        <v>1423320389</v>
      </c>
      <c r="F85" s="15" t="b">
        <v>0</v>
      </c>
      <c r="G85" s="15">
        <v>13</v>
      </c>
      <c r="J85" s="15" t="str">
        <v>failed</v>
      </c>
      <c r="K85" s="15" t="str">
        <v>US</v>
      </c>
      <c r="L85" s="15" t="str">
        <v>USD</v>
      </c>
      <c r="M85" s="15">
        <v>1370470430</v>
      </c>
      <c r="N85" s="15">
        <v>1367878430</v>
      </c>
      <c r="O85" s="15" t="b">
        <v>0</v>
      </c>
      <c r="P85" s="15">
        <v>13</v>
      </c>
    </row>
    <row r="86" spans="1:16" x14ac:dyDescent="0.35">
      <c r="A86" s="15" t="str">
        <v>successful</v>
      </c>
      <c r="B86" s="15" t="str">
        <v>US</v>
      </c>
      <c r="C86" s="15" t="str">
        <v>USD</v>
      </c>
      <c r="D86" s="15">
        <v>1305483086</v>
      </c>
      <c r="E86" s="15">
        <v>1302891086</v>
      </c>
      <c r="F86" s="15" t="b">
        <v>0</v>
      </c>
      <c r="G86" s="15">
        <v>7</v>
      </c>
      <c r="J86" s="15" t="str">
        <v>failed</v>
      </c>
      <c r="K86" s="15" t="str">
        <v>US</v>
      </c>
      <c r="L86" s="15" t="str">
        <v>USD</v>
      </c>
      <c r="M86" s="15">
        <v>1332748899</v>
      </c>
      <c r="N86" s="15">
        <v>1327568499</v>
      </c>
      <c r="O86" s="15" t="b">
        <v>0</v>
      </c>
      <c r="P86" s="15">
        <v>5</v>
      </c>
    </row>
    <row r="87" spans="1:16" x14ac:dyDescent="0.35">
      <c r="A87" s="15" t="str">
        <v>successful</v>
      </c>
      <c r="B87" s="15" t="str">
        <v>US</v>
      </c>
      <c r="C87" s="15" t="str">
        <v>USD</v>
      </c>
      <c r="D87" s="15">
        <v>1316746837</v>
      </c>
      <c r="E87" s="15">
        <v>1314154837</v>
      </c>
      <c r="F87" s="15" t="b">
        <v>0</v>
      </c>
      <c r="G87" s="15">
        <v>21</v>
      </c>
      <c r="J87" s="15" t="str">
        <v>failed</v>
      </c>
      <c r="K87" s="15" t="str">
        <v>US</v>
      </c>
      <c r="L87" s="15" t="str">
        <v>USD</v>
      </c>
      <c r="M87" s="15">
        <v>1448660404</v>
      </c>
      <c r="N87" s="15">
        <v>1443472804</v>
      </c>
      <c r="O87" s="15" t="b">
        <v>0</v>
      </c>
      <c r="P87" s="15">
        <v>2</v>
      </c>
    </row>
    <row r="88" spans="1:16" x14ac:dyDescent="0.35">
      <c r="A88" s="15" t="str">
        <v>successful</v>
      </c>
      <c r="B88" s="15" t="str">
        <v>FR</v>
      </c>
      <c r="C88" s="15" t="str">
        <v>EUR</v>
      </c>
      <c r="D88" s="15">
        <v>1451226045</v>
      </c>
      <c r="E88" s="15">
        <v>1444828845</v>
      </c>
      <c r="F88" s="15" t="b">
        <v>0</v>
      </c>
      <c r="G88" s="15">
        <v>17</v>
      </c>
      <c r="J88" s="15" t="str">
        <v>failed</v>
      </c>
      <c r="K88" s="15" t="str">
        <v>US</v>
      </c>
      <c r="L88" s="15" t="str">
        <v>USD</v>
      </c>
      <c r="M88" s="15">
        <v>1456851914</v>
      </c>
      <c r="N88" s="15">
        <v>1454259914</v>
      </c>
      <c r="O88" s="15" t="b">
        <v>0</v>
      </c>
      <c r="P88" s="15">
        <v>8</v>
      </c>
    </row>
    <row r="89" spans="1:16" x14ac:dyDescent="0.35">
      <c r="A89" s="15" t="str">
        <v>successful</v>
      </c>
      <c r="B89" s="15" t="str">
        <v>US</v>
      </c>
      <c r="C89" s="15" t="str">
        <v>USD</v>
      </c>
      <c r="D89" s="15">
        <v>1275529260</v>
      </c>
      <c r="E89" s="15">
        <v>1274705803</v>
      </c>
      <c r="F89" s="15" t="b">
        <v>0</v>
      </c>
      <c r="G89" s="15">
        <v>25</v>
      </c>
      <c r="J89" s="15" t="str">
        <v>failed</v>
      </c>
      <c r="K89" s="15" t="str">
        <v>US</v>
      </c>
      <c r="L89" s="15" t="str">
        <v>USD</v>
      </c>
      <c r="M89" s="15">
        <v>1445540340</v>
      </c>
      <c r="N89" s="15">
        <v>1444340940</v>
      </c>
      <c r="O89" s="15" t="b">
        <v>0</v>
      </c>
      <c r="P89" s="15">
        <v>0</v>
      </c>
    </row>
    <row r="90" spans="1:16" x14ac:dyDescent="0.35">
      <c r="A90" s="15" t="str">
        <v>successful</v>
      </c>
      <c r="B90" s="15" t="str">
        <v>US</v>
      </c>
      <c r="C90" s="15" t="str">
        <v>USD</v>
      </c>
      <c r="D90" s="15">
        <v>1403452131</v>
      </c>
      <c r="E90" s="15">
        <v>1401205731</v>
      </c>
      <c r="F90" s="15" t="b">
        <v>0</v>
      </c>
      <c r="G90" s="15">
        <v>60</v>
      </c>
      <c r="J90" s="15" t="str">
        <v>failed</v>
      </c>
      <c r="K90" s="15" t="str">
        <v>US</v>
      </c>
      <c r="L90" s="15" t="str">
        <v>USD</v>
      </c>
      <c r="M90" s="15">
        <v>1402956000</v>
      </c>
      <c r="N90" s="15">
        <v>1400523845</v>
      </c>
      <c r="O90" s="15" t="b">
        <v>0</v>
      </c>
      <c r="P90" s="15">
        <v>13</v>
      </c>
    </row>
    <row r="91" spans="1:16" x14ac:dyDescent="0.35">
      <c r="A91" s="15" t="str">
        <v>successful</v>
      </c>
      <c r="B91" s="15" t="str">
        <v>US</v>
      </c>
      <c r="C91" s="15" t="str">
        <v>USD</v>
      </c>
      <c r="D91" s="15">
        <v>1370196192</v>
      </c>
      <c r="E91" s="15">
        <v>1368036192</v>
      </c>
      <c r="F91" s="15" t="b">
        <v>0</v>
      </c>
      <c r="G91" s="15">
        <v>56</v>
      </c>
      <c r="J91" s="15" t="str">
        <v>failed</v>
      </c>
      <c r="K91" s="15" t="str">
        <v>US</v>
      </c>
      <c r="L91" s="15" t="str">
        <v>USD</v>
      </c>
      <c r="M91" s="15">
        <v>1259297940</v>
      </c>
      <c r="N91" s="15">
        <v>1252964282</v>
      </c>
      <c r="O91" s="15" t="b">
        <v>0</v>
      </c>
      <c r="P91" s="15">
        <v>0</v>
      </c>
    </row>
    <row r="92" spans="1:16" x14ac:dyDescent="0.35">
      <c r="A92" s="15" t="str">
        <v>successful</v>
      </c>
      <c r="B92" s="15" t="str">
        <v>US</v>
      </c>
      <c r="C92" s="15" t="str">
        <v>USD</v>
      </c>
      <c r="D92" s="15">
        <v>1310454499</v>
      </c>
      <c r="E92" s="15">
        <v>1307862499</v>
      </c>
      <c r="F92" s="15" t="b">
        <v>0</v>
      </c>
      <c r="G92" s="15">
        <v>16</v>
      </c>
      <c r="J92" s="15" t="str">
        <v>failed</v>
      </c>
      <c r="K92" s="15" t="str">
        <v>US</v>
      </c>
      <c r="L92" s="15" t="str">
        <v>USD</v>
      </c>
      <c r="M92" s="15">
        <v>1378866867</v>
      </c>
      <c r="N92" s="15">
        <v>1377570867</v>
      </c>
      <c r="O92" s="15" t="b">
        <v>0</v>
      </c>
      <c r="P92" s="15">
        <v>5</v>
      </c>
    </row>
    <row r="93" spans="1:16" x14ac:dyDescent="0.35">
      <c r="A93" s="15" t="str">
        <v>successful</v>
      </c>
      <c r="B93" s="15" t="str">
        <v>US</v>
      </c>
      <c r="C93" s="15" t="str">
        <v>USD</v>
      </c>
      <c r="D93" s="15">
        <v>1305625164</v>
      </c>
      <c r="E93" s="15">
        <v>1300354764</v>
      </c>
      <c r="F93" s="15" t="b">
        <v>0</v>
      </c>
      <c r="G93" s="15">
        <v>46</v>
      </c>
      <c r="J93" s="15" t="str">
        <v>failed</v>
      </c>
      <c r="K93" s="15" t="str">
        <v>GB</v>
      </c>
      <c r="L93" s="15" t="str">
        <v>GBP</v>
      </c>
      <c r="M93" s="15">
        <v>1467752083</v>
      </c>
      <c r="N93" s="15">
        <v>1465160083</v>
      </c>
      <c r="O93" s="15" t="b">
        <v>0</v>
      </c>
      <c r="P93" s="15">
        <v>8</v>
      </c>
    </row>
    <row r="94" spans="1:16" x14ac:dyDescent="0.35">
      <c r="A94" s="15" t="str">
        <v>successful</v>
      </c>
      <c r="B94" s="15" t="str">
        <v>CA</v>
      </c>
      <c r="C94" s="15" t="str">
        <v>CAD</v>
      </c>
      <c r="D94" s="15">
        <v>1485936000</v>
      </c>
      <c r="E94" s="15">
        <v>1481949983</v>
      </c>
      <c r="F94" s="15" t="b">
        <v>0</v>
      </c>
      <c r="G94" s="15">
        <v>43</v>
      </c>
      <c r="J94" s="15" t="str">
        <v>failed</v>
      </c>
      <c r="K94" s="15" t="str">
        <v>US</v>
      </c>
      <c r="L94" s="15" t="str">
        <v>USD</v>
      </c>
      <c r="M94" s="15">
        <v>1445448381</v>
      </c>
      <c r="N94" s="15">
        <v>1440264381</v>
      </c>
      <c r="O94" s="15" t="b">
        <v>0</v>
      </c>
      <c r="P94" s="15">
        <v>8</v>
      </c>
    </row>
    <row r="95" spans="1:16" x14ac:dyDescent="0.35">
      <c r="A95" s="15" t="str">
        <v>successful</v>
      </c>
      <c r="B95" s="15" t="str">
        <v>US</v>
      </c>
      <c r="C95" s="15" t="str">
        <v>USD</v>
      </c>
      <c r="D95" s="15">
        <v>1341349200</v>
      </c>
      <c r="E95" s="15">
        <v>1338928537</v>
      </c>
      <c r="F95" s="15" t="b">
        <v>0</v>
      </c>
      <c r="G95" s="15">
        <v>15</v>
      </c>
      <c r="J95" s="15" t="str">
        <v>failed</v>
      </c>
      <c r="K95" s="15" t="str">
        <v>US</v>
      </c>
      <c r="L95" s="15" t="str">
        <v>USD</v>
      </c>
      <c r="M95" s="15">
        <v>1444576022</v>
      </c>
      <c r="N95" s="15">
        <v>1439392022</v>
      </c>
      <c r="O95" s="15" t="b">
        <v>0</v>
      </c>
      <c r="P95" s="15">
        <v>0</v>
      </c>
    </row>
    <row r="96" spans="1:16" x14ac:dyDescent="0.35">
      <c r="A96" s="15" t="str">
        <v>successful</v>
      </c>
      <c r="B96" s="15" t="str">
        <v>GB</v>
      </c>
      <c r="C96" s="15" t="str">
        <v>GBP</v>
      </c>
      <c r="D96" s="15">
        <v>1396890822</v>
      </c>
      <c r="E96" s="15">
        <v>1395162822</v>
      </c>
      <c r="F96" s="15" t="b">
        <v>0</v>
      </c>
      <c r="G96" s="15">
        <v>12</v>
      </c>
      <c r="J96" s="15" t="str">
        <v>failed</v>
      </c>
      <c r="K96" s="15" t="str">
        <v>US</v>
      </c>
      <c r="L96" s="15" t="str">
        <v>USD</v>
      </c>
      <c r="M96" s="15">
        <v>1385931702</v>
      </c>
      <c r="N96" s="15">
        <v>1383076902</v>
      </c>
      <c r="O96" s="15" t="b">
        <v>0</v>
      </c>
      <c r="P96" s="15">
        <v>2</v>
      </c>
    </row>
    <row r="97" spans="1:16" x14ac:dyDescent="0.35">
      <c r="A97" s="15" t="str">
        <v>successful</v>
      </c>
      <c r="B97" s="15" t="str">
        <v>US</v>
      </c>
      <c r="C97" s="15" t="str">
        <v>USD</v>
      </c>
      <c r="D97" s="15">
        <v>1330214841</v>
      </c>
      <c r="E97" s="15">
        <v>1327622841</v>
      </c>
      <c r="F97" s="15" t="b">
        <v>0</v>
      </c>
      <c r="G97" s="15">
        <v>21</v>
      </c>
      <c r="J97" s="15" t="str">
        <v>failed</v>
      </c>
      <c r="K97" s="15" t="str">
        <v>US</v>
      </c>
      <c r="L97" s="15" t="str">
        <v>USD</v>
      </c>
      <c r="M97" s="15">
        <v>1379094980</v>
      </c>
      <c r="N97" s="15">
        <v>1376502980</v>
      </c>
      <c r="O97" s="15" t="b">
        <v>0</v>
      </c>
      <c r="P97" s="15">
        <v>3</v>
      </c>
    </row>
    <row r="98" spans="1:16" x14ac:dyDescent="0.35">
      <c r="A98" s="15" t="str">
        <v>successful</v>
      </c>
      <c r="B98" s="15" t="str">
        <v>US</v>
      </c>
      <c r="C98" s="15" t="str">
        <v>USD</v>
      </c>
      <c r="D98" s="15">
        <v>1280631600</v>
      </c>
      <c r="E98" s="15">
        <v>1274889241</v>
      </c>
      <c r="F98" s="15" t="b">
        <v>0</v>
      </c>
      <c r="G98" s="15">
        <v>34</v>
      </c>
      <c r="J98" s="15" t="str">
        <v>failed</v>
      </c>
      <c r="K98" s="15" t="str">
        <v>US</v>
      </c>
      <c r="L98" s="15" t="str">
        <v>USD</v>
      </c>
      <c r="M98" s="15">
        <v>1375260113</v>
      </c>
      <c r="N98" s="15">
        <v>1372668113</v>
      </c>
      <c r="O98" s="15" t="b">
        <v>0</v>
      </c>
      <c r="P98" s="15">
        <v>0</v>
      </c>
    </row>
    <row r="99" spans="1:16" x14ac:dyDescent="0.35">
      <c r="A99" s="15" t="str">
        <v>successful</v>
      </c>
      <c r="B99" s="15" t="str">
        <v>US</v>
      </c>
      <c r="C99" s="15" t="str">
        <v>USD</v>
      </c>
      <c r="D99" s="15">
        <v>1310440482</v>
      </c>
      <c r="E99" s="15">
        <v>1307848482</v>
      </c>
      <c r="F99" s="15" t="b">
        <v>0</v>
      </c>
      <c r="G99" s="15">
        <v>8</v>
      </c>
      <c r="J99" s="15" t="str">
        <v>failed</v>
      </c>
      <c r="K99" s="15" t="str">
        <v>CA</v>
      </c>
      <c r="L99" s="15" t="str">
        <v>CAD</v>
      </c>
      <c r="M99" s="15">
        <v>1475912326</v>
      </c>
      <c r="N99" s="15">
        <v>1470728326</v>
      </c>
      <c r="O99" s="15" t="b">
        <v>0</v>
      </c>
      <c r="P99" s="15">
        <v>0</v>
      </c>
    </row>
    <row r="100" spans="1:16" x14ac:dyDescent="0.35">
      <c r="A100" s="15" t="str">
        <v>successful</v>
      </c>
      <c r="B100" s="15" t="str">
        <v>US</v>
      </c>
      <c r="C100" s="15" t="str">
        <v>USD</v>
      </c>
      <c r="D100" s="15">
        <v>1354923000</v>
      </c>
      <c r="E100" s="15">
        <v>1351796674</v>
      </c>
      <c r="F100" s="15" t="b">
        <v>0</v>
      </c>
      <c r="G100" s="15">
        <v>60</v>
      </c>
      <c r="J100" s="15" t="str">
        <v>failed</v>
      </c>
      <c r="K100" s="15" t="str">
        <v>US</v>
      </c>
      <c r="L100" s="15" t="str">
        <v>USD</v>
      </c>
      <c r="M100" s="15">
        <v>1447830958</v>
      </c>
      <c r="N100" s="15">
        <v>1445235358</v>
      </c>
      <c r="O100" s="15" t="b">
        <v>0</v>
      </c>
      <c r="P100" s="15">
        <v>11</v>
      </c>
    </row>
    <row r="101" spans="1:16" x14ac:dyDescent="0.35">
      <c r="A101" s="15" t="str">
        <v>successful</v>
      </c>
      <c r="B101" s="15" t="str">
        <v>US</v>
      </c>
      <c r="C101" s="15" t="str">
        <v>USD</v>
      </c>
      <c r="D101" s="15">
        <v>1390426799</v>
      </c>
      <c r="E101" s="15">
        <v>1387834799</v>
      </c>
      <c r="F101" s="15" t="b">
        <v>0</v>
      </c>
      <c r="G101" s="15">
        <v>39</v>
      </c>
      <c r="J101" s="15" t="str">
        <v>failed</v>
      </c>
      <c r="K101" s="15" t="str">
        <v>US</v>
      </c>
      <c r="L101" s="15" t="str">
        <v>USD</v>
      </c>
      <c r="M101" s="15">
        <v>1413569818</v>
      </c>
      <c r="N101" s="15">
        <v>1412705818</v>
      </c>
      <c r="O101" s="15" t="b">
        <v>0</v>
      </c>
      <c r="P101" s="15">
        <v>0</v>
      </c>
    </row>
    <row r="102" spans="1:16" x14ac:dyDescent="0.35">
      <c r="A102" s="15" t="str">
        <v>successful</v>
      </c>
      <c r="B102" s="15" t="str">
        <v>US</v>
      </c>
      <c r="C102" s="15" t="str">
        <v>USD</v>
      </c>
      <c r="D102" s="15">
        <v>1352055886</v>
      </c>
      <c r="E102" s="15">
        <v>1350324286</v>
      </c>
      <c r="F102" s="15" t="b">
        <v>0</v>
      </c>
      <c r="G102" s="15">
        <v>26</v>
      </c>
      <c r="J102" s="15" t="str">
        <v>failed</v>
      </c>
      <c r="K102" s="15" t="str">
        <v>US</v>
      </c>
      <c r="L102" s="15" t="str">
        <v>USD</v>
      </c>
      <c r="M102" s="15">
        <v>1458859153</v>
      </c>
      <c r="N102" s="15">
        <v>1456270753</v>
      </c>
      <c r="O102" s="15" t="b">
        <v>0</v>
      </c>
      <c r="P102" s="15">
        <v>1</v>
      </c>
    </row>
    <row r="103" spans="1:16" x14ac:dyDescent="0.35">
      <c r="A103" s="15" t="str">
        <v>successful</v>
      </c>
      <c r="B103" s="15" t="str">
        <v>US</v>
      </c>
      <c r="C103" s="15" t="str">
        <v>USD</v>
      </c>
      <c r="D103" s="15">
        <v>1359052710</v>
      </c>
      <c r="E103" s="15">
        <v>1356979110</v>
      </c>
      <c r="F103" s="15" t="b">
        <v>0</v>
      </c>
      <c r="G103" s="15">
        <v>35</v>
      </c>
      <c r="J103" s="15" t="str">
        <v>failed</v>
      </c>
      <c r="K103" s="15" t="str">
        <v>GB</v>
      </c>
      <c r="L103" s="15" t="str">
        <v>GBP</v>
      </c>
      <c r="M103" s="15">
        <v>1383418996</v>
      </c>
      <c r="N103" s="15">
        <v>1380826996</v>
      </c>
      <c r="O103" s="15" t="b">
        <v>0</v>
      </c>
      <c r="P103" s="15">
        <v>0</v>
      </c>
    </row>
    <row r="104" spans="1:16" x14ac:dyDescent="0.35">
      <c r="A104" s="15" t="str">
        <v>successful</v>
      </c>
      <c r="B104" s="15" t="str">
        <v>US</v>
      </c>
      <c r="C104" s="15" t="str">
        <v>USD</v>
      </c>
      <c r="D104" s="15">
        <v>1293073733</v>
      </c>
      <c r="E104" s="15">
        <v>1290481733</v>
      </c>
      <c r="F104" s="15" t="b">
        <v>0</v>
      </c>
      <c r="G104" s="15">
        <v>65</v>
      </c>
      <c r="J104" s="15" t="str">
        <v>failed</v>
      </c>
      <c r="K104" s="15" t="str">
        <v>US</v>
      </c>
      <c r="L104" s="15" t="str">
        <v>USD</v>
      </c>
      <c r="M104" s="15">
        <v>1424380783</v>
      </c>
      <c r="N104" s="15">
        <v>1421788783</v>
      </c>
      <c r="O104" s="15" t="b">
        <v>0</v>
      </c>
      <c r="P104" s="15">
        <v>17</v>
      </c>
    </row>
    <row r="105" spans="1:16" x14ac:dyDescent="0.35">
      <c r="A105" s="15" t="str">
        <v>successful</v>
      </c>
      <c r="B105" s="15" t="str">
        <v>GB</v>
      </c>
      <c r="C105" s="15" t="str">
        <v>GBP</v>
      </c>
      <c r="D105" s="15">
        <v>1394220030</v>
      </c>
      <c r="E105" s="15">
        <v>1392232830</v>
      </c>
      <c r="F105" s="15" t="b">
        <v>0</v>
      </c>
      <c r="G105" s="15">
        <v>49</v>
      </c>
      <c r="J105" s="15" t="str">
        <v>failed</v>
      </c>
      <c r="K105" s="15" t="str">
        <v>CA</v>
      </c>
      <c r="L105" s="15" t="str">
        <v>CAD</v>
      </c>
      <c r="M105" s="15">
        <v>1391991701</v>
      </c>
      <c r="N105" s="15">
        <v>1389399701</v>
      </c>
      <c r="O105" s="15" t="b">
        <v>0</v>
      </c>
      <c r="P105" s="15">
        <v>2</v>
      </c>
    </row>
    <row r="106" spans="1:16" x14ac:dyDescent="0.35">
      <c r="A106" s="15" t="str">
        <v>successful</v>
      </c>
      <c r="B106" s="15" t="str">
        <v>US</v>
      </c>
      <c r="C106" s="15" t="str">
        <v>USD</v>
      </c>
      <c r="D106" s="15">
        <v>1301792400</v>
      </c>
      <c r="E106" s="15">
        <v>1299775266</v>
      </c>
      <c r="F106" s="15" t="b">
        <v>0</v>
      </c>
      <c r="G106" s="15">
        <v>10</v>
      </c>
      <c r="J106" s="15" t="str">
        <v>failed</v>
      </c>
      <c r="K106" s="15" t="str">
        <v>US</v>
      </c>
      <c r="L106" s="15" t="str">
        <v>USD</v>
      </c>
      <c r="M106" s="15">
        <v>1329342361</v>
      </c>
      <c r="N106" s="15">
        <v>1324158361</v>
      </c>
      <c r="O106" s="15" t="b">
        <v>0</v>
      </c>
      <c r="P106" s="15">
        <v>1</v>
      </c>
    </row>
    <row r="107" spans="1:16" x14ac:dyDescent="0.35">
      <c r="A107" s="15" t="str">
        <v>successful</v>
      </c>
      <c r="B107" s="15" t="str">
        <v>US</v>
      </c>
      <c r="C107" s="15" t="str">
        <v>USD</v>
      </c>
      <c r="D107" s="15">
        <v>1463184000</v>
      </c>
      <c r="E107" s="15">
        <v>1461605020</v>
      </c>
      <c r="F107" s="15" t="b">
        <v>0</v>
      </c>
      <c r="G107" s="15">
        <v>60</v>
      </c>
      <c r="J107" s="15" t="str">
        <v>failed</v>
      </c>
      <c r="K107" s="15" t="str">
        <v>US</v>
      </c>
      <c r="L107" s="15" t="str">
        <v>USD</v>
      </c>
      <c r="M107" s="15">
        <v>1432195375</v>
      </c>
      <c r="N107" s="15">
        <v>1430899375</v>
      </c>
      <c r="O107" s="15" t="b">
        <v>0</v>
      </c>
      <c r="P107" s="15">
        <v>2</v>
      </c>
    </row>
    <row r="108" spans="1:16" x14ac:dyDescent="0.35">
      <c r="A108" s="15" t="str">
        <v>successful</v>
      </c>
      <c r="B108" s="15" t="str">
        <v>US</v>
      </c>
      <c r="C108" s="15" t="str">
        <v>USD</v>
      </c>
      <c r="D108" s="15">
        <v>1333391901</v>
      </c>
      <c r="E108" s="15">
        <v>1332182301</v>
      </c>
      <c r="F108" s="15" t="b">
        <v>0</v>
      </c>
      <c r="G108" s="15">
        <v>27</v>
      </c>
      <c r="J108" s="15" t="str">
        <v>failed</v>
      </c>
      <c r="K108" s="15" t="str">
        <v>US</v>
      </c>
      <c r="L108" s="15" t="str">
        <v>USD</v>
      </c>
      <c r="M108" s="15">
        <v>1425434420</v>
      </c>
      <c r="N108" s="15">
        <v>1422842420</v>
      </c>
      <c r="O108" s="15" t="b">
        <v>0</v>
      </c>
      <c r="P108" s="15">
        <v>16</v>
      </c>
    </row>
    <row r="109" spans="1:16" x14ac:dyDescent="0.35">
      <c r="A109" s="15" t="str">
        <v>successful</v>
      </c>
      <c r="B109" s="15" t="str">
        <v>US</v>
      </c>
      <c r="C109" s="15" t="str">
        <v>USD</v>
      </c>
      <c r="D109" s="15">
        <v>1303688087</v>
      </c>
      <c r="E109" s="15">
        <v>1301787287</v>
      </c>
      <c r="F109" s="15" t="b">
        <v>0</v>
      </c>
      <c r="G109" s="15">
        <v>69</v>
      </c>
      <c r="J109" s="15" t="str">
        <v>failed</v>
      </c>
      <c r="K109" s="15" t="str">
        <v>GB</v>
      </c>
      <c r="L109" s="15" t="str">
        <v>GBP</v>
      </c>
      <c r="M109" s="15">
        <v>1364041163</v>
      </c>
      <c r="N109" s="15">
        <v>1361884763</v>
      </c>
      <c r="O109" s="15" t="b">
        <v>0</v>
      </c>
      <c r="P109" s="15">
        <v>1</v>
      </c>
    </row>
    <row r="110" spans="1:16" x14ac:dyDescent="0.35">
      <c r="A110" s="15" t="str">
        <v>successful</v>
      </c>
      <c r="B110" s="15" t="str">
        <v>US</v>
      </c>
      <c r="C110" s="15" t="str">
        <v>USD</v>
      </c>
      <c r="D110" s="15">
        <v>1370011370</v>
      </c>
      <c r="E110" s="15">
        <v>1364827370</v>
      </c>
      <c r="F110" s="15" t="b">
        <v>0</v>
      </c>
      <c r="G110" s="15">
        <v>47</v>
      </c>
      <c r="J110" s="15" t="str">
        <v>failed</v>
      </c>
      <c r="K110" s="15" t="str">
        <v>US</v>
      </c>
      <c r="L110" s="15" t="str">
        <v>USD</v>
      </c>
      <c r="M110" s="15">
        <v>1400091095</v>
      </c>
      <c r="N110" s="15">
        <v>1398363095</v>
      </c>
      <c r="O110" s="15" t="b">
        <v>0</v>
      </c>
      <c r="P110" s="15">
        <v>4</v>
      </c>
    </row>
    <row r="111" spans="1:16" x14ac:dyDescent="0.35">
      <c r="A111" s="15" t="str">
        <v>successful</v>
      </c>
      <c r="B111" s="15" t="str">
        <v>US</v>
      </c>
      <c r="C111" s="15" t="str">
        <v>USD</v>
      </c>
      <c r="D111" s="15">
        <v>1298680630</v>
      </c>
      <c r="E111" s="15">
        <v>1296088630</v>
      </c>
      <c r="F111" s="15" t="b">
        <v>0</v>
      </c>
      <c r="G111" s="15">
        <v>47</v>
      </c>
      <c r="J111" s="15" t="str">
        <v>failed</v>
      </c>
      <c r="K111" s="15" t="str">
        <v>GB</v>
      </c>
      <c r="L111" s="15" t="str">
        <v>GBP</v>
      </c>
      <c r="M111" s="15">
        <v>1382017085</v>
      </c>
      <c r="N111" s="15">
        <v>1379425085</v>
      </c>
      <c r="O111" s="15" t="b">
        <v>0</v>
      </c>
      <c r="P111" s="15">
        <v>5</v>
      </c>
    </row>
    <row r="112" spans="1:16" x14ac:dyDescent="0.35">
      <c r="A112" s="15" t="str">
        <v>successful</v>
      </c>
      <c r="B112" s="15" t="str">
        <v>US</v>
      </c>
      <c r="C112" s="15" t="str">
        <v>USD</v>
      </c>
      <c r="D112" s="15">
        <v>1384408740</v>
      </c>
      <c r="E112" s="15">
        <v>1381445253</v>
      </c>
      <c r="F112" s="15" t="b">
        <v>0</v>
      </c>
      <c r="G112" s="15">
        <v>26</v>
      </c>
      <c r="J112" s="15" t="str">
        <v>failed</v>
      </c>
      <c r="K112" s="15" t="str">
        <v>US</v>
      </c>
      <c r="L112" s="15" t="str">
        <v>USD</v>
      </c>
      <c r="M112" s="15">
        <v>1392417800</v>
      </c>
      <c r="N112" s="15">
        <v>1389825800</v>
      </c>
      <c r="O112" s="15" t="b">
        <v>0</v>
      </c>
      <c r="P112" s="15">
        <v>7</v>
      </c>
    </row>
    <row r="113" spans="1:16" x14ac:dyDescent="0.35">
      <c r="A113" s="15" t="str">
        <v>successful</v>
      </c>
      <c r="B113" s="15" t="str">
        <v>AU</v>
      </c>
      <c r="C113" s="15" t="str">
        <v>AUD</v>
      </c>
      <c r="D113" s="15">
        <v>1433059187</v>
      </c>
      <c r="E113" s="15">
        <v>1430467187</v>
      </c>
      <c r="F113" s="15" t="b">
        <v>0</v>
      </c>
      <c r="G113" s="15">
        <v>53</v>
      </c>
      <c r="J113" s="15" t="str">
        <v>failed</v>
      </c>
      <c r="K113" s="15" t="str">
        <v>US</v>
      </c>
      <c r="L113" s="15" t="str">
        <v>USD</v>
      </c>
      <c r="M113" s="15">
        <v>1390669791</v>
      </c>
      <c r="N113" s="15">
        <v>1388077791</v>
      </c>
      <c r="O113" s="15" t="b">
        <v>0</v>
      </c>
      <c r="P113" s="15">
        <v>0</v>
      </c>
    </row>
    <row r="114" spans="1:16" x14ac:dyDescent="0.35">
      <c r="A114" s="15" t="str">
        <v>successful</v>
      </c>
      <c r="B114" s="15" t="str">
        <v>US</v>
      </c>
      <c r="C114" s="15" t="str">
        <v>USD</v>
      </c>
      <c r="D114" s="15">
        <v>1397354400</v>
      </c>
      <c r="E114" s="15">
        <v>1395277318</v>
      </c>
      <c r="F114" s="15" t="b">
        <v>0</v>
      </c>
      <c r="G114" s="15">
        <v>81</v>
      </c>
      <c r="J114" s="15" t="str">
        <v>failed</v>
      </c>
      <c r="K114" s="15" t="str">
        <v>US</v>
      </c>
      <c r="L114" s="15" t="str">
        <v>USD</v>
      </c>
      <c r="M114" s="15">
        <v>1431536015</v>
      </c>
      <c r="N114" s="15">
        <v>1428944015</v>
      </c>
      <c r="O114" s="15" t="b">
        <v>0</v>
      </c>
      <c r="P114" s="15">
        <v>12</v>
      </c>
    </row>
    <row r="115" spans="1:16" x14ac:dyDescent="0.35">
      <c r="A115" s="15" t="str">
        <v>successful</v>
      </c>
      <c r="B115" s="15" t="str">
        <v>US</v>
      </c>
      <c r="C115" s="15" t="str">
        <v>USD</v>
      </c>
      <c r="D115" s="15">
        <v>1312642800</v>
      </c>
      <c r="E115" s="15">
        <v>1311963128</v>
      </c>
      <c r="F115" s="15" t="b">
        <v>0</v>
      </c>
      <c r="G115" s="15">
        <v>78</v>
      </c>
      <c r="J115" s="15" t="str">
        <v>failed</v>
      </c>
      <c r="K115" s="15" t="str">
        <v>US</v>
      </c>
      <c r="L115" s="15" t="str">
        <v>USD</v>
      </c>
      <c r="M115" s="15">
        <v>1424375279</v>
      </c>
      <c r="N115" s="15">
        <v>1422992879</v>
      </c>
      <c r="O115" s="15" t="b">
        <v>0</v>
      </c>
      <c r="P115" s="15">
        <v>2</v>
      </c>
    </row>
    <row r="116" spans="1:16" x14ac:dyDescent="0.35">
      <c r="A116" s="15" t="str">
        <v>successful</v>
      </c>
      <c r="B116" s="15" t="str">
        <v>US</v>
      </c>
      <c r="C116" s="15" t="str">
        <v>USD</v>
      </c>
      <c r="D116" s="15">
        <v>1326436488</v>
      </c>
      <c r="E116" s="15">
        <v>1321252488</v>
      </c>
      <c r="F116" s="15" t="b">
        <v>0</v>
      </c>
      <c r="G116" s="15">
        <v>35</v>
      </c>
      <c r="J116" s="15" t="str">
        <v>failed</v>
      </c>
      <c r="K116" s="15" t="str">
        <v>US</v>
      </c>
      <c r="L116" s="15" t="str">
        <v>USD</v>
      </c>
      <c r="M116" s="15">
        <v>1417007640</v>
      </c>
      <c r="N116" s="15">
        <v>1414343571</v>
      </c>
      <c r="O116" s="15" t="b">
        <v>0</v>
      </c>
      <c r="P116" s="15">
        <v>5</v>
      </c>
    </row>
    <row r="117" spans="1:16" x14ac:dyDescent="0.35">
      <c r="A117" s="15" t="str">
        <v>successful</v>
      </c>
      <c r="B117" s="15" t="str">
        <v>US</v>
      </c>
      <c r="C117" s="15" t="str">
        <v>USD</v>
      </c>
      <c r="D117" s="15">
        <v>1328377444</v>
      </c>
      <c r="E117" s="15">
        <v>1326217444</v>
      </c>
      <c r="F117" s="15" t="b">
        <v>0</v>
      </c>
      <c r="G117" s="15">
        <v>22</v>
      </c>
      <c r="J117" s="15" t="str">
        <v>failed</v>
      </c>
      <c r="K117" s="15" t="str">
        <v>US</v>
      </c>
      <c r="L117" s="15" t="str">
        <v>USD</v>
      </c>
      <c r="M117" s="15">
        <v>1334622660</v>
      </c>
      <c r="N117" s="15">
        <v>1330733022</v>
      </c>
      <c r="O117" s="15" t="b">
        <v>0</v>
      </c>
      <c r="P117" s="15">
        <v>2</v>
      </c>
    </row>
    <row r="118" spans="1:16" x14ac:dyDescent="0.35">
      <c r="A118" s="15" t="str">
        <v>successful</v>
      </c>
      <c r="B118" s="15" t="str">
        <v>US</v>
      </c>
      <c r="C118" s="15" t="str">
        <v>USD</v>
      </c>
      <c r="D118" s="15">
        <v>1302260155</v>
      </c>
      <c r="E118" s="15">
        <v>1298289355</v>
      </c>
      <c r="F118" s="15" t="b">
        <v>0</v>
      </c>
      <c r="G118" s="15">
        <v>57</v>
      </c>
      <c r="J118" s="15" t="str">
        <v>failed</v>
      </c>
      <c r="K118" s="15" t="str">
        <v>US</v>
      </c>
      <c r="L118" s="15" t="str">
        <v>USD</v>
      </c>
      <c r="M118" s="15">
        <v>1382414340</v>
      </c>
      <c r="N118" s="15">
        <v>1380559201</v>
      </c>
      <c r="O118" s="15" t="b">
        <v>0</v>
      </c>
      <c r="P118" s="15">
        <v>3</v>
      </c>
    </row>
    <row r="119" spans="1:16" x14ac:dyDescent="0.35">
      <c r="A119" s="15" t="str">
        <v>successful</v>
      </c>
      <c r="B119" s="15" t="str">
        <v>US</v>
      </c>
      <c r="C119" s="15" t="str">
        <v>USD</v>
      </c>
      <c r="D119" s="15">
        <v>1276110000</v>
      </c>
      <c r="E119" s="15">
        <v>1268337744</v>
      </c>
      <c r="F119" s="15" t="b">
        <v>0</v>
      </c>
      <c r="G119" s="15">
        <v>27</v>
      </c>
      <c r="J119" s="15" t="str">
        <v>failed</v>
      </c>
      <c r="K119" s="15" t="str">
        <v>CA</v>
      </c>
      <c r="L119" s="15" t="str">
        <v>CAD</v>
      </c>
      <c r="M119" s="15">
        <v>1408213512</v>
      </c>
      <c r="N119" s="15">
        <v>1405621512</v>
      </c>
      <c r="O119" s="15" t="b">
        <v>0</v>
      </c>
      <c r="P119" s="15">
        <v>0</v>
      </c>
    </row>
    <row r="120" spans="1:16" x14ac:dyDescent="0.35">
      <c r="A120" s="15" t="str">
        <v>successful</v>
      </c>
      <c r="B120" s="15" t="str">
        <v>US</v>
      </c>
      <c r="C120" s="15" t="str">
        <v>USD</v>
      </c>
      <c r="D120" s="15">
        <v>1311902236</v>
      </c>
      <c r="E120" s="15">
        <v>1309310236</v>
      </c>
      <c r="F120" s="15" t="b">
        <v>0</v>
      </c>
      <c r="G120" s="15">
        <v>39</v>
      </c>
      <c r="J120" s="15" t="str">
        <v>failed</v>
      </c>
      <c r="K120" s="15" t="str">
        <v>GB</v>
      </c>
      <c r="L120" s="15" t="str">
        <v>GBP</v>
      </c>
      <c r="M120" s="15">
        <v>1368550060</v>
      </c>
      <c r="N120" s="15">
        <v>1365958060</v>
      </c>
      <c r="O120" s="15" t="b">
        <v>0</v>
      </c>
      <c r="P120" s="15">
        <v>49</v>
      </c>
    </row>
    <row r="121" spans="1:16" x14ac:dyDescent="0.35">
      <c r="A121" s="15" t="str">
        <v>successful</v>
      </c>
      <c r="B121" s="15" t="str">
        <v>US</v>
      </c>
      <c r="C121" s="15" t="str">
        <v>USD</v>
      </c>
      <c r="D121" s="15">
        <v>1313276400</v>
      </c>
      <c r="E121" s="15">
        <v>1310693986</v>
      </c>
      <c r="F121" s="15" t="b">
        <v>0</v>
      </c>
      <c r="G121" s="15">
        <v>37</v>
      </c>
      <c r="J121" s="15" t="str">
        <v>failed</v>
      </c>
      <c r="K121" s="15" t="str">
        <v>US</v>
      </c>
      <c r="L121" s="15" t="str">
        <v>USD</v>
      </c>
      <c r="M121" s="15">
        <v>1321201327</v>
      </c>
      <c r="N121" s="15">
        <v>1316013727</v>
      </c>
      <c r="O121" s="15" t="b">
        <v>0</v>
      </c>
      <c r="P121" s="15">
        <v>1</v>
      </c>
    </row>
    <row r="122" spans="1:16" x14ac:dyDescent="0.35">
      <c r="A122" s="15" t="str">
        <v>successful</v>
      </c>
      <c r="B122" s="15" t="str">
        <v>US</v>
      </c>
      <c r="C122" s="15" t="str">
        <v>USD</v>
      </c>
      <c r="D122" s="15">
        <v>1367773211</v>
      </c>
      <c r="E122" s="15">
        <v>1363885211</v>
      </c>
      <c r="F122" s="15" t="b">
        <v>1</v>
      </c>
      <c r="G122" s="15">
        <v>137</v>
      </c>
      <c r="J122" s="15" t="str">
        <v>failed</v>
      </c>
      <c r="K122" s="15" t="str">
        <v>US</v>
      </c>
      <c r="L122" s="15" t="str">
        <v>USD</v>
      </c>
      <c r="M122" s="15">
        <v>1401595200</v>
      </c>
      <c r="N122" s="15">
        <v>1398862875</v>
      </c>
      <c r="O122" s="15" t="b">
        <v>0</v>
      </c>
      <c r="P122" s="15">
        <v>2</v>
      </c>
    </row>
    <row r="123" spans="1:16" x14ac:dyDescent="0.35">
      <c r="A123" s="15" t="str">
        <v>successful</v>
      </c>
      <c r="B123" s="15" t="str">
        <v>US</v>
      </c>
      <c r="C123" s="15" t="str">
        <v>USD</v>
      </c>
      <c r="D123" s="15">
        <v>1419180304</v>
      </c>
      <c r="E123" s="15">
        <v>1415292304</v>
      </c>
      <c r="F123" s="15" t="b">
        <v>1</v>
      </c>
      <c r="G123" s="15">
        <v>376</v>
      </c>
      <c r="J123" s="15" t="str">
        <v>failed</v>
      </c>
      <c r="K123" s="15" t="str">
        <v>GB</v>
      </c>
      <c r="L123" s="15" t="str">
        <v>GBP</v>
      </c>
      <c r="M123" s="15">
        <v>1370204367</v>
      </c>
      <c r="N123" s="15">
        <v>1368476367</v>
      </c>
      <c r="O123" s="15" t="b">
        <v>0</v>
      </c>
      <c r="P123" s="15">
        <v>0</v>
      </c>
    </row>
    <row r="124" spans="1:16" x14ac:dyDescent="0.35">
      <c r="A124" s="15" t="str">
        <v>successful</v>
      </c>
      <c r="B124" s="15" t="str">
        <v>US</v>
      </c>
      <c r="C124" s="15" t="str">
        <v>USD</v>
      </c>
      <c r="D124" s="15">
        <v>1324381790</v>
      </c>
      <c r="E124" s="15">
        <v>1321357790</v>
      </c>
      <c r="F124" s="15" t="b">
        <v>1</v>
      </c>
      <c r="G124" s="15">
        <v>202</v>
      </c>
      <c r="J124" s="15" t="str">
        <v>failed</v>
      </c>
      <c r="K124" s="15" t="str">
        <v>US</v>
      </c>
      <c r="L124" s="15" t="str">
        <v>USD</v>
      </c>
      <c r="M124" s="15">
        <v>1312945341</v>
      </c>
      <c r="N124" s="15">
        <v>1307761341</v>
      </c>
      <c r="O124" s="15" t="b">
        <v>0</v>
      </c>
      <c r="P124" s="15">
        <v>0</v>
      </c>
    </row>
    <row r="125" spans="1:16" x14ac:dyDescent="0.35">
      <c r="A125" s="15" t="str">
        <v>successful</v>
      </c>
      <c r="B125" s="15" t="str">
        <v>US</v>
      </c>
      <c r="C125" s="15" t="str">
        <v>USD</v>
      </c>
      <c r="D125" s="15">
        <v>1393031304</v>
      </c>
      <c r="E125" s="15">
        <v>1390439304</v>
      </c>
      <c r="F125" s="15" t="b">
        <v>1</v>
      </c>
      <c r="G125" s="15">
        <v>328</v>
      </c>
      <c r="J125" s="15" t="str">
        <v>failed</v>
      </c>
      <c r="K125" s="15" t="str">
        <v>US</v>
      </c>
      <c r="L125" s="15" t="str">
        <v>USD</v>
      </c>
      <c r="M125" s="15">
        <v>1316883753</v>
      </c>
      <c r="N125" s="15">
        <v>1311699753</v>
      </c>
      <c r="O125" s="15" t="b">
        <v>0</v>
      </c>
      <c r="P125" s="15">
        <v>11</v>
      </c>
    </row>
    <row r="126" spans="1:16" x14ac:dyDescent="0.35">
      <c r="A126" s="15" t="str">
        <v>successful</v>
      </c>
      <c r="B126" s="15" t="str">
        <v>US</v>
      </c>
      <c r="C126" s="15" t="str">
        <v>USD</v>
      </c>
      <c r="D126" s="15">
        <v>1268723160</v>
      </c>
      <c r="E126" s="15">
        <v>1265269559</v>
      </c>
      <c r="F126" s="15" t="b">
        <v>1</v>
      </c>
      <c r="G126" s="15">
        <v>84</v>
      </c>
      <c r="J126" s="15" t="str">
        <v>failed</v>
      </c>
      <c r="K126" s="15" t="str">
        <v>DE</v>
      </c>
      <c r="L126" s="15" t="str">
        <v>EUR</v>
      </c>
      <c r="M126" s="15">
        <v>1463602935</v>
      </c>
      <c r="N126" s="15">
        <v>1461874935</v>
      </c>
      <c r="O126" s="15" t="b">
        <v>0</v>
      </c>
      <c r="P126" s="15">
        <v>1</v>
      </c>
    </row>
    <row r="127" spans="1:16" x14ac:dyDescent="0.35">
      <c r="A127" s="15" t="str">
        <v>successful</v>
      </c>
      <c r="B127" s="15" t="str">
        <v>US</v>
      </c>
      <c r="C127" s="15" t="str">
        <v>USD</v>
      </c>
      <c r="D127" s="15">
        <v>1345079785</v>
      </c>
      <c r="E127" s="15">
        <v>1342487785</v>
      </c>
      <c r="F127" s="15" t="b">
        <v>1</v>
      </c>
      <c r="G127" s="15">
        <v>96</v>
      </c>
      <c r="J127" s="15" t="str">
        <v>failed</v>
      </c>
      <c r="K127" s="15" t="str">
        <v>US</v>
      </c>
      <c r="L127" s="15" t="str">
        <v>USD</v>
      </c>
      <c r="M127" s="15">
        <v>1403837574</v>
      </c>
      <c r="N127" s="15">
        <v>1402455174</v>
      </c>
      <c r="O127" s="15" t="b">
        <v>0</v>
      </c>
      <c r="P127" s="15">
        <v>8</v>
      </c>
    </row>
    <row r="128" spans="1:16" x14ac:dyDescent="0.35">
      <c r="A128" s="15" t="str">
        <v>successful</v>
      </c>
      <c r="B128" s="15" t="str">
        <v>US</v>
      </c>
      <c r="C128" s="15" t="str">
        <v>USD</v>
      </c>
      <c r="D128" s="15">
        <v>1292665405</v>
      </c>
      <c r="E128" s="15">
        <v>1288341805</v>
      </c>
      <c r="F128" s="15" t="b">
        <v>1</v>
      </c>
      <c r="G128" s="15">
        <v>223</v>
      </c>
      <c r="J128" s="15" t="str">
        <v>failed</v>
      </c>
      <c r="K128" s="15" t="str">
        <v>US</v>
      </c>
      <c r="L128" s="15" t="str">
        <v>USD</v>
      </c>
      <c r="M128" s="15">
        <v>1347057464</v>
      </c>
      <c r="N128" s="15">
        <v>1344465464</v>
      </c>
      <c r="O128" s="15" t="b">
        <v>0</v>
      </c>
      <c r="P128" s="15">
        <v>5</v>
      </c>
    </row>
    <row r="129" spans="1:16" x14ac:dyDescent="0.35">
      <c r="A129" s="15" t="str">
        <v>successful</v>
      </c>
      <c r="B129" s="15" t="str">
        <v>US</v>
      </c>
      <c r="C129" s="15" t="str">
        <v>USD</v>
      </c>
      <c r="D129" s="15">
        <v>1287200340</v>
      </c>
      <c r="E129" s="15">
        <v>1284042614</v>
      </c>
      <c r="F129" s="15" t="b">
        <v>1</v>
      </c>
      <c r="G129" s="15">
        <v>62</v>
      </c>
      <c r="J129" s="15" t="str">
        <v>failed</v>
      </c>
      <c r="K129" s="15" t="str">
        <v>US</v>
      </c>
      <c r="L129" s="15" t="str">
        <v>USD</v>
      </c>
      <c r="M129" s="15">
        <v>1348849134</v>
      </c>
      <c r="N129" s="15">
        <v>1344961134</v>
      </c>
      <c r="O129" s="15" t="b">
        <v>0</v>
      </c>
      <c r="P129" s="15">
        <v>39</v>
      </c>
    </row>
    <row r="130" spans="1:16" x14ac:dyDescent="0.35">
      <c r="A130" s="15" t="str">
        <v>successful</v>
      </c>
      <c r="B130" s="15" t="str">
        <v>US</v>
      </c>
      <c r="C130" s="15" t="str">
        <v>USD</v>
      </c>
      <c r="D130" s="15">
        <v>1325961309</v>
      </c>
      <c r="E130" s="15">
        <v>1322073309</v>
      </c>
      <c r="F130" s="15" t="b">
        <v>1</v>
      </c>
      <c r="G130" s="15">
        <v>146</v>
      </c>
      <c r="J130" s="15" t="str">
        <v>failed</v>
      </c>
      <c r="K130" s="15" t="str">
        <v>US</v>
      </c>
      <c r="L130" s="15" t="str">
        <v>USD</v>
      </c>
      <c r="M130" s="15">
        <v>1341978665</v>
      </c>
      <c r="N130" s="15">
        <v>1336795283</v>
      </c>
      <c r="O130" s="15" t="b">
        <v>0</v>
      </c>
      <c r="P130" s="15">
        <v>0</v>
      </c>
    </row>
    <row r="131" spans="1:16" x14ac:dyDescent="0.35">
      <c r="A131" s="15" t="str">
        <v>successful</v>
      </c>
      <c r="B131" s="15" t="str">
        <v>US</v>
      </c>
      <c r="C131" s="15" t="str">
        <v>USD</v>
      </c>
      <c r="D131" s="15">
        <v>1282498800</v>
      </c>
      <c r="E131" s="15">
        <v>1275603020</v>
      </c>
      <c r="F131" s="15" t="b">
        <v>1</v>
      </c>
      <c r="G131" s="15">
        <v>235</v>
      </c>
      <c r="J131" s="15" t="str">
        <v>failed</v>
      </c>
      <c r="K131" s="15" t="str">
        <v>GB</v>
      </c>
      <c r="L131" s="15" t="str">
        <v>GBP</v>
      </c>
      <c r="M131" s="15">
        <v>1409960724</v>
      </c>
      <c r="N131" s="15">
        <v>1404776724</v>
      </c>
      <c r="O131" s="15" t="b">
        <v>0</v>
      </c>
      <c r="P131" s="15">
        <v>0</v>
      </c>
    </row>
    <row r="132" spans="1:16" x14ac:dyDescent="0.35">
      <c r="A132" s="15" t="str">
        <v>successful</v>
      </c>
      <c r="B132" s="15" t="str">
        <v>US</v>
      </c>
      <c r="C132" s="15" t="str">
        <v>USD</v>
      </c>
      <c r="D132" s="15">
        <v>1370525691</v>
      </c>
      <c r="E132" s="15">
        <v>1367933691</v>
      </c>
      <c r="F132" s="15" t="b">
        <v>1</v>
      </c>
      <c r="G132" s="15">
        <v>437</v>
      </c>
      <c r="J132" s="15" t="str">
        <v>failed</v>
      </c>
      <c r="K132" s="15" t="str">
        <v>US</v>
      </c>
      <c r="L132" s="15" t="str">
        <v>USD</v>
      </c>
      <c r="M132" s="15">
        <v>1389844800</v>
      </c>
      <c r="N132" s="15">
        <v>1385524889</v>
      </c>
      <c r="O132" s="15" t="b">
        <v>0</v>
      </c>
      <c r="P132" s="15">
        <v>2</v>
      </c>
    </row>
    <row r="133" spans="1:16" x14ac:dyDescent="0.35">
      <c r="A133" s="15" t="str">
        <v>successful</v>
      </c>
      <c r="B133" s="15" t="str">
        <v>US</v>
      </c>
      <c r="C133" s="15" t="str">
        <v>USD</v>
      </c>
      <c r="D133" s="15">
        <v>1337194800</v>
      </c>
      <c r="E133" s="15">
        <v>1334429646</v>
      </c>
      <c r="F133" s="15" t="b">
        <v>1</v>
      </c>
      <c r="G133" s="15">
        <v>77</v>
      </c>
      <c r="J133" s="15" t="str">
        <v>failed</v>
      </c>
      <c r="K133" s="15" t="str">
        <v>US</v>
      </c>
      <c r="L133" s="15" t="str">
        <v>USD</v>
      </c>
      <c r="M133" s="15">
        <v>1397924379</v>
      </c>
      <c r="N133" s="15">
        <v>1394039979</v>
      </c>
      <c r="O133" s="15" t="b">
        <v>0</v>
      </c>
      <c r="P133" s="15">
        <v>170</v>
      </c>
    </row>
    <row r="134" spans="1:16" x14ac:dyDescent="0.35">
      <c r="A134" s="15" t="str">
        <v>successful</v>
      </c>
      <c r="B134" s="15" t="str">
        <v>US</v>
      </c>
      <c r="C134" s="15" t="str">
        <v>USD</v>
      </c>
      <c r="D134" s="15">
        <v>1275364740</v>
      </c>
      <c r="E134" s="15">
        <v>1269878058</v>
      </c>
      <c r="F134" s="15" t="b">
        <v>1</v>
      </c>
      <c r="G134" s="15">
        <v>108</v>
      </c>
      <c r="J134" s="15" t="str">
        <v>failed</v>
      </c>
      <c r="K134" s="15" t="str">
        <v>US</v>
      </c>
      <c r="L134" s="15" t="str">
        <v>USD</v>
      </c>
      <c r="M134" s="15">
        <v>1408831718</v>
      </c>
      <c r="N134" s="15">
        <v>1406239718</v>
      </c>
      <c r="O134" s="15" t="b">
        <v>0</v>
      </c>
      <c r="P134" s="15">
        <v>5</v>
      </c>
    </row>
    <row r="135" spans="1:16" x14ac:dyDescent="0.35">
      <c r="A135" s="15" t="str">
        <v>successful</v>
      </c>
      <c r="B135" s="15" t="str">
        <v>US</v>
      </c>
      <c r="C135" s="15" t="str">
        <v>USD</v>
      </c>
      <c r="D135" s="15">
        <v>1329320235</v>
      </c>
      <c r="E135" s="15">
        <v>1326728235</v>
      </c>
      <c r="F135" s="15" t="b">
        <v>1</v>
      </c>
      <c r="G135" s="15">
        <v>7</v>
      </c>
      <c r="J135" s="15" t="str">
        <v>failed</v>
      </c>
      <c r="K135" s="15" t="str">
        <v>US</v>
      </c>
      <c r="L135" s="15" t="str">
        <v>USD</v>
      </c>
      <c r="M135" s="15">
        <v>1410972319</v>
      </c>
      <c r="N135" s="15">
        <v>1408380319</v>
      </c>
      <c r="O135" s="15" t="b">
        <v>0</v>
      </c>
      <c r="P135" s="15">
        <v>14</v>
      </c>
    </row>
    <row r="136" spans="1:16" x14ac:dyDescent="0.35">
      <c r="A136" s="15" t="str">
        <v>successful</v>
      </c>
      <c r="B136" s="15" t="str">
        <v>US</v>
      </c>
      <c r="C136" s="15" t="str">
        <v>USD</v>
      </c>
      <c r="D136" s="15">
        <v>1445047200</v>
      </c>
      <c r="E136" s="15">
        <v>1442443910</v>
      </c>
      <c r="F136" s="15" t="b">
        <v>1</v>
      </c>
      <c r="G136" s="15">
        <v>314</v>
      </c>
      <c r="J136" s="15" t="str">
        <v>failed</v>
      </c>
      <c r="K136" s="15" t="str">
        <v>US</v>
      </c>
      <c r="L136" s="15" t="str">
        <v>USD</v>
      </c>
      <c r="M136" s="15">
        <v>1487318029</v>
      </c>
      <c r="N136" s="15">
        <v>1484726029</v>
      </c>
      <c r="O136" s="15" t="b">
        <v>0</v>
      </c>
      <c r="P136" s="15">
        <v>1</v>
      </c>
    </row>
    <row r="137" spans="1:16" x14ac:dyDescent="0.35">
      <c r="A137" s="15" t="str">
        <v>successful</v>
      </c>
      <c r="B137" s="15" t="str">
        <v>US</v>
      </c>
      <c r="C137" s="15" t="str">
        <v>USD</v>
      </c>
      <c r="D137" s="15">
        <v>1300275482</v>
      </c>
      <c r="E137" s="15">
        <v>1297687082</v>
      </c>
      <c r="F137" s="15" t="b">
        <v>1</v>
      </c>
      <c r="G137" s="15">
        <v>188</v>
      </c>
      <c r="J137" s="15" t="str">
        <v>failed</v>
      </c>
      <c r="K137" s="15" t="str">
        <v>US</v>
      </c>
      <c r="L137" s="15" t="str">
        <v>USD</v>
      </c>
      <c r="M137" s="15">
        <v>1430877843</v>
      </c>
      <c r="N137" s="15">
        <v>1428285843</v>
      </c>
      <c r="O137" s="15" t="b">
        <v>0</v>
      </c>
      <c r="P137" s="15">
        <v>0</v>
      </c>
    </row>
    <row r="138" spans="1:16" x14ac:dyDescent="0.35">
      <c r="A138" s="15" t="str">
        <v>successful</v>
      </c>
      <c r="B138" s="15" t="str">
        <v>US</v>
      </c>
      <c r="C138" s="15" t="str">
        <v>USD</v>
      </c>
      <c r="D138" s="15">
        <v>1363458467</v>
      </c>
      <c r="E138" s="15">
        <v>1360866467</v>
      </c>
      <c r="F138" s="15" t="b">
        <v>1</v>
      </c>
      <c r="G138" s="15">
        <v>275</v>
      </c>
      <c r="J138" s="15" t="str">
        <v>failed</v>
      </c>
      <c r="K138" s="15" t="str">
        <v>US</v>
      </c>
      <c r="L138" s="15" t="str">
        <v>USD</v>
      </c>
      <c r="M138" s="15">
        <v>1401767940</v>
      </c>
      <c r="N138" s="15">
        <v>1398727441</v>
      </c>
      <c r="O138" s="15" t="b">
        <v>0</v>
      </c>
      <c r="P138" s="15">
        <v>124</v>
      </c>
    </row>
    <row r="139" spans="1:16" x14ac:dyDescent="0.35">
      <c r="A139" s="15" t="str">
        <v>successful</v>
      </c>
      <c r="B139" s="15" t="str">
        <v>US</v>
      </c>
      <c r="C139" s="15" t="str">
        <v>USD</v>
      </c>
      <c r="D139" s="15">
        <v>1463670162</v>
      </c>
      <c r="E139" s="15">
        <v>1461078162</v>
      </c>
      <c r="F139" s="15" t="b">
        <v>1</v>
      </c>
      <c r="G139" s="15">
        <v>560</v>
      </c>
      <c r="J139" s="15" t="str">
        <v>failed</v>
      </c>
      <c r="K139" s="15" t="str">
        <v>US</v>
      </c>
      <c r="L139" s="15" t="str">
        <v>USD</v>
      </c>
      <c r="M139" s="15">
        <v>1337371334</v>
      </c>
      <c r="N139" s="15">
        <v>1332187334</v>
      </c>
      <c r="O139" s="15" t="b">
        <v>0</v>
      </c>
      <c r="P139" s="15">
        <v>0</v>
      </c>
    </row>
    <row r="140" spans="1:16" x14ac:dyDescent="0.35">
      <c r="A140" s="15" t="str">
        <v>successful</v>
      </c>
      <c r="B140" s="15" t="str">
        <v>US</v>
      </c>
      <c r="C140" s="15" t="str">
        <v>USD</v>
      </c>
      <c r="D140" s="15">
        <v>1308359666</v>
      </c>
      <c r="E140" s="15">
        <v>1305767666</v>
      </c>
      <c r="F140" s="15" t="b">
        <v>1</v>
      </c>
      <c r="G140" s="15">
        <v>688</v>
      </c>
      <c r="J140" s="15" t="str">
        <v>failed</v>
      </c>
      <c r="K140" s="15" t="str">
        <v>US</v>
      </c>
      <c r="L140" s="15" t="str">
        <v>USD</v>
      </c>
      <c r="M140" s="15">
        <v>1427921509</v>
      </c>
      <c r="N140" s="15">
        <v>1425333109</v>
      </c>
      <c r="O140" s="15" t="b">
        <v>0</v>
      </c>
      <c r="P140" s="15">
        <v>0</v>
      </c>
    </row>
    <row r="141" spans="1:16" x14ac:dyDescent="0.35">
      <c r="A141" s="15" t="str">
        <v>successful</v>
      </c>
      <c r="B141" s="15" t="str">
        <v>US</v>
      </c>
      <c r="C141" s="15" t="str">
        <v>USD</v>
      </c>
      <c r="D141" s="15">
        <v>1428514969</v>
      </c>
      <c r="E141" s="15">
        <v>1425922969</v>
      </c>
      <c r="F141" s="15" t="b">
        <v>1</v>
      </c>
      <c r="G141" s="15">
        <v>942</v>
      </c>
      <c r="J141" s="15" t="str">
        <v>failed</v>
      </c>
      <c r="K141" s="15" t="str">
        <v>US</v>
      </c>
      <c r="L141" s="15" t="str">
        <v>USD</v>
      </c>
      <c r="M141" s="15">
        <v>1416566835</v>
      </c>
      <c r="N141" s="15">
        <v>1411379235</v>
      </c>
      <c r="O141" s="15" t="b">
        <v>0</v>
      </c>
      <c r="P141" s="15">
        <v>55</v>
      </c>
    </row>
    <row r="142" spans="1:16" x14ac:dyDescent="0.35">
      <c r="A142" s="15" t="str">
        <v>successful</v>
      </c>
      <c r="B142" s="15" t="str">
        <v>US</v>
      </c>
      <c r="C142" s="15" t="str">
        <v>USD</v>
      </c>
      <c r="D142" s="15">
        <v>1279360740</v>
      </c>
      <c r="E142" s="15">
        <v>1275415679</v>
      </c>
      <c r="F142" s="15" t="b">
        <v>1</v>
      </c>
      <c r="G142" s="15">
        <v>88</v>
      </c>
      <c r="J142" s="15" t="str">
        <v>failed</v>
      </c>
      <c r="K142" s="15" t="str">
        <v>US</v>
      </c>
      <c r="L142" s="15" t="str">
        <v>USD</v>
      </c>
      <c r="M142" s="15">
        <v>1376049615</v>
      </c>
      <c r="N142" s="15">
        <v>1373457615</v>
      </c>
      <c r="O142" s="15" t="b">
        <v>0</v>
      </c>
      <c r="P142" s="15">
        <v>140</v>
      </c>
    </row>
    <row r="143" spans="1:16" x14ac:dyDescent="0.35">
      <c r="A143" s="15" t="str">
        <v>successful</v>
      </c>
      <c r="B143" s="15" t="str">
        <v>US</v>
      </c>
      <c r="C143" s="15" t="str">
        <v>USD</v>
      </c>
      <c r="D143" s="15">
        <v>1339080900</v>
      </c>
      <c r="E143" s="15">
        <v>1334783704</v>
      </c>
      <c r="F143" s="15" t="b">
        <v>1</v>
      </c>
      <c r="G143" s="15">
        <v>220</v>
      </c>
      <c r="J143" s="15" t="str">
        <v>failed</v>
      </c>
      <c r="K143" s="15" t="str">
        <v>US</v>
      </c>
      <c r="L143" s="15" t="str">
        <v>USD</v>
      </c>
      <c r="M143" s="15">
        <v>1349885289</v>
      </c>
      <c r="N143" s="15">
        <v>1347293289</v>
      </c>
      <c r="O143" s="15" t="b">
        <v>0</v>
      </c>
      <c r="P143" s="15">
        <v>21</v>
      </c>
    </row>
    <row r="144" spans="1:16" x14ac:dyDescent="0.35">
      <c r="A144" s="15" t="str">
        <v>successful</v>
      </c>
      <c r="B144" s="15" t="str">
        <v>US</v>
      </c>
      <c r="C144" s="15" t="str">
        <v>USD</v>
      </c>
      <c r="D144" s="15">
        <v>1298699828</v>
      </c>
      <c r="E144" s="15">
        <v>1294811828</v>
      </c>
      <c r="F144" s="15" t="b">
        <v>1</v>
      </c>
      <c r="G144" s="15">
        <v>145</v>
      </c>
      <c r="J144" s="15" t="str">
        <v>failed</v>
      </c>
      <c r="K144" s="15" t="str">
        <v>US</v>
      </c>
      <c r="L144" s="15" t="str">
        <v>USD</v>
      </c>
      <c r="M144" s="15">
        <v>1460644440</v>
      </c>
      <c r="N144" s="15">
        <v>1458336690</v>
      </c>
      <c r="O144" s="15" t="b">
        <v>0</v>
      </c>
      <c r="P144" s="15">
        <v>1</v>
      </c>
    </row>
    <row r="145" spans="1:16" x14ac:dyDescent="0.35">
      <c r="A145" s="15" t="str">
        <v>successful</v>
      </c>
      <c r="B145" s="15" t="str">
        <v>US</v>
      </c>
      <c r="C145" s="15" t="str">
        <v>USD</v>
      </c>
      <c r="D145" s="15">
        <v>1348786494</v>
      </c>
      <c r="E145" s="15">
        <v>1346194494</v>
      </c>
      <c r="F145" s="15" t="b">
        <v>1</v>
      </c>
      <c r="G145" s="15">
        <v>963</v>
      </c>
      <c r="J145" s="15" t="str">
        <v>failed</v>
      </c>
      <c r="K145" s="15" t="str">
        <v>GB</v>
      </c>
      <c r="L145" s="15" t="str">
        <v>GBP</v>
      </c>
      <c r="M145" s="15">
        <v>1359434672</v>
      </c>
      <c r="N145" s="15">
        <v>1354250672</v>
      </c>
      <c r="O145" s="15" t="b">
        <v>0</v>
      </c>
      <c r="P145" s="15">
        <v>147</v>
      </c>
    </row>
    <row r="146" spans="1:16" x14ac:dyDescent="0.35">
      <c r="A146" s="15" t="str">
        <v>successful</v>
      </c>
      <c r="B146" s="15" t="str">
        <v>US</v>
      </c>
      <c r="C146" s="15" t="str">
        <v>USD</v>
      </c>
      <c r="D146" s="15">
        <v>1336747995</v>
      </c>
      <c r="E146" s="15">
        <v>1334155995</v>
      </c>
      <c r="F146" s="15" t="b">
        <v>1</v>
      </c>
      <c r="G146" s="15">
        <v>91</v>
      </c>
      <c r="J146" s="15" t="str">
        <v>failed</v>
      </c>
      <c r="K146" s="15" t="str">
        <v>GB</v>
      </c>
      <c r="L146" s="15" t="str">
        <v>GBP</v>
      </c>
      <c r="M146" s="15">
        <v>1446766372</v>
      </c>
      <c r="N146" s="15">
        <v>1443220372</v>
      </c>
      <c r="O146" s="15" t="b">
        <v>0</v>
      </c>
      <c r="P146" s="15">
        <v>11</v>
      </c>
    </row>
    <row r="147" spans="1:16" x14ac:dyDescent="0.35">
      <c r="A147" s="15" t="str">
        <v>successful</v>
      </c>
      <c r="B147" s="15" t="str">
        <v>US</v>
      </c>
      <c r="C147" s="15" t="str">
        <v>USD</v>
      </c>
      <c r="D147" s="15">
        <v>1273522560</v>
      </c>
      <c r="E147" s="15">
        <v>1269928430</v>
      </c>
      <c r="F147" s="15" t="b">
        <v>1</v>
      </c>
      <c r="G147" s="15">
        <v>58</v>
      </c>
      <c r="J147" s="15" t="str">
        <v>failed</v>
      </c>
      <c r="K147" s="15" t="str">
        <v>GB</v>
      </c>
      <c r="L147" s="15" t="str">
        <v>GBP</v>
      </c>
      <c r="M147" s="15">
        <v>1368792499</v>
      </c>
      <c r="N147" s="15">
        <v>1366200499</v>
      </c>
      <c r="O147" s="15" t="b">
        <v>0</v>
      </c>
      <c r="P147" s="15">
        <v>125</v>
      </c>
    </row>
    <row r="148" spans="1:16" x14ac:dyDescent="0.35">
      <c r="A148" s="15" t="str">
        <v>successful</v>
      </c>
      <c r="B148" s="15" t="str">
        <v>US</v>
      </c>
      <c r="C148" s="15" t="str">
        <v>USD</v>
      </c>
      <c r="D148" s="15">
        <v>1271994660</v>
      </c>
      <c r="E148" s="15">
        <v>1264565507</v>
      </c>
      <c r="F148" s="15" t="b">
        <v>1</v>
      </c>
      <c r="G148" s="15">
        <v>36</v>
      </c>
      <c r="J148" s="15" t="str">
        <v>failed</v>
      </c>
      <c r="K148" s="15" t="str">
        <v>AU</v>
      </c>
      <c r="L148" s="15" t="str">
        <v>AUD</v>
      </c>
      <c r="M148" s="15">
        <v>1401662239</v>
      </c>
      <c r="N148" s="15">
        <v>1399070239</v>
      </c>
      <c r="O148" s="15" t="b">
        <v>0</v>
      </c>
      <c r="P148" s="15">
        <v>1</v>
      </c>
    </row>
    <row r="149" spans="1:16" x14ac:dyDescent="0.35">
      <c r="A149" s="15" t="str">
        <v>successful</v>
      </c>
      <c r="B149" s="15" t="str">
        <v>GB</v>
      </c>
      <c r="C149" s="15" t="str">
        <v>GBP</v>
      </c>
      <c r="D149" s="15">
        <v>1403693499</v>
      </c>
      <c r="E149" s="15">
        <v>1401101499</v>
      </c>
      <c r="F149" s="15" t="b">
        <v>1</v>
      </c>
      <c r="G149" s="15">
        <v>165</v>
      </c>
      <c r="J149" s="15" t="str">
        <v>failed</v>
      </c>
      <c r="K149" s="15" t="str">
        <v>CA</v>
      </c>
      <c r="L149" s="15" t="str">
        <v>CAD</v>
      </c>
      <c r="M149" s="15">
        <v>1482678994</v>
      </c>
      <c r="N149" s="15">
        <v>1477491394</v>
      </c>
      <c r="O149" s="15" t="b">
        <v>0</v>
      </c>
      <c r="P149" s="15">
        <v>0</v>
      </c>
    </row>
    <row r="150" spans="1:16" x14ac:dyDescent="0.35">
      <c r="A150" s="15" t="str">
        <v>successful</v>
      </c>
      <c r="B150" s="15" t="str">
        <v>US</v>
      </c>
      <c r="C150" s="15" t="str">
        <v>USD</v>
      </c>
      <c r="D150" s="15">
        <v>1320640778</v>
      </c>
      <c r="E150" s="15">
        <v>1316749178</v>
      </c>
      <c r="F150" s="15" t="b">
        <v>1</v>
      </c>
      <c r="G150" s="15">
        <v>111</v>
      </c>
      <c r="J150" s="15" t="str">
        <v>failed</v>
      </c>
      <c r="K150" s="15" t="str">
        <v>US</v>
      </c>
      <c r="L150" s="15" t="str">
        <v>USD</v>
      </c>
      <c r="M150" s="15">
        <v>1483924700</v>
      </c>
      <c r="N150" s="15">
        <v>1481332700</v>
      </c>
      <c r="O150" s="15" t="b">
        <v>0</v>
      </c>
      <c r="P150" s="15">
        <v>0</v>
      </c>
    </row>
    <row r="151" spans="1:16" x14ac:dyDescent="0.35">
      <c r="A151" s="15" t="str">
        <v>successful</v>
      </c>
      <c r="B151" s="15" t="str">
        <v>AU</v>
      </c>
      <c r="C151" s="15" t="str">
        <v>AUD</v>
      </c>
      <c r="D151" s="15">
        <v>1487738622</v>
      </c>
      <c r="E151" s="15">
        <v>1485146622</v>
      </c>
      <c r="F151" s="15" t="b">
        <v>1</v>
      </c>
      <c r="G151" s="15">
        <v>1596</v>
      </c>
      <c r="J151" s="15" t="str">
        <v>failed</v>
      </c>
      <c r="K151" s="15" t="str">
        <v>US</v>
      </c>
      <c r="L151" s="15" t="str">
        <v>USD</v>
      </c>
      <c r="M151" s="15">
        <v>1325763180</v>
      </c>
      <c r="N151" s="15">
        <v>1323084816</v>
      </c>
      <c r="O151" s="15" t="b">
        <v>0</v>
      </c>
      <c r="P151" s="15">
        <v>3</v>
      </c>
    </row>
    <row r="152" spans="1:16" x14ac:dyDescent="0.35">
      <c r="A152" s="15" t="str">
        <v>successful</v>
      </c>
      <c r="B152" s="15" t="str">
        <v>US</v>
      </c>
      <c r="C152" s="15" t="str">
        <v>USD</v>
      </c>
      <c r="D152" s="15">
        <v>1306296000</v>
      </c>
      <c r="E152" s="15">
        <v>1301950070</v>
      </c>
      <c r="F152" s="15" t="b">
        <v>1</v>
      </c>
      <c r="G152" s="15">
        <v>61</v>
      </c>
      <c r="J152" s="15" t="str">
        <v>failed</v>
      </c>
      <c r="K152" s="15" t="str">
        <v>US</v>
      </c>
      <c r="L152" s="15" t="str">
        <v>USD</v>
      </c>
      <c r="M152" s="15">
        <v>1345677285</v>
      </c>
      <c r="N152" s="15">
        <v>1343085285</v>
      </c>
      <c r="O152" s="15" t="b">
        <v>0</v>
      </c>
      <c r="P152" s="15">
        <v>0</v>
      </c>
    </row>
    <row r="153" spans="1:16" x14ac:dyDescent="0.35">
      <c r="A153" s="15" t="str">
        <v>successful</v>
      </c>
      <c r="B153" s="15" t="str">
        <v>US</v>
      </c>
      <c r="C153" s="15" t="str">
        <v>USD</v>
      </c>
      <c r="D153" s="15">
        <v>1388649600</v>
      </c>
      <c r="E153" s="15">
        <v>1386123861</v>
      </c>
      <c r="F153" s="15" t="b">
        <v>1</v>
      </c>
      <c r="G153" s="15">
        <v>287</v>
      </c>
      <c r="J153" s="15" t="str">
        <v>failed</v>
      </c>
      <c r="K153" s="15" t="str">
        <v>US</v>
      </c>
      <c r="L153" s="15" t="str">
        <v>USD</v>
      </c>
      <c r="M153" s="15">
        <v>1453937699</v>
      </c>
      <c r="N153" s="15">
        <v>1451345699</v>
      </c>
      <c r="O153" s="15" t="b">
        <v>0</v>
      </c>
      <c r="P153" s="15">
        <v>0</v>
      </c>
    </row>
    <row r="154" spans="1:16" x14ac:dyDescent="0.35">
      <c r="A154" s="15" t="str">
        <v>successful</v>
      </c>
      <c r="B154" s="15" t="str">
        <v>US</v>
      </c>
      <c r="C154" s="15" t="str">
        <v>USD</v>
      </c>
      <c r="D154" s="15">
        <v>1272480540</v>
      </c>
      <c r="E154" s="15">
        <v>1267220191</v>
      </c>
      <c r="F154" s="15" t="b">
        <v>1</v>
      </c>
      <c r="G154" s="15">
        <v>65</v>
      </c>
      <c r="J154" s="15" t="str">
        <v>failed</v>
      </c>
      <c r="K154" s="15" t="str">
        <v>SE</v>
      </c>
      <c r="L154" s="15" t="str">
        <v>SEK</v>
      </c>
      <c r="M154" s="15">
        <v>1476319830</v>
      </c>
      <c r="N154" s="15">
        <v>1471135830</v>
      </c>
      <c r="O154" s="15" t="b">
        <v>0</v>
      </c>
      <c r="P154" s="15">
        <v>0</v>
      </c>
    </row>
    <row r="155" spans="1:16" x14ac:dyDescent="0.35">
      <c r="A155" s="15" t="str">
        <v>successful</v>
      </c>
      <c r="B155" s="15" t="str">
        <v>US</v>
      </c>
      <c r="C155" s="15" t="str">
        <v>USD</v>
      </c>
      <c r="D155" s="15">
        <v>1309694266</v>
      </c>
      <c r="E155" s="15">
        <v>1307102266</v>
      </c>
      <c r="F155" s="15" t="b">
        <v>1</v>
      </c>
      <c r="G155" s="15">
        <v>118</v>
      </c>
      <c r="J155" s="15" t="str">
        <v>failed</v>
      </c>
      <c r="K155" s="15" t="str">
        <v>GB</v>
      </c>
      <c r="L155" s="15" t="str">
        <v>GBP</v>
      </c>
      <c r="M155" s="15">
        <v>1432142738</v>
      </c>
      <c r="N155" s="15">
        <v>1429550738</v>
      </c>
      <c r="O155" s="15" t="b">
        <v>0</v>
      </c>
      <c r="P155" s="15">
        <v>0</v>
      </c>
    </row>
    <row r="156" spans="1:16" x14ac:dyDescent="0.35">
      <c r="A156" s="15" t="str">
        <v>successful</v>
      </c>
      <c r="B156" s="15" t="str">
        <v>US</v>
      </c>
      <c r="C156" s="15" t="str">
        <v>USD</v>
      </c>
      <c r="D156" s="15">
        <v>1333609140</v>
      </c>
      <c r="E156" s="15">
        <v>1330638829</v>
      </c>
      <c r="F156" s="15" t="b">
        <v>1</v>
      </c>
      <c r="G156" s="15">
        <v>113</v>
      </c>
      <c r="J156" s="15" t="str">
        <v>failed</v>
      </c>
      <c r="K156" s="15" t="str">
        <v>US</v>
      </c>
      <c r="L156" s="15" t="str">
        <v>USD</v>
      </c>
      <c r="M156" s="15">
        <v>1404356400</v>
      </c>
      <c r="N156" s="15">
        <v>1402343765</v>
      </c>
      <c r="O156" s="15" t="b">
        <v>0</v>
      </c>
      <c r="P156" s="15">
        <v>3</v>
      </c>
    </row>
    <row r="157" spans="1:16" x14ac:dyDescent="0.35">
      <c r="A157" s="15" t="str">
        <v>successful</v>
      </c>
      <c r="B157" s="15" t="str">
        <v>US</v>
      </c>
      <c r="C157" s="15" t="str">
        <v>USD</v>
      </c>
      <c r="D157" s="15">
        <v>1352511966</v>
      </c>
      <c r="E157" s="15">
        <v>1349916366</v>
      </c>
      <c r="F157" s="15" t="b">
        <v>1</v>
      </c>
      <c r="G157" s="15">
        <v>332</v>
      </c>
      <c r="J157" s="15" t="str">
        <v>failed</v>
      </c>
      <c r="K157" s="15" t="str">
        <v>US</v>
      </c>
      <c r="L157" s="15" t="str">
        <v>USD</v>
      </c>
      <c r="M157" s="15">
        <v>1437076305</v>
      </c>
      <c r="N157" s="15">
        <v>1434484305</v>
      </c>
      <c r="O157" s="15" t="b">
        <v>0</v>
      </c>
      <c r="P157" s="15">
        <v>0</v>
      </c>
    </row>
    <row r="158" spans="1:16" x14ac:dyDescent="0.35">
      <c r="A158" s="15" t="str">
        <v>successful</v>
      </c>
      <c r="B158" s="15" t="str">
        <v>US</v>
      </c>
      <c r="C158" s="15" t="str">
        <v>USD</v>
      </c>
      <c r="D158" s="15">
        <v>1335574674</v>
      </c>
      <c r="E158" s="15">
        <v>1330394274</v>
      </c>
      <c r="F158" s="15" t="b">
        <v>1</v>
      </c>
      <c r="G158" s="15">
        <v>62</v>
      </c>
      <c r="J158" s="15" t="str">
        <v>failed</v>
      </c>
      <c r="K158" s="15" t="str">
        <v>US</v>
      </c>
      <c r="L158" s="15" t="str">
        <v>USD</v>
      </c>
      <c r="M158" s="15">
        <v>1392070874</v>
      </c>
      <c r="N158" s="15">
        <v>1386886874</v>
      </c>
      <c r="O158" s="15" t="b">
        <v>0</v>
      </c>
      <c r="P158" s="15">
        <v>1</v>
      </c>
    </row>
    <row r="159" spans="1:16" x14ac:dyDescent="0.35">
      <c r="A159" s="15" t="str">
        <v>successful</v>
      </c>
      <c r="B159" s="15" t="str">
        <v>US</v>
      </c>
      <c r="C159" s="15" t="str">
        <v>USD</v>
      </c>
      <c r="D159" s="15">
        <v>1432416219</v>
      </c>
      <c r="E159" s="15">
        <v>1429824219</v>
      </c>
      <c r="F159" s="15" t="b">
        <v>1</v>
      </c>
      <c r="G159" s="15">
        <v>951</v>
      </c>
      <c r="J159" s="15" t="str">
        <v>failed</v>
      </c>
      <c r="K159" s="15" t="str">
        <v>US</v>
      </c>
      <c r="L159" s="15" t="str">
        <v>USD</v>
      </c>
      <c r="M159" s="15">
        <v>1419483600</v>
      </c>
      <c r="N159" s="15">
        <v>1414889665</v>
      </c>
      <c r="O159" s="15" t="b">
        <v>0</v>
      </c>
      <c r="P159" s="15">
        <v>3</v>
      </c>
    </row>
    <row r="160" spans="1:16" x14ac:dyDescent="0.35">
      <c r="A160" s="15" t="str">
        <v>successful</v>
      </c>
      <c r="B160" s="15" t="str">
        <v>US</v>
      </c>
      <c r="C160" s="15" t="str">
        <v>USD</v>
      </c>
      <c r="D160" s="15">
        <v>1350003539</v>
      </c>
      <c r="E160" s="15">
        <v>1347411539</v>
      </c>
      <c r="F160" s="15" t="b">
        <v>1</v>
      </c>
      <c r="G160" s="15">
        <v>415</v>
      </c>
      <c r="J160" s="15" t="str">
        <v>failed</v>
      </c>
      <c r="K160" s="15" t="str">
        <v>US</v>
      </c>
      <c r="L160" s="15" t="str">
        <v>USD</v>
      </c>
      <c r="M160" s="15">
        <v>1324664249</v>
      </c>
      <c r="N160" s="15">
        <v>1321035449</v>
      </c>
      <c r="O160" s="15" t="b">
        <v>0</v>
      </c>
      <c r="P160" s="15">
        <v>22</v>
      </c>
    </row>
    <row r="161" spans="1:16" x14ac:dyDescent="0.35">
      <c r="A161" s="15" t="str">
        <v>successful</v>
      </c>
      <c r="B161" s="15" t="str">
        <v>US</v>
      </c>
      <c r="C161" s="15" t="str">
        <v>USD</v>
      </c>
      <c r="D161" s="15">
        <v>1488160860</v>
      </c>
      <c r="E161" s="15">
        <v>1485237096</v>
      </c>
      <c r="F161" s="15" t="b">
        <v>1</v>
      </c>
      <c r="G161" s="15">
        <v>305</v>
      </c>
      <c r="J161" s="15" t="str">
        <v>failed</v>
      </c>
      <c r="K161" s="15" t="str">
        <v>US</v>
      </c>
      <c r="L161" s="15" t="str">
        <v>USD</v>
      </c>
      <c r="M161" s="15">
        <v>1255381140</v>
      </c>
      <c r="N161" s="15">
        <v>1250630968</v>
      </c>
      <c r="O161" s="15" t="b">
        <v>0</v>
      </c>
      <c r="P161" s="15">
        <v>26</v>
      </c>
    </row>
    <row r="162" spans="1:16" x14ac:dyDescent="0.35">
      <c r="A162" s="15" t="str">
        <v>successful</v>
      </c>
      <c r="B162" s="15" t="str">
        <v>US</v>
      </c>
      <c r="C162" s="15" t="str">
        <v>USD</v>
      </c>
      <c r="D162" s="15">
        <v>1401459035</v>
      </c>
      <c r="E162" s="15">
        <v>1397571035</v>
      </c>
      <c r="F162" s="15" t="b">
        <v>1</v>
      </c>
      <c r="G162" s="15">
        <v>2139</v>
      </c>
      <c r="J162" s="15" t="str">
        <v>failed</v>
      </c>
      <c r="K162" s="15" t="str">
        <v>US</v>
      </c>
      <c r="L162" s="15" t="str">
        <v>USD</v>
      </c>
      <c r="M162" s="15">
        <v>1273356960</v>
      </c>
      <c r="N162" s="15">
        <v>1268255751</v>
      </c>
      <c r="O162" s="15" t="b">
        <v>0</v>
      </c>
      <c r="P162" s="15">
        <v>4</v>
      </c>
    </row>
    <row r="163" spans="1:16" x14ac:dyDescent="0.35">
      <c r="A163" s="15" t="str">
        <v>successful</v>
      </c>
      <c r="B163" s="15" t="str">
        <v>US</v>
      </c>
      <c r="C163" s="15" t="str">
        <v>USD</v>
      </c>
      <c r="D163" s="15">
        <v>1249932360</v>
      </c>
      <c r="E163" s="15">
        <v>1242532513</v>
      </c>
      <c r="F163" s="15" t="b">
        <v>1</v>
      </c>
      <c r="G163" s="15">
        <v>79</v>
      </c>
      <c r="J163" s="15" t="str">
        <v>failed</v>
      </c>
      <c r="K163" s="15" t="str">
        <v>US</v>
      </c>
      <c r="L163" s="15" t="str">
        <v>USD</v>
      </c>
      <c r="M163" s="15">
        <v>1310189851</v>
      </c>
      <c r="N163" s="15">
        <v>1307597851</v>
      </c>
      <c r="O163" s="15" t="b">
        <v>0</v>
      </c>
      <c r="P163" s="15">
        <v>0</v>
      </c>
    </row>
    <row r="164" spans="1:16" x14ac:dyDescent="0.35">
      <c r="A164" s="15" t="str">
        <v>successful</v>
      </c>
      <c r="B164" s="15" t="str">
        <v>US</v>
      </c>
      <c r="C164" s="15" t="str">
        <v>USD</v>
      </c>
      <c r="D164" s="15">
        <v>1266876000</v>
      </c>
      <c r="E164" s="15">
        <v>1263679492</v>
      </c>
      <c r="F164" s="15" t="b">
        <v>1</v>
      </c>
      <c r="G164" s="15">
        <v>179</v>
      </c>
      <c r="J164" s="15" t="str">
        <v>failed</v>
      </c>
      <c r="K164" s="15" t="str">
        <v>US</v>
      </c>
      <c r="L164" s="15" t="str">
        <v>USD</v>
      </c>
      <c r="M164" s="15">
        <v>1332073025</v>
      </c>
      <c r="N164" s="15">
        <v>1329484625</v>
      </c>
      <c r="O164" s="15" t="b">
        <v>0</v>
      </c>
      <c r="P164" s="15">
        <v>4</v>
      </c>
    </row>
    <row r="165" spans="1:16" x14ac:dyDescent="0.35">
      <c r="A165" s="15" t="str">
        <v>successful</v>
      </c>
      <c r="B165" s="15" t="str">
        <v>US</v>
      </c>
      <c r="C165" s="15" t="str">
        <v>USD</v>
      </c>
      <c r="D165" s="15">
        <v>1306904340</v>
      </c>
      <c r="E165" s="15">
        <v>1305219744</v>
      </c>
      <c r="F165" s="15" t="b">
        <v>1</v>
      </c>
      <c r="G165" s="15">
        <v>202</v>
      </c>
      <c r="J165" s="15" t="str">
        <v>failed</v>
      </c>
      <c r="K165" s="15" t="str">
        <v>GB</v>
      </c>
      <c r="L165" s="15" t="str">
        <v>GBP</v>
      </c>
      <c r="M165" s="15">
        <v>1421498303</v>
      </c>
      <c r="N165" s="15">
        <v>1418906303</v>
      </c>
      <c r="O165" s="15" t="b">
        <v>0</v>
      </c>
      <c r="P165" s="15">
        <v>9</v>
      </c>
    </row>
    <row r="166" spans="1:16" x14ac:dyDescent="0.35">
      <c r="A166" s="15" t="str">
        <v>successful</v>
      </c>
      <c r="B166" s="15" t="str">
        <v>US</v>
      </c>
      <c r="C166" s="15" t="str">
        <v>USD</v>
      </c>
      <c r="D166" s="15">
        <v>1327167780</v>
      </c>
      <c r="E166" s="15">
        <v>1325007780</v>
      </c>
      <c r="F166" s="15" t="b">
        <v>1</v>
      </c>
      <c r="G166" s="15">
        <v>760</v>
      </c>
      <c r="J166" s="15" t="str">
        <v>failed</v>
      </c>
      <c r="K166" s="15" t="str">
        <v>US</v>
      </c>
      <c r="L166" s="15" t="str">
        <v>USD</v>
      </c>
      <c r="M166" s="15">
        <v>1334097387</v>
      </c>
      <c r="N166" s="15">
        <v>1328916987</v>
      </c>
      <c r="O166" s="15" t="b">
        <v>0</v>
      </c>
      <c r="P166" s="15">
        <v>5</v>
      </c>
    </row>
    <row r="167" spans="1:16" x14ac:dyDescent="0.35">
      <c r="A167" s="15" t="str">
        <v>successful</v>
      </c>
      <c r="B167" s="15" t="str">
        <v>US</v>
      </c>
      <c r="C167" s="15" t="str">
        <v>USD</v>
      </c>
      <c r="D167" s="15">
        <v>1379614128</v>
      </c>
      <c r="E167" s="15">
        <v>1377022128</v>
      </c>
      <c r="F167" s="15" t="b">
        <v>1</v>
      </c>
      <c r="G167" s="15">
        <v>563</v>
      </c>
      <c r="J167" s="15" t="str">
        <v>failed</v>
      </c>
      <c r="K167" s="15" t="str">
        <v>US</v>
      </c>
      <c r="L167" s="15" t="str">
        <v>USD</v>
      </c>
      <c r="M167" s="15">
        <v>1451010086</v>
      </c>
      <c r="N167" s="15">
        <v>1447122086</v>
      </c>
      <c r="O167" s="15" t="b">
        <v>0</v>
      </c>
      <c r="P167" s="15">
        <v>14</v>
      </c>
    </row>
    <row r="168" spans="1:16" x14ac:dyDescent="0.35">
      <c r="A168" s="15" t="str">
        <v>successful</v>
      </c>
      <c r="B168" s="15" t="str">
        <v>US</v>
      </c>
      <c r="C168" s="15" t="str">
        <v>USD</v>
      </c>
      <c r="D168" s="15">
        <v>1364236524</v>
      </c>
      <c r="E168" s="15">
        <v>1360352124</v>
      </c>
      <c r="F168" s="15" t="b">
        <v>1</v>
      </c>
      <c r="G168" s="15">
        <v>135</v>
      </c>
      <c r="J168" s="15" t="str">
        <v>failed</v>
      </c>
      <c r="K168" s="15" t="str">
        <v>US</v>
      </c>
      <c r="L168" s="15" t="str">
        <v>USD</v>
      </c>
      <c r="M168" s="15">
        <v>1376140520</v>
      </c>
      <c r="N168" s="15">
        <v>1373548520</v>
      </c>
      <c r="O168" s="15" t="b">
        <v>0</v>
      </c>
      <c r="P168" s="15">
        <v>1</v>
      </c>
    </row>
    <row r="169" spans="1:16" x14ac:dyDescent="0.35">
      <c r="A169" s="15" t="str">
        <v>successful</v>
      </c>
      <c r="B169" s="15" t="str">
        <v>US</v>
      </c>
      <c r="C169" s="15" t="str">
        <v>USD</v>
      </c>
      <c r="D169" s="15">
        <v>1351828800</v>
      </c>
      <c r="E169" s="15">
        <v>1349160018</v>
      </c>
      <c r="F169" s="15" t="b">
        <v>1</v>
      </c>
      <c r="G169" s="15">
        <v>290</v>
      </c>
      <c r="J169" s="15" t="str">
        <v>failed</v>
      </c>
      <c r="K169" s="15" t="str">
        <v>US</v>
      </c>
      <c r="L169" s="15" t="str">
        <v>USD</v>
      </c>
      <c r="M169" s="15">
        <v>1350687657</v>
      </c>
      <c r="N169" s="15">
        <v>1346799657</v>
      </c>
      <c r="O169" s="15" t="b">
        <v>0</v>
      </c>
      <c r="P169" s="15">
        <v>10</v>
      </c>
    </row>
    <row r="170" spans="1:16" x14ac:dyDescent="0.35">
      <c r="A170" s="15" t="str">
        <v>successful</v>
      </c>
      <c r="B170" s="15" t="str">
        <v>US</v>
      </c>
      <c r="C170" s="15" t="str">
        <v>USD</v>
      </c>
      <c r="D170" s="15">
        <v>1340683393</v>
      </c>
      <c r="E170" s="15">
        <v>1337659393</v>
      </c>
      <c r="F170" s="15" t="b">
        <v>1</v>
      </c>
      <c r="G170" s="15">
        <v>447</v>
      </c>
      <c r="J170" s="15" t="str">
        <v>failed</v>
      </c>
      <c r="K170" s="15" t="str">
        <v>US</v>
      </c>
      <c r="L170" s="15" t="str">
        <v>USD</v>
      </c>
      <c r="M170" s="15">
        <v>1337955240</v>
      </c>
      <c r="N170" s="15">
        <v>1332808501</v>
      </c>
      <c r="O170" s="15" t="b">
        <v>0</v>
      </c>
      <c r="P170" s="15">
        <v>3</v>
      </c>
    </row>
    <row r="171" spans="1:16" x14ac:dyDescent="0.35">
      <c r="A171" s="15" t="str">
        <v>successful</v>
      </c>
      <c r="B171" s="15" t="str">
        <v>GB</v>
      </c>
      <c r="C171" s="15" t="str">
        <v>GBP</v>
      </c>
      <c r="D171" s="15">
        <v>1383389834</v>
      </c>
      <c r="E171" s="15">
        <v>1380797834</v>
      </c>
      <c r="F171" s="15" t="b">
        <v>1</v>
      </c>
      <c r="G171" s="15">
        <v>232</v>
      </c>
      <c r="J171" s="15" t="str">
        <v>failed</v>
      </c>
      <c r="K171" s="15" t="str">
        <v>GB</v>
      </c>
      <c r="L171" s="15" t="str">
        <v>GBP</v>
      </c>
      <c r="M171" s="15">
        <v>1435504170</v>
      </c>
      <c r="N171" s="15">
        <v>1432912170</v>
      </c>
      <c r="O171" s="15" t="b">
        <v>0</v>
      </c>
      <c r="P171" s="15">
        <v>1</v>
      </c>
    </row>
    <row r="172" spans="1:16" x14ac:dyDescent="0.35">
      <c r="A172" s="15" t="str">
        <v>successful</v>
      </c>
      <c r="B172" s="15" t="str">
        <v>US</v>
      </c>
      <c r="C172" s="15" t="str">
        <v>USD</v>
      </c>
      <c r="D172" s="15">
        <v>1296633540</v>
      </c>
      <c r="E172" s="15">
        <v>1292316697</v>
      </c>
      <c r="F172" s="15" t="b">
        <v>1</v>
      </c>
      <c r="G172" s="15">
        <v>168</v>
      </c>
      <c r="J172" s="15" t="str">
        <v>failed</v>
      </c>
      <c r="K172" s="15" t="str">
        <v>US</v>
      </c>
      <c r="L172" s="15" t="str">
        <v>USD</v>
      </c>
      <c r="M172" s="15">
        <v>1456805639</v>
      </c>
      <c r="N172" s="15">
        <v>1454213639</v>
      </c>
      <c r="O172" s="15" t="b">
        <v>0</v>
      </c>
      <c r="P172" s="15">
        <v>0</v>
      </c>
    </row>
    <row r="173" spans="1:16" x14ac:dyDescent="0.35">
      <c r="A173" s="15" t="str">
        <v>successful</v>
      </c>
      <c r="B173" s="15" t="str">
        <v>US</v>
      </c>
      <c r="C173" s="15" t="str">
        <v>USD</v>
      </c>
      <c r="D173" s="15">
        <v>1367366460</v>
      </c>
      <c r="E173" s="15">
        <v>1365791246</v>
      </c>
      <c r="F173" s="15" t="b">
        <v>1</v>
      </c>
      <c r="G173" s="15">
        <v>128</v>
      </c>
      <c r="J173" s="15" t="str">
        <v>failed</v>
      </c>
      <c r="K173" s="15" t="str">
        <v>US</v>
      </c>
      <c r="L173" s="15" t="str">
        <v>USD</v>
      </c>
      <c r="M173" s="15">
        <v>1365228982</v>
      </c>
      <c r="N173" s="15">
        <v>1362640582</v>
      </c>
      <c r="O173" s="15" t="b">
        <v>0</v>
      </c>
      <c r="P173" s="15">
        <v>5</v>
      </c>
    </row>
    <row r="174" spans="1:16" x14ac:dyDescent="0.35">
      <c r="A174" s="15" t="str">
        <v>successful</v>
      </c>
      <c r="B174" s="15" t="str">
        <v>US</v>
      </c>
      <c r="C174" s="15" t="str">
        <v>USD</v>
      </c>
      <c r="D174" s="15">
        <v>1319860740</v>
      </c>
      <c r="E174" s="15">
        <v>1317064599</v>
      </c>
      <c r="F174" s="15" t="b">
        <v>1</v>
      </c>
      <c r="G174" s="15">
        <v>493</v>
      </c>
      <c r="J174" s="15" t="str">
        <v>failed</v>
      </c>
      <c r="K174" s="15" t="str">
        <v>US</v>
      </c>
      <c r="L174" s="15" t="str">
        <v>USD</v>
      </c>
      <c r="M174" s="15">
        <v>1479667727</v>
      </c>
      <c r="N174" s="15">
        <v>1475776127</v>
      </c>
      <c r="O174" s="15" t="b">
        <v>0</v>
      </c>
      <c r="P174" s="15">
        <v>2</v>
      </c>
    </row>
    <row r="175" spans="1:16" x14ac:dyDescent="0.35">
      <c r="A175" s="15" t="str">
        <v>successful</v>
      </c>
      <c r="B175" s="15" t="str">
        <v>US</v>
      </c>
      <c r="C175" s="15" t="str">
        <v>USD</v>
      </c>
      <c r="D175" s="15">
        <v>1398009714</v>
      </c>
      <c r="E175" s="15">
        <v>1395417714</v>
      </c>
      <c r="F175" s="15" t="b">
        <v>1</v>
      </c>
      <c r="G175" s="15">
        <v>131</v>
      </c>
      <c r="J175" s="15" t="str">
        <v>failed</v>
      </c>
      <c r="K175" s="15" t="str">
        <v>US</v>
      </c>
      <c r="L175" s="15" t="str">
        <v>USD</v>
      </c>
      <c r="M175" s="15">
        <v>1471244400</v>
      </c>
      <c r="N175" s="15">
        <v>1467387705</v>
      </c>
      <c r="O175" s="15" t="b">
        <v>0</v>
      </c>
      <c r="P175" s="15">
        <v>68</v>
      </c>
    </row>
    <row r="176" spans="1:16" x14ac:dyDescent="0.35">
      <c r="A176" s="15" t="str">
        <v>successful</v>
      </c>
      <c r="B176" s="15" t="str">
        <v>US</v>
      </c>
      <c r="C176" s="15" t="str">
        <v>USD</v>
      </c>
      <c r="D176" s="15">
        <v>1279555200</v>
      </c>
      <c r="E176" s="15">
        <v>1276480894</v>
      </c>
      <c r="F176" s="15" t="b">
        <v>1</v>
      </c>
      <c r="G176" s="15">
        <v>50</v>
      </c>
      <c r="J176" s="15" t="str">
        <v>failed</v>
      </c>
      <c r="K176" s="15" t="str">
        <v>CA</v>
      </c>
      <c r="L176" s="15" t="str">
        <v>CAD</v>
      </c>
      <c r="M176" s="15">
        <v>1407595447</v>
      </c>
      <c r="N176" s="15">
        <v>1405003447</v>
      </c>
      <c r="O176" s="15" t="b">
        <v>0</v>
      </c>
      <c r="P176" s="15">
        <v>3</v>
      </c>
    </row>
    <row r="177" spans="1:16" x14ac:dyDescent="0.35">
      <c r="A177" s="15" t="str">
        <v>successful</v>
      </c>
      <c r="B177" s="15" t="str">
        <v>US</v>
      </c>
      <c r="C177" s="15" t="str">
        <v>USD</v>
      </c>
      <c r="D177" s="15">
        <v>1383264000</v>
      </c>
      <c r="E177" s="15">
        <v>1378080409</v>
      </c>
      <c r="F177" s="15" t="b">
        <v>1</v>
      </c>
      <c r="G177" s="15">
        <v>665</v>
      </c>
      <c r="J177" s="15" t="str">
        <v>failed</v>
      </c>
      <c r="K177" s="15" t="str">
        <v>US</v>
      </c>
      <c r="L177" s="15" t="str">
        <v>USD</v>
      </c>
      <c r="M177" s="15">
        <v>1451389601</v>
      </c>
      <c r="N177" s="15">
        <v>1447933601</v>
      </c>
      <c r="O177" s="15" t="b">
        <v>0</v>
      </c>
      <c r="P177" s="15">
        <v>34</v>
      </c>
    </row>
    <row r="178" spans="1:16" x14ac:dyDescent="0.35">
      <c r="A178" s="15" t="str">
        <v>successful</v>
      </c>
      <c r="B178" s="15" t="str">
        <v>US</v>
      </c>
      <c r="C178" s="15" t="str">
        <v>USD</v>
      </c>
      <c r="D178" s="15">
        <v>1347017083</v>
      </c>
      <c r="E178" s="15">
        <v>1344857083</v>
      </c>
      <c r="F178" s="15" t="b">
        <v>1</v>
      </c>
      <c r="G178" s="15">
        <v>129</v>
      </c>
      <c r="J178" s="15" t="str">
        <v>failed</v>
      </c>
      <c r="K178" s="15" t="str">
        <v>GB</v>
      </c>
      <c r="L178" s="15" t="str">
        <v>GBP</v>
      </c>
      <c r="M178" s="15">
        <v>1432752080</v>
      </c>
      <c r="N178" s="15">
        <v>1427568080</v>
      </c>
      <c r="O178" s="15" t="b">
        <v>0</v>
      </c>
      <c r="P178" s="15">
        <v>0</v>
      </c>
    </row>
    <row r="179" spans="1:16" x14ac:dyDescent="0.35">
      <c r="A179" s="15" t="str">
        <v>successful</v>
      </c>
      <c r="B179" s="15" t="str">
        <v>US</v>
      </c>
      <c r="C179" s="15" t="str">
        <v>USD</v>
      </c>
      <c r="D179" s="15">
        <v>1430452740</v>
      </c>
      <c r="E179" s="15">
        <v>1427390901</v>
      </c>
      <c r="F179" s="15" t="b">
        <v>1</v>
      </c>
      <c r="G179" s="15">
        <v>142</v>
      </c>
      <c r="J179" s="15" t="str">
        <v>failed</v>
      </c>
      <c r="K179" s="15" t="str">
        <v>US</v>
      </c>
      <c r="L179" s="15" t="str">
        <v>USD</v>
      </c>
      <c r="M179" s="15">
        <v>1486046761</v>
      </c>
      <c r="N179" s="15">
        <v>1483454761</v>
      </c>
      <c r="O179" s="15" t="b">
        <v>0</v>
      </c>
      <c r="P179" s="15">
        <v>3</v>
      </c>
    </row>
    <row r="180" spans="1:16" x14ac:dyDescent="0.35">
      <c r="A180" s="15" t="str">
        <v>successful</v>
      </c>
      <c r="B180" s="15" t="str">
        <v>US</v>
      </c>
      <c r="C180" s="15" t="str">
        <v>USD</v>
      </c>
      <c r="D180" s="15">
        <v>1399669200</v>
      </c>
      <c r="E180" s="15">
        <v>1394536048</v>
      </c>
      <c r="F180" s="15" t="b">
        <v>1</v>
      </c>
      <c r="G180" s="15">
        <v>2436</v>
      </c>
      <c r="J180" s="15" t="str">
        <v>failed</v>
      </c>
      <c r="K180" s="15" t="str">
        <v>US</v>
      </c>
      <c r="L180" s="15" t="str">
        <v>USD</v>
      </c>
      <c r="M180" s="15">
        <v>1441550760</v>
      </c>
      <c r="N180" s="15">
        <v>1438958824</v>
      </c>
      <c r="O180" s="15" t="b">
        <v>0</v>
      </c>
      <c r="P180" s="15">
        <v>0</v>
      </c>
    </row>
    <row r="181" spans="1:16" x14ac:dyDescent="0.35">
      <c r="A181" s="15" t="str">
        <v>successful</v>
      </c>
      <c r="B181" s="15" t="str">
        <v>US</v>
      </c>
      <c r="C181" s="15" t="str">
        <v>USD</v>
      </c>
      <c r="D181" s="15">
        <v>1289975060</v>
      </c>
      <c r="E181" s="15">
        <v>1287379460</v>
      </c>
      <c r="F181" s="15" t="b">
        <v>1</v>
      </c>
      <c r="G181" s="15">
        <v>244</v>
      </c>
      <c r="J181" s="15" t="str">
        <v>failed</v>
      </c>
      <c r="K181" s="15" t="str">
        <v>US</v>
      </c>
      <c r="L181" s="15" t="str">
        <v>USD</v>
      </c>
      <c r="M181" s="15">
        <v>1354699421</v>
      </c>
      <c r="N181" s="15">
        <v>1352107421</v>
      </c>
      <c r="O181" s="15" t="b">
        <v>0</v>
      </c>
      <c r="P181" s="15">
        <v>70</v>
      </c>
    </row>
    <row r="182" spans="1:16" x14ac:dyDescent="0.35">
      <c r="A182" s="15" t="str">
        <v>successful</v>
      </c>
      <c r="B182" s="15" t="str">
        <v>US</v>
      </c>
      <c r="C182" s="15" t="str">
        <v>USD</v>
      </c>
      <c r="D182" s="15">
        <v>1303686138</v>
      </c>
      <c r="E182" s="15">
        <v>1301007738</v>
      </c>
      <c r="F182" s="15" t="b">
        <v>1</v>
      </c>
      <c r="G182" s="15">
        <v>298</v>
      </c>
      <c r="J182" s="15" t="str">
        <v>failed</v>
      </c>
      <c r="K182" s="15" t="str">
        <v>US</v>
      </c>
      <c r="L182" s="15" t="str">
        <v>USD</v>
      </c>
      <c r="M182" s="15">
        <v>1423078606</v>
      </c>
      <c r="N182" s="15">
        <v>1420486606</v>
      </c>
      <c r="O182" s="15" t="b">
        <v>0</v>
      </c>
      <c r="P182" s="15">
        <v>1</v>
      </c>
    </row>
    <row r="183" spans="1:16" x14ac:dyDescent="0.35">
      <c r="A183" s="15" t="str">
        <v>successful</v>
      </c>
      <c r="B183" s="15" t="str">
        <v>US</v>
      </c>
      <c r="C183" s="15" t="str">
        <v>USD</v>
      </c>
      <c r="D183" s="15">
        <v>1363711335</v>
      </c>
      <c r="E183" s="15">
        <v>1360258935</v>
      </c>
      <c r="F183" s="15" t="b">
        <v>1</v>
      </c>
      <c r="G183" s="15">
        <v>251</v>
      </c>
      <c r="J183" s="15" t="str">
        <v>failed</v>
      </c>
      <c r="K183" s="15" t="str">
        <v>US</v>
      </c>
      <c r="L183" s="15" t="str">
        <v>USD</v>
      </c>
      <c r="M183" s="15">
        <v>1446080834</v>
      </c>
      <c r="N183" s="15">
        <v>1443488834</v>
      </c>
      <c r="O183" s="15" t="b">
        <v>0</v>
      </c>
      <c r="P183" s="15">
        <v>1</v>
      </c>
    </row>
    <row r="184" spans="1:16" x14ac:dyDescent="0.35">
      <c r="A184" s="15" t="str">
        <v>successful</v>
      </c>
      <c r="B184" s="15" t="str">
        <v>US</v>
      </c>
      <c r="C184" s="15" t="str">
        <v>USD</v>
      </c>
      <c r="D184" s="15">
        <v>1330115638</v>
      </c>
      <c r="E184" s="15">
        <v>1327523638</v>
      </c>
      <c r="F184" s="15" t="b">
        <v>1</v>
      </c>
      <c r="G184" s="15">
        <v>108</v>
      </c>
      <c r="J184" s="15" t="str">
        <v>failed</v>
      </c>
      <c r="K184" s="15" t="str">
        <v>US</v>
      </c>
      <c r="L184" s="15" t="str">
        <v>USD</v>
      </c>
      <c r="M184" s="15">
        <v>1462293716</v>
      </c>
      <c r="N184" s="15">
        <v>1457113316</v>
      </c>
      <c r="O184" s="15" t="b">
        <v>0</v>
      </c>
      <c r="P184" s="15">
        <v>1</v>
      </c>
    </row>
    <row r="185" spans="1:16" x14ac:dyDescent="0.35">
      <c r="A185" s="15" t="str">
        <v>successful</v>
      </c>
      <c r="B185" s="15" t="str">
        <v>US</v>
      </c>
      <c r="C185" s="15" t="str">
        <v>USD</v>
      </c>
      <c r="D185" s="15">
        <v>1338601346</v>
      </c>
      <c r="E185" s="15">
        <v>1336009346</v>
      </c>
      <c r="F185" s="15" t="b">
        <v>1</v>
      </c>
      <c r="G185" s="15">
        <v>82</v>
      </c>
      <c r="J185" s="15" t="str">
        <v>failed</v>
      </c>
      <c r="K185" s="15" t="str">
        <v>AU</v>
      </c>
      <c r="L185" s="15" t="str">
        <v>AUD</v>
      </c>
      <c r="M185" s="15">
        <v>1414807962</v>
      </c>
      <c r="N185" s="15">
        <v>1412215962</v>
      </c>
      <c r="O185" s="15" t="b">
        <v>0</v>
      </c>
      <c r="P185" s="15">
        <v>2</v>
      </c>
    </row>
    <row r="186" spans="1:16" x14ac:dyDescent="0.35">
      <c r="A186" s="15" t="str">
        <v>successful</v>
      </c>
      <c r="B186" s="15" t="str">
        <v>US</v>
      </c>
      <c r="C186" s="15" t="str">
        <v>USD</v>
      </c>
      <c r="D186" s="15">
        <v>1346464800</v>
      </c>
      <c r="E186" s="15">
        <v>1343096197</v>
      </c>
      <c r="F186" s="15" t="b">
        <v>1</v>
      </c>
      <c r="G186" s="15">
        <v>74</v>
      </c>
      <c r="J186" s="15" t="str">
        <v>failed</v>
      </c>
      <c r="K186" s="15" t="str">
        <v>US</v>
      </c>
      <c r="L186" s="15" t="str">
        <v>USD</v>
      </c>
      <c r="M186" s="15">
        <v>1467647160</v>
      </c>
      <c r="N186" s="15">
        <v>1465055160</v>
      </c>
      <c r="O186" s="15" t="b">
        <v>0</v>
      </c>
      <c r="P186" s="15">
        <v>2</v>
      </c>
    </row>
    <row r="187" spans="1:16" x14ac:dyDescent="0.35">
      <c r="A187" s="15" t="str">
        <v>successful</v>
      </c>
      <c r="B187" s="15" t="str">
        <v>US</v>
      </c>
      <c r="C187" s="15" t="str">
        <v>USD</v>
      </c>
      <c r="D187" s="15">
        <v>1331392049</v>
      </c>
      <c r="E187" s="15">
        <v>1328800049</v>
      </c>
      <c r="F187" s="15" t="b">
        <v>1</v>
      </c>
      <c r="G187" s="15">
        <v>189</v>
      </c>
      <c r="J187" s="15" t="str">
        <v>failed</v>
      </c>
      <c r="K187" s="15" t="str">
        <v>FR</v>
      </c>
      <c r="L187" s="15" t="str">
        <v>EUR</v>
      </c>
      <c r="M187" s="15">
        <v>1447600389</v>
      </c>
      <c r="N187" s="15">
        <v>1444140789</v>
      </c>
      <c r="O187" s="15" t="b">
        <v>0</v>
      </c>
      <c r="P187" s="15">
        <v>34</v>
      </c>
    </row>
    <row r="188" spans="1:16" x14ac:dyDescent="0.35">
      <c r="A188" s="15" t="str">
        <v>successful</v>
      </c>
      <c r="B188" s="15" t="str">
        <v>US</v>
      </c>
      <c r="C188" s="15" t="str">
        <v>USD</v>
      </c>
      <c r="D188" s="15">
        <v>1363806333</v>
      </c>
      <c r="E188" s="15">
        <v>1362081933</v>
      </c>
      <c r="F188" s="15" t="b">
        <v>1</v>
      </c>
      <c r="G188" s="15">
        <v>80</v>
      </c>
      <c r="J188" s="15" t="str">
        <v>failed</v>
      </c>
      <c r="K188" s="15" t="str">
        <v>US</v>
      </c>
      <c r="L188" s="15" t="str">
        <v>USD</v>
      </c>
      <c r="M188" s="15">
        <v>1445097715</v>
      </c>
      <c r="N188" s="15">
        <v>1441209715</v>
      </c>
      <c r="O188" s="15" t="b">
        <v>0</v>
      </c>
      <c r="P188" s="15">
        <v>2</v>
      </c>
    </row>
    <row r="189" spans="1:16" x14ac:dyDescent="0.35">
      <c r="A189" s="15" t="str">
        <v>successful</v>
      </c>
      <c r="B189" s="15" t="str">
        <v>US</v>
      </c>
      <c r="C189" s="15" t="str">
        <v>USD</v>
      </c>
      <c r="D189" s="15">
        <v>1360276801</v>
      </c>
      <c r="E189" s="15">
        <v>1357684801</v>
      </c>
      <c r="F189" s="15" t="b">
        <v>1</v>
      </c>
      <c r="G189" s="15">
        <v>576</v>
      </c>
      <c r="J189" s="15" t="str">
        <v>failed</v>
      </c>
      <c r="K189" s="15" t="str">
        <v>GB</v>
      </c>
      <c r="L189" s="15" t="str">
        <v>GBP</v>
      </c>
      <c r="M189" s="15">
        <v>1455122564</v>
      </c>
      <c r="N189" s="15">
        <v>1452530564</v>
      </c>
      <c r="O189" s="15" t="b">
        <v>0</v>
      </c>
      <c r="P189" s="15">
        <v>0</v>
      </c>
    </row>
    <row r="190" spans="1:16" x14ac:dyDescent="0.35">
      <c r="A190" s="15" t="str">
        <v>successful</v>
      </c>
      <c r="B190" s="15" t="str">
        <v>US</v>
      </c>
      <c r="C190" s="15" t="str">
        <v>USD</v>
      </c>
      <c r="D190" s="15">
        <v>1299775210</v>
      </c>
      <c r="E190" s="15">
        <v>1295887210</v>
      </c>
      <c r="F190" s="15" t="b">
        <v>1</v>
      </c>
      <c r="G190" s="15">
        <v>202</v>
      </c>
      <c r="J190" s="15" t="str">
        <v>failed</v>
      </c>
      <c r="K190" s="15" t="str">
        <v>GB</v>
      </c>
      <c r="L190" s="15" t="str">
        <v>GBP</v>
      </c>
      <c r="M190" s="15">
        <v>1446154848</v>
      </c>
      <c r="N190" s="15">
        <v>1443562848</v>
      </c>
      <c r="O190" s="15" t="b">
        <v>0</v>
      </c>
      <c r="P190" s="15">
        <v>1</v>
      </c>
    </row>
    <row r="191" spans="1:16" x14ac:dyDescent="0.35">
      <c r="A191" s="15" t="str">
        <v>successful</v>
      </c>
      <c r="B191" s="15" t="str">
        <v>US</v>
      </c>
      <c r="C191" s="15" t="str">
        <v>USD</v>
      </c>
      <c r="D191" s="15">
        <v>1346695334</v>
      </c>
      <c r="E191" s="15">
        <v>1344880934</v>
      </c>
      <c r="F191" s="15" t="b">
        <v>1</v>
      </c>
      <c r="G191" s="15">
        <v>238</v>
      </c>
      <c r="J191" s="15" t="str">
        <v>failed</v>
      </c>
      <c r="K191" s="15" t="str">
        <v>GB</v>
      </c>
      <c r="L191" s="15" t="str">
        <v>GBP</v>
      </c>
      <c r="M191" s="15">
        <v>1436368622</v>
      </c>
      <c r="N191" s="15">
        <v>1433776622</v>
      </c>
      <c r="O191" s="15" t="b">
        <v>0</v>
      </c>
      <c r="P191" s="15">
        <v>8</v>
      </c>
    </row>
    <row r="192" spans="1:16" x14ac:dyDescent="0.35">
      <c r="A192" s="15" t="str">
        <v>successful</v>
      </c>
      <c r="B192" s="15" t="str">
        <v>US</v>
      </c>
      <c r="C192" s="15" t="str">
        <v>USD</v>
      </c>
      <c r="D192" s="15">
        <v>1319076000</v>
      </c>
      <c r="E192" s="15">
        <v>1317788623</v>
      </c>
      <c r="F192" s="15" t="b">
        <v>1</v>
      </c>
      <c r="G192" s="15">
        <v>36</v>
      </c>
      <c r="J192" s="15" t="str">
        <v>failed</v>
      </c>
      <c r="K192" s="15" t="str">
        <v>CA</v>
      </c>
      <c r="L192" s="15" t="str">
        <v>CAD</v>
      </c>
      <c r="M192" s="15">
        <v>1485838800</v>
      </c>
      <c r="N192" s="15">
        <v>1484756245</v>
      </c>
      <c r="O192" s="15" t="b">
        <v>0</v>
      </c>
      <c r="P192" s="15">
        <v>4</v>
      </c>
    </row>
    <row r="193" spans="1:16" x14ac:dyDescent="0.35">
      <c r="A193" s="15" t="str">
        <v>successful</v>
      </c>
      <c r="B193" s="15" t="str">
        <v>US</v>
      </c>
      <c r="C193" s="15" t="str">
        <v>USD</v>
      </c>
      <c r="D193" s="15">
        <v>1325404740</v>
      </c>
      <c r="E193" s="15">
        <v>1321852592</v>
      </c>
      <c r="F193" s="15" t="b">
        <v>1</v>
      </c>
      <c r="G193" s="15">
        <v>150</v>
      </c>
      <c r="J193" s="15" t="str">
        <v>failed</v>
      </c>
      <c r="K193" s="15" t="str">
        <v>US</v>
      </c>
      <c r="L193" s="15" t="str">
        <v>USD</v>
      </c>
      <c r="M193" s="15">
        <v>1438451580</v>
      </c>
      <c r="N193" s="15">
        <v>1434609424</v>
      </c>
      <c r="O193" s="15" t="b">
        <v>0</v>
      </c>
      <c r="P193" s="15">
        <v>28</v>
      </c>
    </row>
    <row r="194" spans="1:16" x14ac:dyDescent="0.35">
      <c r="A194" s="15" t="str">
        <v>successful</v>
      </c>
      <c r="B194" s="15" t="str">
        <v>US</v>
      </c>
      <c r="C194" s="15" t="str">
        <v>USD</v>
      </c>
      <c r="D194" s="15">
        <v>1365973432</v>
      </c>
      <c r="E194" s="15">
        <v>1363381432</v>
      </c>
      <c r="F194" s="15" t="b">
        <v>1</v>
      </c>
      <c r="G194" s="15">
        <v>146</v>
      </c>
      <c r="J194" s="15" t="str">
        <v>failed</v>
      </c>
      <c r="K194" s="15" t="str">
        <v>CA</v>
      </c>
      <c r="L194" s="15" t="str">
        <v>CAD</v>
      </c>
      <c r="M194" s="15">
        <v>1452350896</v>
      </c>
      <c r="N194" s="15">
        <v>1447166896</v>
      </c>
      <c r="O194" s="15" t="b">
        <v>0</v>
      </c>
      <c r="P194" s="15">
        <v>0</v>
      </c>
    </row>
    <row r="195" spans="1:16" x14ac:dyDescent="0.35">
      <c r="A195" s="15" t="str">
        <v>successful</v>
      </c>
      <c r="B195" s="15" t="str">
        <v>US</v>
      </c>
      <c r="C195" s="15" t="str">
        <v>USD</v>
      </c>
      <c r="D195" s="15">
        <v>1281542340</v>
      </c>
      <c r="E195" s="15">
        <v>1277702894</v>
      </c>
      <c r="F195" s="15" t="b">
        <v>1</v>
      </c>
      <c r="G195" s="15">
        <v>222</v>
      </c>
      <c r="J195" s="15" t="str">
        <v>failed</v>
      </c>
      <c r="K195" s="15" t="str">
        <v>US</v>
      </c>
      <c r="L195" s="15" t="str">
        <v>USD</v>
      </c>
      <c r="M195" s="15">
        <v>1415988991</v>
      </c>
      <c r="N195" s="15">
        <v>1413393391</v>
      </c>
      <c r="O195" s="15" t="b">
        <v>0</v>
      </c>
      <c r="P195" s="15">
        <v>6</v>
      </c>
    </row>
    <row r="196" spans="1:16" x14ac:dyDescent="0.35">
      <c r="A196" s="15" t="str">
        <v>successful</v>
      </c>
      <c r="B196" s="15" t="str">
        <v>US</v>
      </c>
      <c r="C196" s="15" t="str">
        <v>USD</v>
      </c>
      <c r="D196" s="15">
        <v>1362167988</v>
      </c>
      <c r="E196" s="15">
        <v>1359575988</v>
      </c>
      <c r="F196" s="15" t="b">
        <v>1</v>
      </c>
      <c r="G196" s="15">
        <v>120</v>
      </c>
      <c r="J196" s="15" t="str">
        <v>failed</v>
      </c>
      <c r="K196" s="15" t="str">
        <v>US</v>
      </c>
      <c r="L196" s="15" t="str">
        <v>USD</v>
      </c>
      <c r="M196" s="15">
        <v>1413735972</v>
      </c>
      <c r="N196" s="15">
        <v>1411143972</v>
      </c>
      <c r="O196" s="15" t="b">
        <v>0</v>
      </c>
      <c r="P196" s="15">
        <v>22</v>
      </c>
    </row>
    <row r="197" spans="1:16" x14ac:dyDescent="0.35">
      <c r="A197" s="15" t="str">
        <v>successful</v>
      </c>
      <c r="B197" s="15" t="str">
        <v>US</v>
      </c>
      <c r="C197" s="15" t="str">
        <v>USD</v>
      </c>
      <c r="D197" s="15">
        <v>1345660334</v>
      </c>
      <c r="E197" s="15">
        <v>1343068334</v>
      </c>
      <c r="F197" s="15" t="b">
        <v>1</v>
      </c>
      <c r="G197" s="15">
        <v>126</v>
      </c>
      <c r="J197" s="15" t="str">
        <v>failed</v>
      </c>
      <c r="K197" s="15" t="str">
        <v>GB</v>
      </c>
      <c r="L197" s="15" t="str">
        <v>GBP</v>
      </c>
      <c r="M197" s="15">
        <v>1465720143</v>
      </c>
      <c r="N197" s="15">
        <v>1463128143</v>
      </c>
      <c r="O197" s="15" t="b">
        <v>0</v>
      </c>
      <c r="P197" s="15">
        <v>0</v>
      </c>
    </row>
    <row r="198" spans="1:16" x14ac:dyDescent="0.35">
      <c r="A198" s="15" t="str">
        <v>successful</v>
      </c>
      <c r="B198" s="15" t="str">
        <v>CA</v>
      </c>
      <c r="C198" s="15" t="str">
        <v>CAD</v>
      </c>
      <c r="D198" s="15">
        <v>1418273940</v>
      </c>
      <c r="E198" s="15">
        <v>1415398197</v>
      </c>
      <c r="F198" s="15" t="b">
        <v>1</v>
      </c>
      <c r="G198" s="15">
        <v>158</v>
      </c>
      <c r="J198" s="15" t="str">
        <v>failed</v>
      </c>
      <c r="K198" s="15" t="str">
        <v>US</v>
      </c>
      <c r="L198" s="15" t="str">
        <v>USD</v>
      </c>
      <c r="M198" s="15">
        <v>1452112717</v>
      </c>
      <c r="N198" s="15">
        <v>1449520717</v>
      </c>
      <c r="O198" s="15" t="b">
        <v>0</v>
      </c>
      <c r="P198" s="15">
        <v>1</v>
      </c>
    </row>
    <row r="199" spans="1:16" x14ac:dyDescent="0.35">
      <c r="A199" s="15" t="str">
        <v>successful</v>
      </c>
      <c r="B199" s="15" t="str">
        <v>US</v>
      </c>
      <c r="C199" s="15" t="str">
        <v>USD</v>
      </c>
      <c r="D199" s="15">
        <v>1386778483</v>
      </c>
      <c r="E199" s="15">
        <v>1384186483</v>
      </c>
      <c r="F199" s="15" t="b">
        <v>1</v>
      </c>
      <c r="G199" s="15">
        <v>316</v>
      </c>
      <c r="J199" s="15" t="str">
        <v>failed</v>
      </c>
      <c r="K199" s="15" t="str">
        <v>DE</v>
      </c>
      <c r="L199" s="15" t="str">
        <v>EUR</v>
      </c>
      <c r="M199" s="15">
        <v>1480721803</v>
      </c>
      <c r="N199" s="15">
        <v>1478126203</v>
      </c>
      <c r="O199" s="15" t="b">
        <v>0</v>
      </c>
      <c r="P199" s="15">
        <v>20</v>
      </c>
    </row>
    <row r="200" spans="1:16" x14ac:dyDescent="0.35">
      <c r="A200" s="15" t="str">
        <v>successful</v>
      </c>
      <c r="B200" s="15" t="str">
        <v>US</v>
      </c>
      <c r="C200" s="15" t="str">
        <v>USD</v>
      </c>
      <c r="D200" s="15">
        <v>1364342151</v>
      </c>
      <c r="E200" s="15">
        <v>1361753751</v>
      </c>
      <c r="F200" s="15" t="b">
        <v>1</v>
      </c>
      <c r="G200" s="15">
        <v>284</v>
      </c>
      <c r="J200" s="15" t="str">
        <v>failed</v>
      </c>
      <c r="K200" s="15" t="str">
        <v>US</v>
      </c>
      <c r="L200" s="15" t="str">
        <v>USD</v>
      </c>
      <c r="M200" s="15">
        <v>1427227905</v>
      </c>
      <c r="N200" s="15">
        <v>1424639505</v>
      </c>
      <c r="O200" s="15" t="b">
        <v>0</v>
      </c>
      <c r="P200" s="15">
        <v>0</v>
      </c>
    </row>
    <row r="201" spans="1:16" x14ac:dyDescent="0.35">
      <c r="A201" s="15" t="str">
        <v>successful</v>
      </c>
      <c r="B201" s="15" t="str">
        <v>US</v>
      </c>
      <c r="C201" s="15" t="str">
        <v>USD</v>
      </c>
      <c r="D201" s="15">
        <v>1265097540</v>
      </c>
      <c r="E201" s="15">
        <v>1257538029</v>
      </c>
      <c r="F201" s="15" t="b">
        <v>1</v>
      </c>
      <c r="G201" s="15">
        <v>51</v>
      </c>
      <c r="J201" s="15" t="str">
        <v>failed</v>
      </c>
      <c r="K201" s="15" t="str">
        <v>US</v>
      </c>
      <c r="L201" s="15" t="str">
        <v>USD</v>
      </c>
      <c r="M201" s="15">
        <v>1449989260</v>
      </c>
      <c r="N201" s="15">
        <v>1447397260</v>
      </c>
      <c r="O201" s="15" t="b">
        <v>0</v>
      </c>
      <c r="P201" s="15">
        <v>1</v>
      </c>
    </row>
    <row r="202" spans="1:16" x14ac:dyDescent="0.35">
      <c r="A202" s="15" t="str">
        <v>successful</v>
      </c>
      <c r="B202" s="15" t="str">
        <v>GB</v>
      </c>
      <c r="C202" s="15" t="str">
        <v>GBP</v>
      </c>
      <c r="D202" s="15">
        <v>1450825200</v>
      </c>
      <c r="E202" s="15">
        <v>1448284433</v>
      </c>
      <c r="F202" s="15" t="b">
        <v>1</v>
      </c>
      <c r="G202" s="15">
        <v>158</v>
      </c>
      <c r="J202" s="15" t="str">
        <v>failed</v>
      </c>
      <c r="K202" s="15" t="str">
        <v>CA</v>
      </c>
      <c r="L202" s="15" t="str">
        <v>CAD</v>
      </c>
      <c r="M202" s="15">
        <v>1418841045</v>
      </c>
      <c r="N202" s="15">
        <v>1416249045</v>
      </c>
      <c r="O202" s="15" t="b">
        <v>0</v>
      </c>
      <c r="P202" s="15">
        <v>3</v>
      </c>
    </row>
    <row r="203" spans="1:16" x14ac:dyDescent="0.35">
      <c r="A203" s="15" t="str">
        <v>successful</v>
      </c>
      <c r="B203" s="15" t="str">
        <v>DE</v>
      </c>
      <c r="C203" s="15" t="str">
        <v>EUR</v>
      </c>
      <c r="D203" s="15">
        <v>1478605386</v>
      </c>
      <c r="E203" s="15">
        <v>1475577786</v>
      </c>
      <c r="F203" s="15" t="b">
        <v>1</v>
      </c>
      <c r="G203" s="15">
        <v>337</v>
      </c>
      <c r="J203" s="15" t="str">
        <v>failed</v>
      </c>
      <c r="K203" s="15" t="str">
        <v>US</v>
      </c>
      <c r="L203" s="15" t="str">
        <v>USD</v>
      </c>
      <c r="M203" s="15">
        <v>1445874513</v>
      </c>
      <c r="N203" s="15">
        <v>1442850513</v>
      </c>
      <c r="O203" s="15" t="b">
        <v>0</v>
      </c>
      <c r="P203" s="15">
        <v>2</v>
      </c>
    </row>
    <row r="204" spans="1:16" x14ac:dyDescent="0.35">
      <c r="A204" s="15" t="str">
        <v>successful</v>
      </c>
      <c r="B204" s="15" t="str">
        <v>US</v>
      </c>
      <c r="C204" s="15" t="str">
        <v>USD</v>
      </c>
      <c r="D204" s="15">
        <v>1463146848</v>
      </c>
      <c r="E204" s="15">
        <v>1460554848</v>
      </c>
      <c r="F204" s="15" t="b">
        <v>1</v>
      </c>
      <c r="G204" s="15">
        <v>186</v>
      </c>
      <c r="J204" s="15" t="str">
        <v>failed</v>
      </c>
      <c r="K204" s="15" t="str">
        <v>NL</v>
      </c>
      <c r="L204" s="15" t="str">
        <v>EUR</v>
      </c>
      <c r="M204" s="15">
        <v>1482052815</v>
      </c>
      <c r="N204" s="15">
        <v>1479460815</v>
      </c>
      <c r="O204" s="15" t="b">
        <v>0</v>
      </c>
      <c r="P204" s="15">
        <v>0</v>
      </c>
    </row>
    <row r="205" spans="1:16" x14ac:dyDescent="0.35">
      <c r="A205" s="15" t="str">
        <v>successful</v>
      </c>
      <c r="B205" s="15" t="str">
        <v>US</v>
      </c>
      <c r="C205" s="15" t="str">
        <v>USD</v>
      </c>
      <c r="D205" s="15">
        <v>1482307140</v>
      </c>
      <c r="E205" s="15">
        <v>1479886966</v>
      </c>
      <c r="F205" s="15" t="b">
        <v>1</v>
      </c>
      <c r="G205" s="15">
        <v>58</v>
      </c>
      <c r="J205" s="15" t="str">
        <v>failed</v>
      </c>
      <c r="K205" s="15" t="str">
        <v>AU</v>
      </c>
      <c r="L205" s="15" t="str">
        <v>AUD</v>
      </c>
      <c r="M205" s="15">
        <v>1424137247</v>
      </c>
      <c r="N205" s="15">
        <v>1421545247</v>
      </c>
      <c r="O205" s="15" t="b">
        <v>0</v>
      </c>
      <c r="P205" s="15">
        <v>2</v>
      </c>
    </row>
    <row r="206" spans="1:16" x14ac:dyDescent="0.35">
      <c r="A206" s="15" t="str">
        <v>successful</v>
      </c>
      <c r="B206" s="15" t="str">
        <v>US</v>
      </c>
      <c r="C206" s="15" t="str">
        <v>USD</v>
      </c>
      <c r="D206" s="15">
        <v>1438441308</v>
      </c>
      <c r="E206" s="15">
        <v>1435590108</v>
      </c>
      <c r="F206" s="15" t="b">
        <v>1</v>
      </c>
      <c r="G206" s="15">
        <v>82</v>
      </c>
      <c r="J206" s="15" t="str">
        <v>failed</v>
      </c>
      <c r="K206" s="15" t="str">
        <v>FR</v>
      </c>
      <c r="L206" s="15" t="str">
        <v>EUR</v>
      </c>
      <c r="M206" s="15">
        <v>1457822275</v>
      </c>
      <c r="N206" s="15">
        <v>1455230275</v>
      </c>
      <c r="O206" s="15" t="b">
        <v>0</v>
      </c>
      <c r="P206" s="15">
        <v>1</v>
      </c>
    </row>
    <row r="207" spans="1:16" x14ac:dyDescent="0.35">
      <c r="A207" s="15" t="str">
        <v>successful</v>
      </c>
      <c r="B207" s="15" t="str">
        <v>US</v>
      </c>
      <c r="C207" s="15" t="str">
        <v>USD</v>
      </c>
      <c r="D207" s="15">
        <v>1482208233</v>
      </c>
      <c r="E207" s="15">
        <v>1479184233</v>
      </c>
      <c r="F207" s="15" t="b">
        <v>1</v>
      </c>
      <c r="G207" s="15">
        <v>736</v>
      </c>
      <c r="J207" s="15" t="str">
        <v>failed</v>
      </c>
      <c r="K207" s="15" t="str">
        <v>GB</v>
      </c>
      <c r="L207" s="15" t="str">
        <v>GBP</v>
      </c>
      <c r="M207" s="15">
        <v>1436554249</v>
      </c>
      <c r="N207" s="15">
        <v>1433962249</v>
      </c>
      <c r="O207" s="15" t="b">
        <v>0</v>
      </c>
      <c r="P207" s="15">
        <v>0</v>
      </c>
    </row>
    <row r="208" spans="1:16" x14ac:dyDescent="0.35">
      <c r="A208" s="15" t="str">
        <v>successful</v>
      </c>
      <c r="B208" s="15" t="str">
        <v>US</v>
      </c>
      <c r="C208" s="15" t="str">
        <v>USD</v>
      </c>
      <c r="D208" s="15">
        <v>1489532220</v>
      </c>
      <c r="E208" s="15">
        <v>1486625606</v>
      </c>
      <c r="F208" s="15" t="b">
        <v>1</v>
      </c>
      <c r="G208" s="15">
        <v>1151</v>
      </c>
      <c r="J208" s="15" t="str">
        <v>failed</v>
      </c>
      <c r="K208" s="15" t="str">
        <v>US</v>
      </c>
      <c r="L208" s="15" t="str">
        <v>USD</v>
      </c>
      <c r="M208" s="15">
        <v>1468513533</v>
      </c>
      <c r="N208" s="15">
        <v>1465921533</v>
      </c>
      <c r="O208" s="15" t="b">
        <v>0</v>
      </c>
      <c r="P208" s="15">
        <v>1</v>
      </c>
    </row>
    <row r="209" spans="1:16" x14ac:dyDescent="0.35">
      <c r="A209" s="15" t="str">
        <v>successful</v>
      </c>
      <c r="B209" s="15" t="str">
        <v>US</v>
      </c>
      <c r="C209" s="15" t="str">
        <v>USD</v>
      </c>
      <c r="D209" s="15">
        <v>1427011200</v>
      </c>
      <c r="E209" s="15">
        <v>1424669929</v>
      </c>
      <c r="F209" s="15" t="b">
        <v>1</v>
      </c>
      <c r="G209" s="15">
        <v>34</v>
      </c>
      <c r="J209" s="15" t="str">
        <v>failed</v>
      </c>
      <c r="K209" s="15" t="str">
        <v>US</v>
      </c>
      <c r="L209" s="15" t="str">
        <v>USD</v>
      </c>
      <c r="M209" s="15">
        <v>1420143194</v>
      </c>
      <c r="N209" s="15">
        <v>1417551194</v>
      </c>
      <c r="O209" s="15" t="b">
        <v>0</v>
      </c>
      <c r="P209" s="15">
        <v>0</v>
      </c>
    </row>
    <row r="210" spans="1:16" x14ac:dyDescent="0.35">
      <c r="A210" s="15" t="str">
        <v>successful</v>
      </c>
      <c r="B210" s="15" t="str">
        <v>US</v>
      </c>
      <c r="C210" s="15" t="str">
        <v>USD</v>
      </c>
      <c r="D210" s="15">
        <v>1446350400</v>
      </c>
      <c r="E210" s="15">
        <v>1443739388</v>
      </c>
      <c r="F210" s="15" t="b">
        <v>1</v>
      </c>
      <c r="G210" s="15">
        <v>498</v>
      </c>
      <c r="J210" s="15" t="str">
        <v>failed</v>
      </c>
      <c r="K210" s="15" t="str">
        <v>NZ</v>
      </c>
      <c r="L210" s="15" t="str">
        <v>NZD</v>
      </c>
      <c r="M210" s="15">
        <v>1452942000</v>
      </c>
      <c r="N210" s="15">
        <v>1449785223</v>
      </c>
      <c r="O210" s="15" t="b">
        <v>0</v>
      </c>
      <c r="P210" s="15">
        <v>5</v>
      </c>
    </row>
    <row r="211" spans="1:16" x14ac:dyDescent="0.35">
      <c r="A211" s="15" t="str">
        <v>successful</v>
      </c>
      <c r="B211" s="15" t="str">
        <v>US</v>
      </c>
      <c r="C211" s="15" t="str">
        <v>USD</v>
      </c>
      <c r="D211" s="15">
        <v>1446868800</v>
      </c>
      <c r="E211" s="15">
        <v>1444821127</v>
      </c>
      <c r="F211" s="15" t="b">
        <v>1</v>
      </c>
      <c r="G211" s="15">
        <v>167</v>
      </c>
      <c r="J211" s="15" t="str">
        <v>failed</v>
      </c>
      <c r="K211" s="15" t="str">
        <v>CA</v>
      </c>
      <c r="L211" s="15" t="str">
        <v>CAD</v>
      </c>
      <c r="M211" s="15">
        <v>1451679612</v>
      </c>
      <c r="N211" s="15">
        <v>1449087612</v>
      </c>
      <c r="O211" s="15" t="b">
        <v>0</v>
      </c>
      <c r="P211" s="15">
        <v>1</v>
      </c>
    </row>
    <row r="212" spans="1:16" x14ac:dyDescent="0.35">
      <c r="A212" s="15" t="str">
        <v>successful</v>
      </c>
      <c r="B212" s="15" t="str">
        <v>US</v>
      </c>
      <c r="C212" s="15" t="str">
        <v>USD</v>
      </c>
      <c r="D212" s="15">
        <v>1368763140</v>
      </c>
      <c r="E212" s="15">
        <v>1366028563</v>
      </c>
      <c r="F212" s="15" t="b">
        <v>1</v>
      </c>
      <c r="G212" s="15">
        <v>340</v>
      </c>
      <c r="J212" s="15" t="str">
        <v>failed</v>
      </c>
      <c r="K212" s="15" t="str">
        <v>US</v>
      </c>
      <c r="L212" s="15" t="str">
        <v>USD</v>
      </c>
      <c r="M212" s="15">
        <v>1455822569</v>
      </c>
      <c r="N212" s="15">
        <v>1453230569</v>
      </c>
      <c r="O212" s="15" t="b">
        <v>0</v>
      </c>
      <c r="P212" s="15">
        <v>1</v>
      </c>
    </row>
    <row r="213" spans="1:16" x14ac:dyDescent="0.35">
      <c r="A213" s="15" t="str">
        <v>successful</v>
      </c>
      <c r="B213" s="15" t="str">
        <v>US</v>
      </c>
      <c r="C213" s="15" t="str">
        <v>USD</v>
      </c>
      <c r="D213" s="15">
        <v>1466171834</v>
      </c>
      <c r="E213" s="15">
        <v>1463493434</v>
      </c>
      <c r="F213" s="15" t="b">
        <v>1</v>
      </c>
      <c r="G213" s="15">
        <v>438</v>
      </c>
      <c r="J213" s="15" t="str">
        <v>failed</v>
      </c>
      <c r="K213" s="15" t="str">
        <v>US</v>
      </c>
      <c r="L213" s="15" t="str">
        <v>USD</v>
      </c>
      <c r="M213" s="15">
        <v>1437969540</v>
      </c>
      <c r="N213" s="15">
        <v>1436297723</v>
      </c>
      <c r="O213" s="15" t="b">
        <v>0</v>
      </c>
      <c r="P213" s="15">
        <v>2</v>
      </c>
    </row>
    <row r="214" spans="1:16" x14ac:dyDescent="0.35">
      <c r="A214" s="15" t="str">
        <v>successful</v>
      </c>
      <c r="B214" s="15" t="str">
        <v>US</v>
      </c>
      <c r="C214" s="15" t="str">
        <v>USD</v>
      </c>
      <c r="D214" s="15">
        <v>1446019200</v>
      </c>
      <c r="E214" s="15">
        <v>1442420377</v>
      </c>
      <c r="F214" s="15" t="b">
        <v>1</v>
      </c>
      <c r="G214" s="15">
        <v>555</v>
      </c>
      <c r="J214" s="15" t="str">
        <v>failed</v>
      </c>
      <c r="K214" s="15" t="str">
        <v>US</v>
      </c>
      <c r="L214" s="15" t="str">
        <v>USD</v>
      </c>
      <c r="M214" s="15">
        <v>1446660688</v>
      </c>
      <c r="N214" s="15">
        <v>1444065088</v>
      </c>
      <c r="O214" s="15" t="b">
        <v>0</v>
      </c>
      <c r="P214" s="15">
        <v>0</v>
      </c>
    </row>
    <row r="215" spans="1:16" x14ac:dyDescent="0.35">
      <c r="A215" s="15" t="str">
        <v>successful</v>
      </c>
      <c r="B215" s="15" t="str">
        <v>US</v>
      </c>
      <c r="C215" s="15" t="str">
        <v>USD</v>
      </c>
      <c r="D215" s="15">
        <v>1460038591</v>
      </c>
      <c r="E215" s="15">
        <v>1457450191</v>
      </c>
      <c r="F215" s="15" t="b">
        <v>1</v>
      </c>
      <c r="G215" s="15">
        <v>266</v>
      </c>
      <c r="J215" s="15" t="str">
        <v>failed</v>
      </c>
      <c r="K215" s="15" t="str">
        <v>US</v>
      </c>
      <c r="L215" s="15" t="str">
        <v>USD</v>
      </c>
      <c r="M215" s="15">
        <v>1421543520</v>
      </c>
      <c r="N215" s="15">
        <v>1416445931</v>
      </c>
      <c r="O215" s="15" t="b">
        <v>0</v>
      </c>
      <c r="P215" s="15">
        <v>9</v>
      </c>
    </row>
    <row r="216" spans="1:16" x14ac:dyDescent="0.35">
      <c r="A216" s="15" t="str">
        <v>successful</v>
      </c>
      <c r="B216" s="15" t="str">
        <v>US</v>
      </c>
      <c r="C216" s="15" t="str">
        <v>USD</v>
      </c>
      <c r="D216" s="15">
        <v>1431716400</v>
      </c>
      <c r="E216" s="15">
        <v>1428423757</v>
      </c>
      <c r="F216" s="15" t="b">
        <v>1</v>
      </c>
      <c r="G216" s="15">
        <v>69</v>
      </c>
      <c r="J216" s="15" t="str">
        <v>failed</v>
      </c>
      <c r="K216" s="15" t="str">
        <v>GB</v>
      </c>
      <c r="L216" s="15" t="str">
        <v>GBP</v>
      </c>
      <c r="M216" s="15">
        <v>1476873507</v>
      </c>
      <c r="N216" s="15">
        <v>1474281507</v>
      </c>
      <c r="O216" s="15" t="b">
        <v>0</v>
      </c>
      <c r="P216" s="15">
        <v>4</v>
      </c>
    </row>
    <row r="217" spans="1:16" x14ac:dyDescent="0.35">
      <c r="A217" s="15" t="str">
        <v>successful</v>
      </c>
      <c r="B217" s="15" t="str">
        <v>US</v>
      </c>
      <c r="C217" s="15" t="str">
        <v>USD</v>
      </c>
      <c r="D217" s="15">
        <v>1431122400</v>
      </c>
      <c r="E217" s="15">
        <v>1428428515</v>
      </c>
      <c r="F217" s="15" t="b">
        <v>1</v>
      </c>
      <c r="G217" s="15">
        <v>80</v>
      </c>
      <c r="J217" s="15" t="str">
        <v>failed</v>
      </c>
      <c r="K217" s="15" t="str">
        <v>DE</v>
      </c>
      <c r="L217" s="15" t="str">
        <v>EUR</v>
      </c>
      <c r="M217" s="15">
        <v>1434213443</v>
      </c>
      <c r="N217" s="15">
        <v>1431621443</v>
      </c>
      <c r="O217" s="15" t="b">
        <v>0</v>
      </c>
      <c r="P217" s="15">
        <v>4</v>
      </c>
    </row>
    <row r="218" spans="1:16" x14ac:dyDescent="0.35">
      <c r="A218" s="15" t="str">
        <v>successful</v>
      </c>
      <c r="B218" s="15" t="str">
        <v>US</v>
      </c>
      <c r="C218" s="15" t="str">
        <v>USD</v>
      </c>
      <c r="D218" s="15">
        <v>1447427918</v>
      </c>
      <c r="E218" s="15">
        <v>1444832318</v>
      </c>
      <c r="F218" s="15" t="b">
        <v>1</v>
      </c>
      <c r="G218" s="15">
        <v>493</v>
      </c>
      <c r="J218" s="15" t="str">
        <v>failed</v>
      </c>
      <c r="K218" s="15" t="str">
        <v>US</v>
      </c>
      <c r="L218" s="15" t="str">
        <v>USD</v>
      </c>
      <c r="M218" s="15">
        <v>1427537952</v>
      </c>
      <c r="N218" s="15">
        <v>1422357552</v>
      </c>
      <c r="O218" s="15" t="b">
        <v>0</v>
      </c>
      <c r="P218" s="15">
        <v>1</v>
      </c>
    </row>
    <row r="219" spans="1:16" x14ac:dyDescent="0.35">
      <c r="A219" s="15" t="str">
        <v>successful</v>
      </c>
      <c r="B219" s="15" t="str">
        <v>US</v>
      </c>
      <c r="C219" s="15" t="str">
        <v>USD</v>
      </c>
      <c r="D219" s="15">
        <v>1426298708</v>
      </c>
      <c r="E219" s="15">
        <v>1423710308</v>
      </c>
      <c r="F219" s="15" t="b">
        <v>1</v>
      </c>
      <c r="G219" s="15">
        <v>31</v>
      </c>
      <c r="J219" s="15" t="str">
        <v>failed</v>
      </c>
      <c r="K219" s="15" t="str">
        <v>US</v>
      </c>
      <c r="L219" s="15" t="str">
        <v>USD</v>
      </c>
      <c r="M219" s="15">
        <v>1463753302</v>
      </c>
      <c r="N219" s="15">
        <v>1458569302</v>
      </c>
      <c r="O219" s="15" t="b">
        <v>0</v>
      </c>
      <c r="P219" s="15">
        <v>1</v>
      </c>
    </row>
    <row r="220" spans="1:16" x14ac:dyDescent="0.35">
      <c r="A220" s="15" t="str">
        <v>successful</v>
      </c>
      <c r="B220" s="15" t="str">
        <v>US</v>
      </c>
      <c r="C220" s="15" t="str">
        <v>USD</v>
      </c>
      <c r="D220" s="15">
        <v>1472864400</v>
      </c>
      <c r="E220" s="15">
        <v>1468001290</v>
      </c>
      <c r="F220" s="15" t="b">
        <v>1</v>
      </c>
      <c r="G220" s="15">
        <v>236</v>
      </c>
      <c r="J220" s="15" t="str">
        <v>failed</v>
      </c>
      <c r="K220" s="15" t="str">
        <v>GB</v>
      </c>
      <c r="L220" s="15" t="str">
        <v>GBP</v>
      </c>
      <c r="M220" s="15">
        <v>1441633993</v>
      </c>
      <c r="N220" s="15">
        <v>1439560393</v>
      </c>
      <c r="O220" s="15" t="b">
        <v>0</v>
      </c>
      <c r="P220" s="15">
        <v>7</v>
      </c>
    </row>
    <row r="221" spans="1:16" x14ac:dyDescent="0.35">
      <c r="A221" s="15" t="str">
        <v>successful</v>
      </c>
      <c r="B221" s="15" t="str">
        <v>US</v>
      </c>
      <c r="C221" s="15" t="str">
        <v>USD</v>
      </c>
      <c r="D221" s="15">
        <v>1430331268</v>
      </c>
      <c r="E221" s="15">
        <v>1427739268</v>
      </c>
      <c r="F221" s="15" t="b">
        <v>1</v>
      </c>
      <c r="G221" s="15">
        <v>89</v>
      </c>
      <c r="J221" s="15" t="str">
        <v>failed</v>
      </c>
      <c r="K221" s="15" t="str">
        <v>US</v>
      </c>
      <c r="L221" s="15" t="str">
        <v>USD</v>
      </c>
      <c r="M221" s="15">
        <v>1419539223</v>
      </c>
      <c r="N221" s="15">
        <v>1416947223</v>
      </c>
      <c r="O221" s="15" t="b">
        <v>0</v>
      </c>
      <c r="P221" s="15">
        <v>5</v>
      </c>
    </row>
    <row r="222" spans="1:16" x14ac:dyDescent="0.35">
      <c r="A222" s="15" t="str">
        <v>successful</v>
      </c>
      <c r="B222" s="15" t="str">
        <v>US</v>
      </c>
      <c r="C222" s="15" t="str">
        <v>USD</v>
      </c>
      <c r="D222" s="15">
        <v>1489006800</v>
      </c>
      <c r="E222" s="15">
        <v>1486397007</v>
      </c>
      <c r="F222" s="15" t="b">
        <v>1</v>
      </c>
      <c r="G222" s="15">
        <v>299</v>
      </c>
      <c r="J222" s="15" t="str">
        <v>failed</v>
      </c>
      <c r="K222" s="15" t="str">
        <v>US</v>
      </c>
      <c r="L222" s="15" t="str">
        <v>USD</v>
      </c>
      <c r="M222" s="15">
        <v>1474580867</v>
      </c>
      <c r="N222" s="15">
        <v>1471988867</v>
      </c>
      <c r="O222" s="15" t="b">
        <v>0</v>
      </c>
      <c r="P222" s="15">
        <v>1</v>
      </c>
    </row>
    <row r="223" spans="1:16" x14ac:dyDescent="0.35">
      <c r="A223" s="15" t="str">
        <v>successful</v>
      </c>
      <c r="B223" s="15" t="str">
        <v>US</v>
      </c>
      <c r="C223" s="15" t="str">
        <v>USD</v>
      </c>
      <c r="D223" s="15">
        <v>1412135940</v>
      </c>
      <c r="E223" s="15">
        <v>1410555998</v>
      </c>
      <c r="F223" s="15" t="b">
        <v>1</v>
      </c>
      <c r="G223" s="15">
        <v>55</v>
      </c>
      <c r="J223" s="15" t="str">
        <v>failed</v>
      </c>
      <c r="K223" s="15" t="str">
        <v>US</v>
      </c>
      <c r="L223" s="15" t="str">
        <v>USD</v>
      </c>
      <c r="M223" s="15">
        <v>1438474704</v>
      </c>
      <c r="N223" s="15">
        <v>1435882704</v>
      </c>
      <c r="O223" s="15" t="b">
        <v>0</v>
      </c>
      <c r="P223" s="15">
        <v>0</v>
      </c>
    </row>
    <row r="224" spans="1:16" x14ac:dyDescent="0.35">
      <c r="A224" s="15" t="str">
        <v>successful</v>
      </c>
      <c r="B224" s="15" t="str">
        <v>US</v>
      </c>
      <c r="C224" s="15" t="str">
        <v>USD</v>
      </c>
      <c r="D224" s="15">
        <v>1461955465</v>
      </c>
      <c r="E224" s="15">
        <v>1459363465</v>
      </c>
      <c r="F224" s="15" t="b">
        <v>1</v>
      </c>
      <c r="G224" s="15">
        <v>325</v>
      </c>
      <c r="J224" s="15" t="str">
        <v>failed</v>
      </c>
      <c r="K224" s="15" t="str">
        <v>US</v>
      </c>
      <c r="L224" s="15" t="str">
        <v>USD</v>
      </c>
      <c r="M224" s="15">
        <v>1426442400</v>
      </c>
      <c r="N224" s="15">
        <v>1424454319</v>
      </c>
      <c r="O224" s="15" t="b">
        <v>0</v>
      </c>
      <c r="P224" s="15">
        <v>0</v>
      </c>
    </row>
    <row r="225" spans="1:16" x14ac:dyDescent="0.35">
      <c r="A225" s="15" t="str">
        <v>successful</v>
      </c>
      <c r="B225" s="15" t="str">
        <v>US</v>
      </c>
      <c r="C225" s="15" t="str">
        <v>USD</v>
      </c>
      <c r="D225" s="15">
        <v>1415934000</v>
      </c>
      <c r="E225" s="15">
        <v>1413308545</v>
      </c>
      <c r="F225" s="15" t="b">
        <v>1</v>
      </c>
      <c r="G225" s="15">
        <v>524</v>
      </c>
      <c r="J225" s="15" t="str">
        <v>failed</v>
      </c>
      <c r="K225" s="15" t="str">
        <v>US</v>
      </c>
      <c r="L225" s="15" t="str">
        <v>USD</v>
      </c>
      <c r="M225" s="15">
        <v>1426800687</v>
      </c>
      <c r="N225" s="15">
        <v>1424212287</v>
      </c>
      <c r="O225" s="15" t="b">
        <v>0</v>
      </c>
      <c r="P225" s="15">
        <v>1</v>
      </c>
    </row>
    <row r="226" spans="1:16" x14ac:dyDescent="0.35">
      <c r="A226" s="15" t="str">
        <v>successful</v>
      </c>
      <c r="B226" s="15" t="str">
        <v>US</v>
      </c>
      <c r="C226" s="15" t="str">
        <v>USD</v>
      </c>
      <c r="D226" s="15">
        <v>1433125200</v>
      </c>
      <c r="E226" s="15">
        <v>1429312694</v>
      </c>
      <c r="F226" s="15" t="b">
        <v>1</v>
      </c>
      <c r="G226" s="15">
        <v>285</v>
      </c>
      <c r="J226" s="15" t="str">
        <v>failed</v>
      </c>
      <c r="K226" s="15" t="str">
        <v>US</v>
      </c>
      <c r="L226" s="15" t="str">
        <v>USD</v>
      </c>
      <c r="M226" s="15">
        <v>1426522316</v>
      </c>
      <c r="N226" s="15">
        <v>1423933916</v>
      </c>
      <c r="O226" s="15" t="b">
        <v>0</v>
      </c>
      <c r="P226" s="15">
        <v>2</v>
      </c>
    </row>
    <row r="227" spans="1:16" x14ac:dyDescent="0.35">
      <c r="A227" s="15" t="str">
        <v>successful</v>
      </c>
      <c r="B227" s="15" t="str">
        <v>US</v>
      </c>
      <c r="C227" s="15" t="str">
        <v>USD</v>
      </c>
      <c r="D227" s="15">
        <v>1432161590</v>
      </c>
      <c r="E227" s="15">
        <v>1429569590</v>
      </c>
      <c r="F227" s="15" t="b">
        <v>1</v>
      </c>
      <c r="G227" s="15">
        <v>179</v>
      </c>
      <c r="J227" s="15" t="str">
        <v>failed</v>
      </c>
      <c r="K227" s="15" t="str">
        <v>GB</v>
      </c>
      <c r="L227" s="15" t="str">
        <v>GBP</v>
      </c>
      <c r="M227" s="15">
        <v>1448928000</v>
      </c>
      <c r="N227" s="15">
        <v>1444123377</v>
      </c>
      <c r="O227" s="15" t="b">
        <v>0</v>
      </c>
      <c r="P227" s="15">
        <v>0</v>
      </c>
    </row>
    <row r="228" spans="1:16" x14ac:dyDescent="0.35">
      <c r="A228" s="15" t="str">
        <v>successful</v>
      </c>
      <c r="B228" s="15" t="str">
        <v>US</v>
      </c>
      <c r="C228" s="15" t="str">
        <v>USD</v>
      </c>
      <c r="D228" s="15">
        <v>1444824021</v>
      </c>
      <c r="E228" s="15">
        <v>1442232021</v>
      </c>
      <c r="F228" s="15" t="b">
        <v>1</v>
      </c>
      <c r="G228" s="15">
        <v>188</v>
      </c>
      <c r="J228" s="15" t="str">
        <v>failed</v>
      </c>
      <c r="K228" s="15" t="str">
        <v>US</v>
      </c>
      <c r="L228" s="15" t="str">
        <v>USD</v>
      </c>
      <c r="M228" s="15">
        <v>1424032207</v>
      </c>
      <c r="N228" s="15">
        <v>1421440207</v>
      </c>
      <c r="O228" s="15" t="b">
        <v>0</v>
      </c>
      <c r="P228" s="15">
        <v>4</v>
      </c>
    </row>
    <row r="229" spans="1:16" x14ac:dyDescent="0.35">
      <c r="A229" s="15" t="str">
        <v>successful</v>
      </c>
      <c r="B229" s="15" t="str">
        <v>US</v>
      </c>
      <c r="C229" s="15" t="str">
        <v>USD</v>
      </c>
      <c r="D229" s="15">
        <v>1447505609</v>
      </c>
      <c r="E229" s="15">
        <v>1444910009</v>
      </c>
      <c r="F229" s="15" t="b">
        <v>1</v>
      </c>
      <c r="G229" s="15">
        <v>379</v>
      </c>
      <c r="J229" s="15" t="str">
        <v>failed</v>
      </c>
      <c r="K229" s="15" t="str">
        <v>CA</v>
      </c>
      <c r="L229" s="15" t="str">
        <v>CAD</v>
      </c>
      <c r="M229" s="15">
        <v>1429207833</v>
      </c>
      <c r="N229" s="15">
        <v>1426615833</v>
      </c>
      <c r="O229" s="15" t="b">
        <v>0</v>
      </c>
      <c r="P229" s="15">
        <v>7</v>
      </c>
    </row>
    <row r="230" spans="1:16" x14ac:dyDescent="0.35">
      <c r="A230" s="15" t="str">
        <v>successful</v>
      </c>
      <c r="B230" s="15" t="str">
        <v>US</v>
      </c>
      <c r="C230" s="15" t="str">
        <v>USD</v>
      </c>
      <c r="D230" s="15">
        <v>1440165916</v>
      </c>
      <c r="E230" s="15">
        <v>1437573916</v>
      </c>
      <c r="F230" s="15" t="b">
        <v>1</v>
      </c>
      <c r="G230" s="15">
        <v>119</v>
      </c>
      <c r="J230" s="15" t="str">
        <v>failed</v>
      </c>
      <c r="K230" s="15" t="str">
        <v>IT</v>
      </c>
      <c r="L230" s="15" t="str">
        <v>EUR</v>
      </c>
      <c r="M230" s="15">
        <v>1479410886</v>
      </c>
      <c r="N230" s="15">
        <v>1474223286</v>
      </c>
      <c r="O230" s="15" t="b">
        <v>0</v>
      </c>
      <c r="P230" s="15">
        <v>2</v>
      </c>
    </row>
    <row r="231" spans="1:16" x14ac:dyDescent="0.35">
      <c r="A231" s="15" t="str">
        <v>successful</v>
      </c>
      <c r="B231" s="15" t="str">
        <v>US</v>
      </c>
      <c r="C231" s="15" t="str">
        <v>USD</v>
      </c>
      <c r="D231" s="15">
        <v>1487937508</v>
      </c>
      <c r="E231" s="15">
        <v>1485345508</v>
      </c>
      <c r="F231" s="15" t="b">
        <v>1</v>
      </c>
      <c r="G231" s="15">
        <v>167</v>
      </c>
      <c r="J231" s="15" t="str">
        <v>failed</v>
      </c>
      <c r="K231" s="15" t="str">
        <v>US</v>
      </c>
      <c r="L231" s="15" t="str">
        <v>USD</v>
      </c>
      <c r="M231" s="15">
        <v>1436366699</v>
      </c>
      <c r="N231" s="15">
        <v>1435070699</v>
      </c>
      <c r="O231" s="15" t="b">
        <v>0</v>
      </c>
      <c r="P231" s="15">
        <v>1</v>
      </c>
    </row>
    <row r="232" spans="1:16" x14ac:dyDescent="0.35">
      <c r="A232" s="15" t="str">
        <v>successful</v>
      </c>
      <c r="B232" s="15" t="str">
        <v>US</v>
      </c>
      <c r="C232" s="15" t="str">
        <v>USD</v>
      </c>
      <c r="D232" s="15">
        <v>1473566340</v>
      </c>
      <c r="E232" s="15">
        <v>1470274509</v>
      </c>
      <c r="F232" s="15" t="b">
        <v>1</v>
      </c>
      <c r="G232" s="15">
        <v>221</v>
      </c>
      <c r="J232" s="15" t="str">
        <v>failed</v>
      </c>
      <c r="K232" s="15" t="str">
        <v>GB</v>
      </c>
      <c r="L232" s="15" t="str">
        <v>GBP</v>
      </c>
      <c r="M232" s="15">
        <v>1454936460</v>
      </c>
      <c r="N232" s="15">
        <v>1452259131</v>
      </c>
      <c r="O232" s="15" t="b">
        <v>0</v>
      </c>
      <c r="P232" s="15">
        <v>9</v>
      </c>
    </row>
    <row r="233" spans="1:16" x14ac:dyDescent="0.35">
      <c r="A233" s="15" t="str">
        <v>successful</v>
      </c>
      <c r="B233" s="15" t="str">
        <v>ES</v>
      </c>
      <c r="C233" s="15" t="str">
        <v>EUR</v>
      </c>
      <c r="D233" s="15">
        <v>1460066954</v>
      </c>
      <c r="E233" s="15">
        <v>1456614554</v>
      </c>
      <c r="F233" s="15" t="b">
        <v>1</v>
      </c>
      <c r="G233" s="15">
        <v>964</v>
      </c>
      <c r="J233" s="15" t="str">
        <v>failed</v>
      </c>
      <c r="K233" s="15" t="str">
        <v>US</v>
      </c>
      <c r="L233" s="15" t="str">
        <v>USD</v>
      </c>
      <c r="M233" s="15">
        <v>1437570130</v>
      </c>
      <c r="N233" s="15">
        <v>1434978130</v>
      </c>
      <c r="O233" s="15" t="b">
        <v>0</v>
      </c>
      <c r="P233" s="15">
        <v>2</v>
      </c>
    </row>
    <row r="234" spans="1:16" x14ac:dyDescent="0.35">
      <c r="A234" s="15" t="str">
        <v>successful</v>
      </c>
      <c r="B234" s="15" t="str">
        <v>US</v>
      </c>
      <c r="C234" s="15" t="str">
        <v>USD</v>
      </c>
      <c r="D234" s="15">
        <v>1412740868</v>
      </c>
      <c r="E234" s="15">
        <v>1410148868</v>
      </c>
      <c r="F234" s="15" t="b">
        <v>1</v>
      </c>
      <c r="G234" s="15">
        <v>286</v>
      </c>
      <c r="J234" s="15" t="str">
        <v>failed</v>
      </c>
      <c r="K234" s="15" t="str">
        <v>US</v>
      </c>
      <c r="L234" s="15" t="str">
        <v>USD</v>
      </c>
      <c r="M234" s="15">
        <v>1417584860</v>
      </c>
      <c r="N234" s="15">
        <v>1414992860</v>
      </c>
      <c r="O234" s="15" t="b">
        <v>0</v>
      </c>
      <c r="P234" s="15">
        <v>1</v>
      </c>
    </row>
    <row r="235" spans="1:16" x14ac:dyDescent="0.35">
      <c r="A235" s="15" t="str">
        <v>successful</v>
      </c>
      <c r="B235" s="15" t="str">
        <v>US</v>
      </c>
      <c r="C235" s="15" t="str">
        <v>USD</v>
      </c>
      <c r="D235" s="15">
        <v>1447963219</v>
      </c>
      <c r="E235" s="15">
        <v>1445367619</v>
      </c>
      <c r="F235" s="15" t="b">
        <v>1</v>
      </c>
      <c r="G235" s="15">
        <v>613</v>
      </c>
      <c r="J235" s="15" t="str">
        <v>failed</v>
      </c>
      <c r="K235" s="15" t="str">
        <v>GB</v>
      </c>
      <c r="L235" s="15" t="str">
        <v>GBP</v>
      </c>
      <c r="M235" s="15">
        <v>1428333345</v>
      </c>
      <c r="N235" s="15">
        <v>1425744945</v>
      </c>
      <c r="O235" s="15" t="b">
        <v>0</v>
      </c>
      <c r="P235" s="15">
        <v>7</v>
      </c>
    </row>
    <row r="236" spans="1:16" x14ac:dyDescent="0.35">
      <c r="A236" s="15" t="str">
        <v>successful</v>
      </c>
      <c r="B236" s="15" t="str">
        <v>US</v>
      </c>
      <c r="C236" s="15" t="str">
        <v>USD</v>
      </c>
      <c r="D236" s="15">
        <v>1460141521</v>
      </c>
      <c r="E236" s="15">
        <v>1457553121</v>
      </c>
      <c r="F236" s="15" t="b">
        <v>1</v>
      </c>
      <c r="G236" s="15">
        <v>29</v>
      </c>
      <c r="J236" s="15" t="str">
        <v>failed</v>
      </c>
      <c r="K236" s="15" t="str">
        <v>US</v>
      </c>
      <c r="L236" s="15" t="str">
        <v>USD</v>
      </c>
      <c r="M236" s="15">
        <v>1460832206</v>
      </c>
      <c r="N236" s="15">
        <v>1458240206</v>
      </c>
      <c r="O236" s="15" t="b">
        <v>0</v>
      </c>
      <c r="P236" s="15">
        <v>2</v>
      </c>
    </row>
    <row r="237" spans="1:16" x14ac:dyDescent="0.35">
      <c r="A237" s="15" t="str">
        <v>successful</v>
      </c>
      <c r="B237" s="15" t="str">
        <v>US</v>
      </c>
      <c r="C237" s="15" t="str">
        <v>USD</v>
      </c>
      <c r="D237" s="15">
        <v>1417420994</v>
      </c>
      <c r="E237" s="15">
        <v>1414738994</v>
      </c>
      <c r="F237" s="15" t="b">
        <v>1</v>
      </c>
      <c r="G237" s="15">
        <v>165</v>
      </c>
      <c r="J237" s="15" t="str">
        <v>failed</v>
      </c>
      <c r="K237" s="15" t="str">
        <v>US</v>
      </c>
      <c r="L237" s="15" t="str">
        <v>USD</v>
      </c>
      <c r="M237" s="15">
        <v>1430703638</v>
      </c>
      <c r="N237" s="15">
        <v>1426815638</v>
      </c>
      <c r="O237" s="15" t="b">
        <v>0</v>
      </c>
      <c r="P237" s="15">
        <v>8</v>
      </c>
    </row>
    <row r="238" spans="1:16" x14ac:dyDescent="0.35">
      <c r="A238" s="15" t="str">
        <v>successful</v>
      </c>
      <c r="B238" s="15" t="str">
        <v>US</v>
      </c>
      <c r="C238" s="15" t="str">
        <v>USD</v>
      </c>
      <c r="D238" s="15">
        <v>1458152193</v>
      </c>
      <c r="E238" s="15">
        <v>1455563793</v>
      </c>
      <c r="F238" s="15" t="b">
        <v>1</v>
      </c>
      <c r="G238" s="15">
        <v>97</v>
      </c>
      <c r="J238" s="15" t="str">
        <v>failed</v>
      </c>
      <c r="K238" s="15" t="str">
        <v>US</v>
      </c>
      <c r="L238" s="15" t="str">
        <v>USD</v>
      </c>
      <c r="M238" s="15">
        <v>1478122292</v>
      </c>
      <c r="N238" s="15">
        <v>1475530292</v>
      </c>
      <c r="O238" s="15" t="b">
        <v>0</v>
      </c>
      <c r="P238" s="15">
        <v>2</v>
      </c>
    </row>
    <row r="239" spans="1:16" x14ac:dyDescent="0.35">
      <c r="A239" s="15" t="str">
        <v>successful</v>
      </c>
      <c r="B239" s="15" t="str">
        <v>US</v>
      </c>
      <c r="C239" s="15" t="str">
        <v>USD</v>
      </c>
      <c r="D239" s="15">
        <v>1429852797</v>
      </c>
      <c r="E239" s="15">
        <v>1426396797</v>
      </c>
      <c r="F239" s="15" t="b">
        <v>1</v>
      </c>
      <c r="G239" s="15">
        <v>303</v>
      </c>
      <c r="J239" s="15" t="str">
        <v>failed</v>
      </c>
      <c r="K239" s="15" t="str">
        <v>US</v>
      </c>
      <c r="L239" s="15" t="str">
        <v>USD</v>
      </c>
      <c r="M239" s="15">
        <v>1469980800</v>
      </c>
      <c r="N239" s="15">
        <v>1466787335</v>
      </c>
      <c r="O239" s="15" t="b">
        <v>0</v>
      </c>
      <c r="P239" s="15">
        <v>2</v>
      </c>
    </row>
    <row r="240" spans="1:16" x14ac:dyDescent="0.35">
      <c r="A240" s="15" t="str">
        <v>successful</v>
      </c>
      <c r="B240" s="15" t="str">
        <v>US</v>
      </c>
      <c r="C240" s="15" t="str">
        <v>USD</v>
      </c>
      <c r="D240" s="15">
        <v>1466002800</v>
      </c>
      <c r="E240" s="15">
        <v>1463517521</v>
      </c>
      <c r="F240" s="15" t="b">
        <v>1</v>
      </c>
      <c r="G240" s="15">
        <v>267</v>
      </c>
      <c r="J240" s="15" t="str">
        <v>failed</v>
      </c>
      <c r="K240" s="15" t="str">
        <v>US</v>
      </c>
      <c r="L240" s="15" t="str">
        <v>USD</v>
      </c>
      <c r="M240" s="15">
        <v>1417737781</v>
      </c>
      <c r="N240" s="15">
        <v>1415145781</v>
      </c>
      <c r="O240" s="15" t="b">
        <v>0</v>
      </c>
      <c r="P240" s="15">
        <v>7</v>
      </c>
    </row>
    <row r="241" spans="1:16" x14ac:dyDescent="0.35">
      <c r="A241" s="15" t="str">
        <v>successful</v>
      </c>
      <c r="B241" s="15" t="str">
        <v>US</v>
      </c>
      <c r="C241" s="15" t="str">
        <v>USD</v>
      </c>
      <c r="D241" s="15">
        <v>1415941920</v>
      </c>
      <c r="E241" s="15">
        <v>1414028490</v>
      </c>
      <c r="F241" s="15" t="b">
        <v>1</v>
      </c>
      <c r="G241" s="15">
        <v>302</v>
      </c>
      <c r="J241" s="15" t="str">
        <v>failed</v>
      </c>
      <c r="K241" s="15" t="str">
        <v>US</v>
      </c>
      <c r="L241" s="15" t="str">
        <v>USD</v>
      </c>
      <c r="M241" s="15">
        <v>1425827760</v>
      </c>
      <c r="N241" s="15">
        <v>1423769402</v>
      </c>
      <c r="O241" s="15" t="b">
        <v>0</v>
      </c>
      <c r="P241" s="15">
        <v>2</v>
      </c>
    </row>
    <row r="242" spans="1:16" x14ac:dyDescent="0.35">
      <c r="A242" s="15" t="str">
        <v>successful</v>
      </c>
      <c r="B242" s="15" t="str">
        <v>US</v>
      </c>
      <c r="C242" s="15" t="str">
        <v>USD</v>
      </c>
      <c r="D242" s="15">
        <v>1437621060</v>
      </c>
      <c r="E242" s="15">
        <v>1433799180</v>
      </c>
      <c r="F242" s="15" t="b">
        <v>0</v>
      </c>
      <c r="G242" s="15">
        <v>87</v>
      </c>
      <c r="J242" s="15" t="str">
        <v>failed</v>
      </c>
      <c r="K242" s="15" t="str">
        <v>US</v>
      </c>
      <c r="L242" s="15" t="str">
        <v>USD</v>
      </c>
      <c r="M242" s="15">
        <v>1415558879</v>
      </c>
      <c r="N242" s="15">
        <v>1412963279</v>
      </c>
      <c r="O242" s="15" t="b">
        <v>0</v>
      </c>
      <c r="P242" s="15">
        <v>18</v>
      </c>
    </row>
    <row r="243" spans="1:16" x14ac:dyDescent="0.35">
      <c r="A243" s="15" t="str">
        <v>successful</v>
      </c>
      <c r="B243" s="15" t="str">
        <v>US</v>
      </c>
      <c r="C243" s="15" t="str">
        <v>USD</v>
      </c>
      <c r="D243" s="15">
        <v>1416704506</v>
      </c>
      <c r="E243" s="15">
        <v>1414108906</v>
      </c>
      <c r="F243" s="15" t="b">
        <v>0</v>
      </c>
      <c r="G243" s="15">
        <v>354</v>
      </c>
      <c r="J243" s="15" t="str">
        <v>failed</v>
      </c>
      <c r="K243" s="15" t="str">
        <v>US</v>
      </c>
      <c r="L243" s="15" t="str">
        <v>USD</v>
      </c>
      <c r="M243" s="15">
        <v>1477236559</v>
      </c>
      <c r="N243" s="15">
        <v>1474644559</v>
      </c>
      <c r="O243" s="15" t="b">
        <v>0</v>
      </c>
      <c r="P243" s="15">
        <v>9</v>
      </c>
    </row>
    <row r="244" spans="1:16" x14ac:dyDescent="0.35">
      <c r="A244" s="15" t="str">
        <v>successful</v>
      </c>
      <c r="B244" s="15" t="str">
        <v>US</v>
      </c>
      <c r="C244" s="15" t="str">
        <v>USD</v>
      </c>
      <c r="D244" s="15">
        <v>1407456000</v>
      </c>
      <c r="E244" s="15">
        <v>1405573391</v>
      </c>
      <c r="F244" s="15" t="b">
        <v>0</v>
      </c>
      <c r="G244" s="15">
        <v>86</v>
      </c>
      <c r="J244" s="15" t="str">
        <v>failed</v>
      </c>
      <c r="K244" s="15" t="str">
        <v>US</v>
      </c>
      <c r="L244" s="15" t="str">
        <v>USD</v>
      </c>
      <c r="M244" s="15">
        <v>1421404247</v>
      </c>
      <c r="N244" s="15">
        <v>1418812247</v>
      </c>
      <c r="O244" s="15" t="b">
        <v>0</v>
      </c>
      <c r="P244" s="15">
        <v>4</v>
      </c>
    </row>
    <row r="245" spans="1:16" x14ac:dyDescent="0.35">
      <c r="A245" s="15" t="str">
        <v>successful</v>
      </c>
      <c r="B245" s="15" t="str">
        <v>US</v>
      </c>
      <c r="C245" s="15" t="str">
        <v>USD</v>
      </c>
      <c r="D245" s="15">
        <v>1272828120</v>
      </c>
      <c r="E245" s="15">
        <v>1268934736</v>
      </c>
      <c r="F245" s="15" t="b">
        <v>0</v>
      </c>
      <c r="G245" s="15">
        <v>26</v>
      </c>
      <c r="J245" s="15" t="str">
        <v>failed</v>
      </c>
      <c r="K245" s="15" t="str">
        <v>DK</v>
      </c>
      <c r="L245" s="15" t="str">
        <v>DKK</v>
      </c>
      <c r="M245" s="15">
        <v>1437250456</v>
      </c>
      <c r="N245" s="15">
        <v>1434658456</v>
      </c>
      <c r="O245" s="15" t="b">
        <v>0</v>
      </c>
      <c r="P245" s="15">
        <v>7</v>
      </c>
    </row>
    <row r="246" spans="1:16" x14ac:dyDescent="0.35">
      <c r="A246" s="15" t="str">
        <v>successful</v>
      </c>
      <c r="B246" s="15" t="str">
        <v>US</v>
      </c>
      <c r="C246" s="15" t="str">
        <v>USD</v>
      </c>
      <c r="D246" s="15">
        <v>1403323140</v>
      </c>
      <c r="E246" s="15">
        <v>1400704672</v>
      </c>
      <c r="F246" s="15" t="b">
        <v>0</v>
      </c>
      <c r="G246" s="15">
        <v>113</v>
      </c>
      <c r="J246" s="15" t="str">
        <v>failed</v>
      </c>
      <c r="K246" s="15" t="str">
        <v>US</v>
      </c>
      <c r="L246" s="15" t="str">
        <v>USD</v>
      </c>
      <c r="M246" s="15">
        <v>1428940775</v>
      </c>
      <c r="N246" s="15">
        <v>1426348775</v>
      </c>
      <c r="O246" s="15" t="b">
        <v>0</v>
      </c>
      <c r="P246" s="15">
        <v>29</v>
      </c>
    </row>
    <row r="247" spans="1:16" x14ac:dyDescent="0.35">
      <c r="A247" s="15" t="str">
        <v>successful</v>
      </c>
      <c r="B247" s="15" t="str">
        <v>GB</v>
      </c>
      <c r="C247" s="15" t="str">
        <v>GBP</v>
      </c>
      <c r="D247" s="15">
        <v>1393597999</v>
      </c>
      <c r="E247" s="15">
        <v>1391005999</v>
      </c>
      <c r="F247" s="15" t="b">
        <v>0</v>
      </c>
      <c r="G247" s="15">
        <v>65</v>
      </c>
      <c r="J247" s="15" t="str">
        <v>failed</v>
      </c>
      <c r="K247" s="15" t="str">
        <v>US</v>
      </c>
      <c r="L247" s="15" t="str">
        <v>USD</v>
      </c>
      <c r="M247" s="15">
        <v>1484327061</v>
      </c>
      <c r="N247" s="15">
        <v>1479143061</v>
      </c>
      <c r="O247" s="15" t="b">
        <v>0</v>
      </c>
      <c r="P247" s="15">
        <v>12</v>
      </c>
    </row>
    <row r="248" spans="1:16" x14ac:dyDescent="0.35">
      <c r="A248" s="15" t="str">
        <v>successful</v>
      </c>
      <c r="B248" s="15" t="str">
        <v>US</v>
      </c>
      <c r="C248" s="15" t="str">
        <v>USD</v>
      </c>
      <c r="D248" s="15">
        <v>1337540518</v>
      </c>
      <c r="E248" s="15">
        <v>1334948518</v>
      </c>
      <c r="F248" s="15" t="b">
        <v>0</v>
      </c>
      <c r="G248" s="15">
        <v>134</v>
      </c>
      <c r="J248" s="15" t="str">
        <v>failed</v>
      </c>
      <c r="K248" s="15" t="str">
        <v>US</v>
      </c>
      <c r="L248" s="15" t="str">
        <v>USD</v>
      </c>
      <c r="M248" s="15">
        <v>1408305498</v>
      </c>
      <c r="N248" s="15">
        <v>1405713498</v>
      </c>
      <c r="O248" s="15" t="b">
        <v>0</v>
      </c>
      <c r="P248" s="15">
        <v>4</v>
      </c>
    </row>
    <row r="249" spans="1:16" x14ac:dyDescent="0.35">
      <c r="A249" s="15" t="str">
        <v>successful</v>
      </c>
      <c r="B249" s="15" t="str">
        <v>US</v>
      </c>
      <c r="C249" s="15" t="str">
        <v>USD</v>
      </c>
      <c r="D249" s="15">
        <v>1367384340</v>
      </c>
      <c r="E249" s="15">
        <v>1363960278</v>
      </c>
      <c r="F249" s="15" t="b">
        <v>0</v>
      </c>
      <c r="G249" s="15">
        <v>119</v>
      </c>
      <c r="J249" s="15" t="str">
        <v>failed</v>
      </c>
      <c r="K249" s="15" t="str">
        <v>IT</v>
      </c>
      <c r="L249" s="15" t="str">
        <v>EUR</v>
      </c>
      <c r="M249" s="15">
        <v>1477731463</v>
      </c>
      <c r="N249" s="15">
        <v>1474275463</v>
      </c>
      <c r="O249" s="15" t="b">
        <v>0</v>
      </c>
      <c r="P249" s="15">
        <v>28</v>
      </c>
    </row>
    <row r="250" spans="1:16" x14ac:dyDescent="0.35">
      <c r="A250" s="15" t="str">
        <v>successful</v>
      </c>
      <c r="B250" s="15" t="str">
        <v>US</v>
      </c>
      <c r="C250" s="15" t="str">
        <v>USD</v>
      </c>
      <c r="D250" s="15">
        <v>1426426322</v>
      </c>
      <c r="E250" s="15">
        <v>1423405922</v>
      </c>
      <c r="F250" s="15" t="b">
        <v>0</v>
      </c>
      <c r="G250" s="15">
        <v>159</v>
      </c>
      <c r="J250" s="15" t="str">
        <v>failed</v>
      </c>
      <c r="K250" s="15" t="str">
        <v>US</v>
      </c>
      <c r="L250" s="15" t="str">
        <v>USD</v>
      </c>
      <c r="M250" s="15">
        <v>1431374222</v>
      </c>
      <c r="N250" s="15">
        <v>1427486222</v>
      </c>
      <c r="O250" s="15" t="b">
        <v>0</v>
      </c>
      <c r="P250" s="15">
        <v>25</v>
      </c>
    </row>
    <row r="251" spans="1:16" x14ac:dyDescent="0.35">
      <c r="A251" s="15" t="str">
        <v>successful</v>
      </c>
      <c r="B251" s="15" t="str">
        <v>US</v>
      </c>
      <c r="C251" s="15" t="str">
        <v>USD</v>
      </c>
      <c r="D251" s="15">
        <v>1326633269</v>
      </c>
      <c r="E251" s="15">
        <v>1324041269</v>
      </c>
      <c r="F251" s="15" t="b">
        <v>0</v>
      </c>
      <c r="G251" s="15">
        <v>167</v>
      </c>
      <c r="J251" s="15" t="str">
        <v>failed</v>
      </c>
      <c r="K251" s="15" t="str">
        <v>SE</v>
      </c>
      <c r="L251" s="15" t="str">
        <v>SEK</v>
      </c>
      <c r="M251" s="15">
        <v>1467817258</v>
      </c>
      <c r="N251" s="15">
        <v>1465225258</v>
      </c>
      <c r="O251" s="15" t="b">
        <v>0</v>
      </c>
      <c r="P251" s="15">
        <v>28</v>
      </c>
    </row>
    <row r="252" spans="1:16" x14ac:dyDescent="0.35">
      <c r="A252" s="15" t="str">
        <v>successful</v>
      </c>
      <c r="B252" s="15" t="str">
        <v>US</v>
      </c>
      <c r="C252" s="15" t="str">
        <v>USD</v>
      </c>
      <c r="D252" s="15">
        <v>1483729500</v>
      </c>
      <c r="E252" s="15">
        <v>1481137500</v>
      </c>
      <c r="F252" s="15" t="b">
        <v>0</v>
      </c>
      <c r="G252" s="15">
        <v>43</v>
      </c>
      <c r="J252" s="15" t="str">
        <v>failed</v>
      </c>
      <c r="K252" s="15" t="str">
        <v>IT</v>
      </c>
      <c r="L252" s="15" t="str">
        <v>EUR</v>
      </c>
      <c r="M252" s="15">
        <v>1466323800</v>
      </c>
      <c r="N252" s="15">
        <v>1463418120</v>
      </c>
      <c r="O252" s="15" t="b">
        <v>0</v>
      </c>
      <c r="P252" s="15">
        <v>310</v>
      </c>
    </row>
    <row r="253" spans="1:16" x14ac:dyDescent="0.35">
      <c r="A253" s="15" t="str">
        <v>successful</v>
      </c>
      <c r="B253" s="15" t="str">
        <v>US</v>
      </c>
      <c r="C253" s="15" t="str">
        <v>USD</v>
      </c>
      <c r="D253" s="15">
        <v>1359743139</v>
      </c>
      <c r="E253" s="15">
        <v>1355855139</v>
      </c>
      <c r="F253" s="15" t="b">
        <v>0</v>
      </c>
      <c r="G253" s="15">
        <v>1062</v>
      </c>
      <c r="J253" s="15" t="str">
        <v>failed</v>
      </c>
      <c r="K253" s="15" t="str">
        <v>US</v>
      </c>
      <c r="L253" s="15" t="str">
        <v>USD</v>
      </c>
      <c r="M253" s="15">
        <v>1421208000</v>
      </c>
      <c r="N253" s="15">
        <v>1418315852</v>
      </c>
      <c r="O253" s="15" t="b">
        <v>0</v>
      </c>
      <c r="P253" s="15">
        <v>15</v>
      </c>
    </row>
    <row r="254" spans="1:16" x14ac:dyDescent="0.35">
      <c r="A254" s="15" t="str">
        <v>successful</v>
      </c>
      <c r="B254" s="15" t="str">
        <v>GB</v>
      </c>
      <c r="C254" s="15" t="str">
        <v>GBP</v>
      </c>
      <c r="D254" s="15">
        <v>1459872000</v>
      </c>
      <c r="E254" s="15">
        <v>1456408244</v>
      </c>
      <c r="F254" s="15" t="b">
        <v>0</v>
      </c>
      <c r="G254" s="15">
        <v>9</v>
      </c>
      <c r="J254" s="15" t="str">
        <v>failed</v>
      </c>
      <c r="K254" s="15" t="str">
        <v>US</v>
      </c>
      <c r="L254" s="15" t="str">
        <v>USD</v>
      </c>
      <c r="M254" s="15">
        <v>1420088340</v>
      </c>
      <c r="N254" s="15">
        <v>1417410964</v>
      </c>
      <c r="O254" s="15" t="b">
        <v>0</v>
      </c>
      <c r="P254" s="15">
        <v>215</v>
      </c>
    </row>
    <row r="255" spans="1:16" x14ac:dyDescent="0.35">
      <c r="A255" s="15" t="str">
        <v>successful</v>
      </c>
      <c r="B255" s="15" t="str">
        <v>US</v>
      </c>
      <c r="C255" s="15" t="str">
        <v>USD</v>
      </c>
      <c r="D255" s="15">
        <v>1342648398</v>
      </c>
      <c r="E255" s="15">
        <v>1340056398</v>
      </c>
      <c r="F255" s="15" t="b">
        <v>0</v>
      </c>
      <c r="G255" s="15">
        <v>89</v>
      </c>
      <c r="J255" s="15" t="str">
        <v>failed</v>
      </c>
      <c r="K255" s="15" t="str">
        <v>US</v>
      </c>
      <c r="L255" s="15" t="str">
        <v>USD</v>
      </c>
      <c r="M255" s="15">
        <v>1409602217</v>
      </c>
      <c r="N255" s="15">
        <v>1405714217</v>
      </c>
      <c r="O255" s="15" t="b">
        <v>0</v>
      </c>
      <c r="P255" s="15">
        <v>3</v>
      </c>
    </row>
    <row r="256" spans="1:16" x14ac:dyDescent="0.35">
      <c r="A256" s="15" t="str">
        <v>successful</v>
      </c>
      <c r="B256" s="15" t="str">
        <v>US</v>
      </c>
      <c r="C256" s="15" t="str">
        <v>USD</v>
      </c>
      <c r="D256" s="15">
        <v>1316208031</v>
      </c>
      <c r="E256" s="15">
        <v>1312320031</v>
      </c>
      <c r="F256" s="15" t="b">
        <v>0</v>
      </c>
      <c r="G256" s="15">
        <v>174</v>
      </c>
      <c r="J256" s="15" t="str">
        <v>failed</v>
      </c>
      <c r="K256" s="15" t="str">
        <v>US</v>
      </c>
      <c r="L256" s="15" t="str">
        <v>USD</v>
      </c>
      <c r="M256" s="15">
        <v>1407811627</v>
      </c>
      <c r="N256" s="15">
        <v>1402627627</v>
      </c>
      <c r="O256" s="15" t="b">
        <v>0</v>
      </c>
      <c r="P256" s="15">
        <v>2</v>
      </c>
    </row>
    <row r="257" spans="1:16" x14ac:dyDescent="0.35">
      <c r="A257" s="15" t="str">
        <v>successful</v>
      </c>
      <c r="B257" s="15" t="str">
        <v>US</v>
      </c>
      <c r="C257" s="15" t="str">
        <v>USD</v>
      </c>
      <c r="D257" s="15">
        <v>1393694280</v>
      </c>
      <c r="E257" s="15">
        <v>1390088311</v>
      </c>
      <c r="F257" s="15" t="b">
        <v>0</v>
      </c>
      <c r="G257" s="15">
        <v>14</v>
      </c>
      <c r="J257" s="15" t="str">
        <v>failed</v>
      </c>
      <c r="K257" s="15" t="str">
        <v>US</v>
      </c>
      <c r="L257" s="15" t="str">
        <v>USD</v>
      </c>
      <c r="M257" s="15">
        <v>1420095540</v>
      </c>
      <c r="N257" s="15">
        <v>1417558804</v>
      </c>
      <c r="O257" s="15" t="b">
        <v>0</v>
      </c>
      <c r="P257" s="15">
        <v>26</v>
      </c>
    </row>
    <row r="258" spans="1:16" x14ac:dyDescent="0.35">
      <c r="A258" s="15" t="str">
        <v>successful</v>
      </c>
      <c r="B258" s="15" t="str">
        <v>GB</v>
      </c>
      <c r="C258" s="15" t="str">
        <v>GBP</v>
      </c>
      <c r="D258" s="15">
        <v>1472122316</v>
      </c>
      <c r="E258" s="15">
        <v>1469443916</v>
      </c>
      <c r="F258" s="15" t="b">
        <v>0</v>
      </c>
      <c r="G258" s="15">
        <v>48</v>
      </c>
      <c r="J258" s="15" t="str">
        <v>failed</v>
      </c>
      <c r="K258" s="15" t="str">
        <v>CA</v>
      </c>
      <c r="L258" s="15" t="str">
        <v>CAD</v>
      </c>
      <c r="M258" s="15">
        <v>1423333581</v>
      </c>
      <c r="N258" s="15">
        <v>1420741581</v>
      </c>
      <c r="O258" s="15" t="b">
        <v>0</v>
      </c>
      <c r="P258" s="15">
        <v>24</v>
      </c>
    </row>
    <row r="259" spans="1:16" x14ac:dyDescent="0.35">
      <c r="A259" s="15" t="str">
        <v>successful</v>
      </c>
      <c r="B259" s="15" t="str">
        <v>US</v>
      </c>
      <c r="C259" s="15" t="str">
        <v>USD</v>
      </c>
      <c r="D259" s="15">
        <v>1447484460</v>
      </c>
      <c r="E259" s="15">
        <v>1444888868</v>
      </c>
      <c r="F259" s="15" t="b">
        <v>0</v>
      </c>
      <c r="G259" s="15">
        <v>133</v>
      </c>
      <c r="J259" s="15" t="str">
        <v>failed</v>
      </c>
      <c r="K259" s="15" t="str">
        <v>IT</v>
      </c>
      <c r="L259" s="15" t="str">
        <v>EUR</v>
      </c>
      <c r="M259" s="15">
        <v>1467106895</v>
      </c>
      <c r="N259" s="15">
        <v>1463218895</v>
      </c>
      <c r="O259" s="15" t="b">
        <v>0</v>
      </c>
      <c r="P259" s="15">
        <v>96</v>
      </c>
    </row>
    <row r="260" spans="1:16" x14ac:dyDescent="0.35">
      <c r="A260" s="15" t="str">
        <v>successful</v>
      </c>
      <c r="B260" s="15" t="str">
        <v>CA</v>
      </c>
      <c r="C260" s="15" t="str">
        <v>CAD</v>
      </c>
      <c r="D260" s="15">
        <v>1453765920</v>
      </c>
      <c r="E260" s="15">
        <v>1451655808</v>
      </c>
      <c r="F260" s="15" t="b">
        <v>0</v>
      </c>
      <c r="G260" s="15">
        <v>83</v>
      </c>
      <c r="J260" s="15" t="str">
        <v>failed</v>
      </c>
      <c r="K260" s="15" t="str">
        <v>US</v>
      </c>
      <c r="L260" s="15" t="str">
        <v>USD</v>
      </c>
      <c r="M260" s="15">
        <v>1463821338</v>
      </c>
      <c r="N260" s="15">
        <v>1461229338</v>
      </c>
      <c r="O260" s="15" t="b">
        <v>0</v>
      </c>
      <c r="P260" s="15">
        <v>17</v>
      </c>
    </row>
    <row r="261" spans="1:16" x14ac:dyDescent="0.35">
      <c r="A261" s="15" t="str">
        <v>successful</v>
      </c>
      <c r="B261" s="15" t="str">
        <v>US</v>
      </c>
      <c r="C261" s="15" t="str">
        <v>USD</v>
      </c>
      <c r="D261" s="15">
        <v>1336062672</v>
      </c>
      <c r="E261" s="15">
        <v>1332174672</v>
      </c>
      <c r="F261" s="15" t="b">
        <v>0</v>
      </c>
      <c r="G261" s="15">
        <v>149</v>
      </c>
      <c r="J261" s="15" t="str">
        <v>failed</v>
      </c>
      <c r="K261" s="15" t="str">
        <v>US</v>
      </c>
      <c r="L261" s="15" t="str">
        <v>USD</v>
      </c>
      <c r="M261" s="15">
        <v>1472920909</v>
      </c>
      <c r="N261" s="15">
        <v>1467736909</v>
      </c>
      <c r="O261" s="15" t="b">
        <v>0</v>
      </c>
      <c r="P261" s="15">
        <v>94</v>
      </c>
    </row>
    <row r="262" spans="1:16" x14ac:dyDescent="0.35">
      <c r="A262" s="15" t="str">
        <v>successful</v>
      </c>
      <c r="B262" s="15" t="str">
        <v>US</v>
      </c>
      <c r="C262" s="15" t="str">
        <v>USD</v>
      </c>
      <c r="D262" s="15">
        <v>1453569392</v>
      </c>
      <c r="E262" s="15">
        <v>1451409392</v>
      </c>
      <c r="F262" s="15" t="b">
        <v>0</v>
      </c>
      <c r="G262" s="15">
        <v>49</v>
      </c>
      <c r="J262" s="15" t="str">
        <v>failed</v>
      </c>
      <c r="K262" s="15" t="str">
        <v>US</v>
      </c>
      <c r="L262" s="15" t="str">
        <v>USD</v>
      </c>
      <c r="M262" s="15">
        <v>1410955331</v>
      </c>
      <c r="N262" s="15">
        <v>1407931331</v>
      </c>
      <c r="O262" s="15" t="b">
        <v>0</v>
      </c>
      <c r="P262" s="15">
        <v>129</v>
      </c>
    </row>
    <row r="263" spans="1:16" x14ac:dyDescent="0.35">
      <c r="A263" s="15" t="str">
        <v>successful</v>
      </c>
      <c r="B263" s="15" t="str">
        <v>US</v>
      </c>
      <c r="C263" s="15" t="str">
        <v>USD</v>
      </c>
      <c r="D263" s="15">
        <v>1343624400</v>
      </c>
      <c r="E263" s="15">
        <v>1340642717</v>
      </c>
      <c r="F263" s="15" t="b">
        <v>0</v>
      </c>
      <c r="G263" s="15">
        <v>251</v>
      </c>
      <c r="J263" s="15" t="str">
        <v>failed</v>
      </c>
      <c r="K263" s="15" t="str">
        <v>US</v>
      </c>
      <c r="L263" s="15" t="str">
        <v>USD</v>
      </c>
      <c r="M263" s="15">
        <v>1477509604</v>
      </c>
      <c r="N263" s="15">
        <v>1474917604</v>
      </c>
      <c r="O263" s="15" t="b">
        <v>0</v>
      </c>
      <c r="P263" s="15">
        <v>1</v>
      </c>
    </row>
    <row r="264" spans="1:16" x14ac:dyDescent="0.35">
      <c r="A264" s="15" t="str">
        <v>successful</v>
      </c>
      <c r="B264" s="15" t="str">
        <v>US</v>
      </c>
      <c r="C264" s="15" t="str">
        <v>USD</v>
      </c>
      <c r="D264" s="15">
        <v>1346950900</v>
      </c>
      <c r="E264" s="15">
        <v>1345741300</v>
      </c>
      <c r="F264" s="15" t="b">
        <v>0</v>
      </c>
      <c r="G264" s="15">
        <v>22</v>
      </c>
      <c r="J264" s="15" t="str">
        <v>failed</v>
      </c>
      <c r="K264" s="15" t="str">
        <v>US</v>
      </c>
      <c r="L264" s="15" t="str">
        <v>USD</v>
      </c>
      <c r="M264" s="15">
        <v>1489512122</v>
      </c>
      <c r="N264" s="15">
        <v>1486923722</v>
      </c>
      <c r="O264" s="15" t="b">
        <v>0</v>
      </c>
      <c r="P264" s="15">
        <v>4</v>
      </c>
    </row>
    <row r="265" spans="1:16" x14ac:dyDescent="0.35">
      <c r="A265" s="15" t="str">
        <v>successful</v>
      </c>
      <c r="B265" s="15" t="str">
        <v>US</v>
      </c>
      <c r="C265" s="15" t="str">
        <v>USD</v>
      </c>
      <c r="D265" s="15">
        <v>1400467759</v>
      </c>
      <c r="E265" s="15">
        <v>1398480559</v>
      </c>
      <c r="F265" s="15" t="b">
        <v>0</v>
      </c>
      <c r="G265" s="15">
        <v>48</v>
      </c>
      <c r="J265" s="15" t="str">
        <v>failed</v>
      </c>
      <c r="K265" s="15" t="str">
        <v>US</v>
      </c>
      <c r="L265" s="15" t="str">
        <v>USD</v>
      </c>
      <c r="M265" s="15">
        <v>1477949764</v>
      </c>
      <c r="N265" s="15">
        <v>1474493764</v>
      </c>
      <c r="O265" s="15" t="b">
        <v>0</v>
      </c>
      <c r="P265" s="15">
        <v>3</v>
      </c>
    </row>
    <row r="266" spans="1:16" x14ac:dyDescent="0.35">
      <c r="A266" s="15" t="str">
        <v>successful</v>
      </c>
      <c r="B266" s="15" t="str">
        <v>US</v>
      </c>
      <c r="C266" s="15" t="str">
        <v>USD</v>
      </c>
      <c r="D266" s="15">
        <v>1420569947</v>
      </c>
      <c r="E266" s="15">
        <v>1417977947</v>
      </c>
      <c r="F266" s="15" t="b">
        <v>0</v>
      </c>
      <c r="G266" s="15">
        <v>383</v>
      </c>
      <c r="J266" s="15" t="str">
        <v>failed</v>
      </c>
      <c r="K266" s="15" t="str">
        <v>US</v>
      </c>
      <c r="L266" s="15" t="str">
        <v>USD</v>
      </c>
      <c r="M266" s="15">
        <v>1406257200</v>
      </c>
      <c r="N266" s="15">
        <v>1403176891</v>
      </c>
      <c r="O266" s="15" t="b">
        <v>0</v>
      </c>
      <c r="P266" s="15">
        <v>135</v>
      </c>
    </row>
    <row r="267" spans="1:16" x14ac:dyDescent="0.35">
      <c r="A267" s="15" t="str">
        <v>successful</v>
      </c>
      <c r="B267" s="15" t="str">
        <v>US</v>
      </c>
      <c r="C267" s="15" t="str">
        <v>USD</v>
      </c>
      <c r="D267" s="15">
        <v>1416582101</v>
      </c>
      <c r="E267" s="15">
        <v>1413986501</v>
      </c>
      <c r="F267" s="15" t="b">
        <v>0</v>
      </c>
      <c r="G267" s="15">
        <v>237</v>
      </c>
      <c r="J267" s="15" t="str">
        <v>failed</v>
      </c>
      <c r="K267" s="15" t="str">
        <v>US</v>
      </c>
      <c r="L267" s="15" t="str">
        <v>USD</v>
      </c>
      <c r="M267" s="15">
        <v>1421095672</v>
      </c>
      <c r="N267" s="15">
        <v>1417207672</v>
      </c>
      <c r="O267" s="15" t="b">
        <v>0</v>
      </c>
      <c r="P267" s="15">
        <v>10</v>
      </c>
    </row>
    <row r="268" spans="1:16" x14ac:dyDescent="0.35">
      <c r="A268" s="15" t="str">
        <v>successful</v>
      </c>
      <c r="B268" s="15" t="str">
        <v>US</v>
      </c>
      <c r="C268" s="15" t="str">
        <v>USD</v>
      </c>
      <c r="D268" s="15">
        <v>1439246991</v>
      </c>
      <c r="E268" s="15">
        <v>1437950991</v>
      </c>
      <c r="F268" s="15" t="b">
        <v>0</v>
      </c>
      <c r="G268" s="15">
        <v>13</v>
      </c>
      <c r="J268" s="15" t="str">
        <v>failed</v>
      </c>
      <c r="K268" s="15" t="str">
        <v>IT</v>
      </c>
      <c r="L268" s="15" t="str">
        <v>EUR</v>
      </c>
      <c r="M268" s="15">
        <v>1438618170</v>
      </c>
      <c r="N268" s="15">
        <v>1436026170</v>
      </c>
      <c r="O268" s="15" t="b">
        <v>0</v>
      </c>
      <c r="P268" s="15">
        <v>0</v>
      </c>
    </row>
    <row r="269" spans="1:16" x14ac:dyDescent="0.35">
      <c r="A269" s="15" t="str">
        <v>successful</v>
      </c>
      <c r="B269" s="15" t="str">
        <v>US</v>
      </c>
      <c r="C269" s="15" t="str">
        <v>USD</v>
      </c>
      <c r="D269" s="15">
        <v>1439618400</v>
      </c>
      <c r="E269" s="15">
        <v>1436976858</v>
      </c>
      <c r="F269" s="15" t="b">
        <v>0</v>
      </c>
      <c r="G269" s="15">
        <v>562</v>
      </c>
      <c r="J269" s="15" t="str">
        <v>failed</v>
      </c>
      <c r="K269" s="15" t="str">
        <v>MX</v>
      </c>
      <c r="L269" s="15" t="str">
        <v>MXN</v>
      </c>
      <c r="M269" s="15">
        <v>1486317653</v>
      </c>
      <c r="N269" s="15">
        <v>1481133653</v>
      </c>
      <c r="O269" s="15" t="b">
        <v>0</v>
      </c>
      <c r="P269" s="15">
        <v>6</v>
      </c>
    </row>
    <row r="270" spans="1:16" x14ac:dyDescent="0.35">
      <c r="A270" s="15" t="str">
        <v>successful</v>
      </c>
      <c r="B270" s="15" t="str">
        <v>US</v>
      </c>
      <c r="C270" s="15" t="str">
        <v>USD</v>
      </c>
      <c r="D270" s="15">
        <v>1469670580</v>
      </c>
      <c r="E270" s="15">
        <v>1467078580</v>
      </c>
      <c r="F270" s="15" t="b">
        <v>0</v>
      </c>
      <c r="G270" s="15">
        <v>71</v>
      </c>
      <c r="J270" s="15" t="str">
        <v>failed</v>
      </c>
      <c r="K270" s="15" t="str">
        <v>US</v>
      </c>
      <c r="L270" s="15" t="str">
        <v>USD</v>
      </c>
      <c r="M270" s="15">
        <v>1444876253</v>
      </c>
      <c r="N270" s="15">
        <v>1442284253</v>
      </c>
      <c r="O270" s="15" t="b">
        <v>0</v>
      </c>
      <c r="P270" s="15">
        <v>36</v>
      </c>
    </row>
    <row r="271" spans="1:16" x14ac:dyDescent="0.35">
      <c r="A271" s="15" t="str">
        <v>successful</v>
      </c>
      <c r="B271" s="15" t="str">
        <v>US</v>
      </c>
      <c r="C271" s="15" t="str">
        <v>USD</v>
      </c>
      <c r="D271" s="15">
        <v>1394233140</v>
      </c>
      <c r="E271" s="15">
        <v>1391477450</v>
      </c>
      <c r="F271" s="15" t="b">
        <v>0</v>
      </c>
      <c r="G271" s="15">
        <v>1510</v>
      </c>
      <c r="J271" s="15" t="str">
        <v>failed</v>
      </c>
      <c r="K271" s="15" t="str">
        <v>US</v>
      </c>
      <c r="L271" s="15" t="str">
        <v>USD</v>
      </c>
      <c r="M271" s="15">
        <v>1481173140</v>
      </c>
      <c r="N271" s="15">
        <v>1478016097</v>
      </c>
      <c r="O271" s="15" t="b">
        <v>0</v>
      </c>
      <c r="P271" s="15">
        <v>336</v>
      </c>
    </row>
    <row r="272" spans="1:16" x14ac:dyDescent="0.35">
      <c r="A272" s="15" t="str">
        <v>successful</v>
      </c>
      <c r="B272" s="15" t="str">
        <v>US</v>
      </c>
      <c r="C272" s="15" t="str">
        <v>USD</v>
      </c>
      <c r="D272" s="15">
        <v>1431046372</v>
      </c>
      <c r="E272" s="15">
        <v>1429318372</v>
      </c>
      <c r="F272" s="15" t="b">
        <v>0</v>
      </c>
      <c r="G272" s="15">
        <v>14</v>
      </c>
      <c r="J272" s="15" t="str">
        <v>failed</v>
      </c>
      <c r="K272" s="15" t="str">
        <v>US</v>
      </c>
      <c r="L272" s="15" t="str">
        <v>USD</v>
      </c>
      <c r="M272" s="15">
        <v>1473400800</v>
      </c>
      <c r="N272" s="15">
        <v>1469718841</v>
      </c>
      <c r="O272" s="15" t="b">
        <v>0</v>
      </c>
      <c r="P272" s="15">
        <v>34</v>
      </c>
    </row>
    <row r="273" spans="1:16" x14ac:dyDescent="0.35">
      <c r="A273" s="15" t="str">
        <v>successful</v>
      </c>
      <c r="B273" s="15" t="str">
        <v>US</v>
      </c>
      <c r="C273" s="15" t="str">
        <v>USD</v>
      </c>
      <c r="D273" s="15">
        <v>1324169940</v>
      </c>
      <c r="E273" s="15">
        <v>1321578051</v>
      </c>
      <c r="F273" s="15" t="b">
        <v>0</v>
      </c>
      <c r="G273" s="15">
        <v>193</v>
      </c>
      <c r="J273" s="15" t="str">
        <v>failed</v>
      </c>
      <c r="K273" s="15" t="str">
        <v>US</v>
      </c>
      <c r="L273" s="15" t="str">
        <v>USD</v>
      </c>
      <c r="M273" s="15">
        <v>1435711246</v>
      </c>
      <c r="N273" s="15">
        <v>1433292046</v>
      </c>
      <c r="O273" s="15" t="b">
        <v>0</v>
      </c>
      <c r="P273" s="15">
        <v>10</v>
      </c>
    </row>
    <row r="274" spans="1:16" x14ac:dyDescent="0.35">
      <c r="A274" s="15" t="str">
        <v>successful</v>
      </c>
      <c r="B274" s="15" t="str">
        <v>US</v>
      </c>
      <c r="C274" s="15" t="str">
        <v>USD</v>
      </c>
      <c r="D274" s="15">
        <v>1315450800</v>
      </c>
      <c r="E274" s="15">
        <v>1312823571</v>
      </c>
      <c r="F274" s="15" t="b">
        <v>0</v>
      </c>
      <c r="G274" s="15">
        <v>206</v>
      </c>
      <c r="J274" s="15" t="str">
        <v>failed</v>
      </c>
      <c r="K274" s="15" t="str">
        <v>GB</v>
      </c>
      <c r="L274" s="15" t="str">
        <v>GBP</v>
      </c>
      <c r="M274" s="15">
        <v>1482397263</v>
      </c>
      <c r="N274" s="15">
        <v>1479805263</v>
      </c>
      <c r="O274" s="15" t="b">
        <v>0</v>
      </c>
      <c r="P274" s="15">
        <v>201</v>
      </c>
    </row>
    <row r="275" spans="1:16" x14ac:dyDescent="0.35">
      <c r="A275" s="15" t="str">
        <v>successful</v>
      </c>
      <c r="B275" s="15" t="str">
        <v>US</v>
      </c>
      <c r="C275" s="15" t="str">
        <v>USD</v>
      </c>
      <c r="D275" s="15">
        <v>1381424452</v>
      </c>
      <c r="E275" s="15">
        <v>1378746052</v>
      </c>
      <c r="F275" s="15" t="b">
        <v>0</v>
      </c>
      <c r="G275" s="15">
        <v>351</v>
      </c>
      <c r="J275" s="15" t="str">
        <v>failed</v>
      </c>
      <c r="K275" s="15" t="str">
        <v>US</v>
      </c>
      <c r="L275" s="15" t="str">
        <v>USD</v>
      </c>
      <c r="M275" s="15">
        <v>1430421827</v>
      </c>
      <c r="N275" s="15">
        <v>1427829827</v>
      </c>
      <c r="O275" s="15" t="b">
        <v>0</v>
      </c>
      <c r="P275" s="15">
        <v>296</v>
      </c>
    </row>
    <row r="276" spans="1:16" x14ac:dyDescent="0.35">
      <c r="A276" s="15" t="str">
        <v>successful</v>
      </c>
      <c r="B276" s="15" t="str">
        <v>ES</v>
      </c>
      <c r="C276" s="15" t="str">
        <v>EUR</v>
      </c>
      <c r="D276" s="15">
        <v>1460918282</v>
      </c>
      <c r="E276" s="15">
        <v>1455737882</v>
      </c>
      <c r="F276" s="15" t="b">
        <v>0</v>
      </c>
      <c r="G276" s="15">
        <v>50</v>
      </c>
      <c r="J276" s="15" t="str">
        <v>failed</v>
      </c>
      <c r="K276" s="15" t="str">
        <v>US</v>
      </c>
      <c r="L276" s="15" t="str">
        <v>USD</v>
      </c>
      <c r="M276" s="15">
        <v>1485964559</v>
      </c>
      <c r="N276" s="15">
        <v>1483372559</v>
      </c>
      <c r="O276" s="15" t="b">
        <v>0</v>
      </c>
      <c r="P276" s="15">
        <v>7</v>
      </c>
    </row>
    <row r="277" spans="1:16" x14ac:dyDescent="0.35">
      <c r="A277" s="15" t="str">
        <v>successful</v>
      </c>
      <c r="B277" s="15" t="str">
        <v>US</v>
      </c>
      <c r="C277" s="15" t="str">
        <v>USD</v>
      </c>
      <c r="D277" s="15">
        <v>1335562320</v>
      </c>
      <c r="E277" s="15">
        <v>1332452960</v>
      </c>
      <c r="F277" s="15" t="b">
        <v>0</v>
      </c>
      <c r="G277" s="15">
        <v>184</v>
      </c>
      <c r="J277" s="15" t="str">
        <v>failed</v>
      </c>
      <c r="K277" s="15" t="str">
        <v>US</v>
      </c>
      <c r="L277" s="15" t="str">
        <v>USD</v>
      </c>
      <c r="M277" s="15">
        <v>1414758620</v>
      </c>
      <c r="N277" s="15">
        <v>1412166620</v>
      </c>
      <c r="O277" s="15" t="b">
        <v>0</v>
      </c>
      <c r="P277" s="15">
        <v>7</v>
      </c>
    </row>
    <row r="278" spans="1:16" x14ac:dyDescent="0.35">
      <c r="A278" s="15" t="str">
        <v>successful</v>
      </c>
      <c r="B278" s="15" t="str">
        <v>US</v>
      </c>
      <c r="C278" s="15" t="str">
        <v>USD</v>
      </c>
      <c r="D278" s="15">
        <v>1341668006</v>
      </c>
      <c r="E278" s="15">
        <v>1340372006</v>
      </c>
      <c r="F278" s="15" t="b">
        <v>0</v>
      </c>
      <c r="G278" s="15">
        <v>196</v>
      </c>
      <c r="J278" s="15" t="str">
        <v>failed</v>
      </c>
      <c r="K278" s="15" t="str">
        <v>NL</v>
      </c>
      <c r="L278" s="15" t="str">
        <v>EUR</v>
      </c>
      <c r="M278" s="15">
        <v>1406326502</v>
      </c>
      <c r="N278" s="15">
        <v>1403734502</v>
      </c>
      <c r="O278" s="15" t="b">
        <v>0</v>
      </c>
      <c r="P278" s="15">
        <v>1</v>
      </c>
    </row>
    <row r="279" spans="1:16" x14ac:dyDescent="0.35">
      <c r="A279" s="15" t="str">
        <v>successful</v>
      </c>
      <c r="B279" s="15" t="str">
        <v>US</v>
      </c>
      <c r="C279" s="15" t="str">
        <v>USD</v>
      </c>
      <c r="D279" s="15">
        <v>1283312640</v>
      </c>
      <c r="E279" s="15">
        <v>1279651084</v>
      </c>
      <c r="F279" s="15" t="b">
        <v>0</v>
      </c>
      <c r="G279" s="15">
        <v>229</v>
      </c>
      <c r="J279" s="15" t="str">
        <v>failed</v>
      </c>
      <c r="K279" s="15" t="str">
        <v>DE</v>
      </c>
      <c r="L279" s="15" t="str">
        <v>EUR</v>
      </c>
      <c r="M279" s="15">
        <v>1454502789</v>
      </c>
      <c r="N279" s="15">
        <v>1453206789</v>
      </c>
      <c r="O279" s="15" t="b">
        <v>0</v>
      </c>
      <c r="P279" s="15">
        <v>114</v>
      </c>
    </row>
    <row r="280" spans="1:16" x14ac:dyDescent="0.35">
      <c r="A280" s="15" t="str">
        <v>successful</v>
      </c>
      <c r="B280" s="15" t="str">
        <v>US</v>
      </c>
      <c r="C280" s="15" t="str">
        <v>USD</v>
      </c>
      <c r="D280" s="15">
        <v>1430334126</v>
      </c>
      <c r="E280" s="15">
        <v>1426446126</v>
      </c>
      <c r="F280" s="15" t="b">
        <v>0</v>
      </c>
      <c r="G280" s="15">
        <v>67</v>
      </c>
      <c r="J280" s="15" t="str">
        <v>failed</v>
      </c>
      <c r="K280" s="15" t="str">
        <v>US</v>
      </c>
      <c r="L280" s="15" t="str">
        <v>USD</v>
      </c>
      <c r="M280" s="15">
        <v>1411005600</v>
      </c>
      <c r="N280" s="15">
        <v>1408141245</v>
      </c>
      <c r="O280" s="15" t="b">
        <v>0</v>
      </c>
      <c r="P280" s="15">
        <v>29</v>
      </c>
    </row>
    <row r="281" spans="1:16" x14ac:dyDescent="0.35">
      <c r="A281" s="15" t="str">
        <v>successful</v>
      </c>
      <c r="B281" s="15" t="str">
        <v>GB</v>
      </c>
      <c r="C281" s="15" t="str">
        <v>GBP</v>
      </c>
      <c r="D281" s="15">
        <v>1481716800</v>
      </c>
      <c r="E281" s="15">
        <v>1479070867</v>
      </c>
      <c r="F281" s="15" t="b">
        <v>0</v>
      </c>
      <c r="G281" s="15">
        <v>95</v>
      </c>
      <c r="J281" s="15" t="str">
        <v>failed</v>
      </c>
      <c r="K281" s="15" t="str">
        <v>US</v>
      </c>
      <c r="L281" s="15" t="str">
        <v>USD</v>
      </c>
      <c r="M281" s="15">
        <v>1385136000</v>
      </c>
      <c r="N281" s="15">
        <v>1381923548</v>
      </c>
      <c r="O281" s="15" t="b">
        <v>0</v>
      </c>
      <c r="P281" s="15">
        <v>890</v>
      </c>
    </row>
    <row r="282" spans="1:16" x14ac:dyDescent="0.35">
      <c r="A282" s="15" t="str">
        <v>successful</v>
      </c>
      <c r="B282" s="15" t="str">
        <v>US</v>
      </c>
      <c r="C282" s="15" t="str">
        <v>USD</v>
      </c>
      <c r="D282" s="15">
        <v>1400297400</v>
      </c>
      <c r="E282" s="15">
        <v>1397661347</v>
      </c>
      <c r="F282" s="15" t="b">
        <v>0</v>
      </c>
      <c r="G282" s="15">
        <v>62</v>
      </c>
      <c r="J282" s="15" t="str">
        <v>failed</v>
      </c>
      <c r="K282" s="15" t="str">
        <v>ES</v>
      </c>
      <c r="L282" s="15" t="str">
        <v>EUR</v>
      </c>
      <c r="M282" s="15">
        <v>1484065881</v>
      </c>
      <c r="N282" s="15">
        <v>1481473881</v>
      </c>
      <c r="O282" s="15" t="b">
        <v>0</v>
      </c>
      <c r="P282" s="15">
        <v>31</v>
      </c>
    </row>
    <row r="283" spans="1:16" x14ac:dyDescent="0.35">
      <c r="A283" s="15" t="str">
        <v>successful</v>
      </c>
      <c r="B283" s="15" t="str">
        <v>US</v>
      </c>
      <c r="C283" s="15" t="str">
        <v>USD</v>
      </c>
      <c r="D283" s="15">
        <v>1312747970</v>
      </c>
      <c r="E283" s="15">
        <v>1310155970</v>
      </c>
      <c r="F283" s="15" t="b">
        <v>0</v>
      </c>
      <c r="G283" s="15">
        <v>73</v>
      </c>
      <c r="J283" s="15" t="str">
        <v>failed</v>
      </c>
      <c r="K283" s="15" t="str">
        <v>GB</v>
      </c>
      <c r="L283" s="15" t="str">
        <v>GBP</v>
      </c>
      <c r="M283" s="15">
        <v>1406130880</v>
      </c>
      <c r="N283" s="15">
        <v>1403538880</v>
      </c>
      <c r="O283" s="15" t="b">
        <v>0</v>
      </c>
      <c r="P283" s="15">
        <v>21</v>
      </c>
    </row>
    <row r="284" spans="1:16" x14ac:dyDescent="0.35">
      <c r="A284" s="15" t="str">
        <v>successful</v>
      </c>
      <c r="B284" s="15" t="str">
        <v>US</v>
      </c>
      <c r="C284" s="15" t="str">
        <v>USD</v>
      </c>
      <c r="D284" s="15">
        <v>1446731817</v>
      </c>
      <c r="E284" s="15">
        <v>1444913817</v>
      </c>
      <c r="F284" s="15" t="b">
        <v>0</v>
      </c>
      <c r="G284" s="15">
        <v>43</v>
      </c>
      <c r="J284" s="15" t="str">
        <v>failed</v>
      </c>
      <c r="K284" s="15" t="str">
        <v>US</v>
      </c>
      <c r="L284" s="15" t="str">
        <v>USD</v>
      </c>
      <c r="M284" s="15">
        <v>1480011987</v>
      </c>
      <c r="N284" s="15">
        <v>1477416387</v>
      </c>
      <c r="O284" s="15" t="b">
        <v>0</v>
      </c>
      <c r="P284" s="15">
        <v>37</v>
      </c>
    </row>
    <row r="285" spans="1:16" x14ac:dyDescent="0.35">
      <c r="A285" s="15" t="str">
        <v>successful</v>
      </c>
      <c r="B285" s="15" t="str">
        <v>US</v>
      </c>
      <c r="C285" s="15" t="str">
        <v>USD</v>
      </c>
      <c r="D285" s="15">
        <v>1312960080</v>
      </c>
      <c r="E285" s="15">
        <v>1308900441</v>
      </c>
      <c r="F285" s="15" t="b">
        <v>0</v>
      </c>
      <c r="G285" s="15">
        <v>70</v>
      </c>
      <c r="J285" s="15" t="str">
        <v>failed</v>
      </c>
      <c r="K285" s="15" t="str">
        <v>US</v>
      </c>
      <c r="L285" s="15" t="str">
        <v>USD</v>
      </c>
      <c r="M285" s="15">
        <v>1485905520</v>
      </c>
      <c r="N285" s="15">
        <v>1481150949</v>
      </c>
      <c r="O285" s="15" t="b">
        <v>0</v>
      </c>
      <c r="P285" s="15">
        <v>7</v>
      </c>
    </row>
    <row r="286" spans="1:16" x14ac:dyDescent="0.35">
      <c r="A286" s="15" t="str">
        <v>successful</v>
      </c>
      <c r="B286" s="15" t="str">
        <v>US</v>
      </c>
      <c r="C286" s="15" t="str">
        <v>USD</v>
      </c>
      <c r="D286" s="15">
        <v>1391641440</v>
      </c>
      <c r="E286" s="15">
        <v>1389107062</v>
      </c>
      <c r="F286" s="15" t="b">
        <v>0</v>
      </c>
      <c r="G286" s="15">
        <v>271</v>
      </c>
      <c r="J286" s="15" t="str">
        <v>failed</v>
      </c>
      <c r="K286" s="15" t="str">
        <v>CA</v>
      </c>
      <c r="L286" s="15" t="str">
        <v>CAD</v>
      </c>
      <c r="M286" s="15">
        <v>1487565468</v>
      </c>
      <c r="N286" s="15">
        <v>1482381468</v>
      </c>
      <c r="O286" s="15" t="b">
        <v>0</v>
      </c>
      <c r="P286" s="15">
        <v>4</v>
      </c>
    </row>
    <row r="287" spans="1:16" x14ac:dyDescent="0.35">
      <c r="A287" s="15" t="str">
        <v>successful</v>
      </c>
      <c r="B287" s="15" t="str">
        <v>US</v>
      </c>
      <c r="C287" s="15" t="str">
        <v>USD</v>
      </c>
      <c r="D287" s="15">
        <v>1394071339</v>
      </c>
      <c r="E287" s="15">
        <v>1391479339</v>
      </c>
      <c r="F287" s="15" t="b">
        <v>0</v>
      </c>
      <c r="G287" s="15">
        <v>55</v>
      </c>
      <c r="J287" s="15" t="str">
        <v>failed</v>
      </c>
      <c r="K287" s="15" t="str">
        <v>NL</v>
      </c>
      <c r="L287" s="15" t="str">
        <v>EUR</v>
      </c>
      <c r="M287" s="15">
        <v>1484999278</v>
      </c>
      <c r="N287" s="15">
        <v>1482407278</v>
      </c>
      <c r="O287" s="15" t="b">
        <v>0</v>
      </c>
      <c r="P287" s="15">
        <v>5</v>
      </c>
    </row>
    <row r="288" spans="1:16" x14ac:dyDescent="0.35">
      <c r="A288" s="15" t="str">
        <v>successful</v>
      </c>
      <c r="B288" s="15" t="str">
        <v>US</v>
      </c>
      <c r="C288" s="15" t="str">
        <v>USD</v>
      </c>
      <c r="D288" s="15">
        <v>1304920740</v>
      </c>
      <c r="E288" s="15">
        <v>1301975637</v>
      </c>
      <c r="F288" s="15" t="b">
        <v>0</v>
      </c>
      <c r="G288" s="15">
        <v>35</v>
      </c>
      <c r="J288" s="15" t="str">
        <v>failed</v>
      </c>
      <c r="K288" s="15" t="str">
        <v>ES</v>
      </c>
      <c r="L288" s="15" t="str">
        <v>EUR</v>
      </c>
      <c r="M288" s="15">
        <v>1481740740</v>
      </c>
      <c r="N288" s="15">
        <v>1478130783</v>
      </c>
      <c r="O288" s="15" t="b">
        <v>0</v>
      </c>
      <c r="P288" s="15">
        <v>0</v>
      </c>
    </row>
    <row r="289" spans="1:16" x14ac:dyDescent="0.35">
      <c r="A289" s="15" t="str">
        <v>successful</v>
      </c>
      <c r="B289" s="15" t="str">
        <v>US</v>
      </c>
      <c r="C289" s="15" t="str">
        <v>USD</v>
      </c>
      <c r="D289" s="15">
        <v>1321739650</v>
      </c>
      <c r="E289" s="15">
        <v>1316552050</v>
      </c>
      <c r="F289" s="15" t="b">
        <v>0</v>
      </c>
      <c r="G289" s="15">
        <v>22</v>
      </c>
      <c r="J289" s="15" t="str">
        <v>failed</v>
      </c>
      <c r="K289" s="15" t="str">
        <v>GB</v>
      </c>
      <c r="L289" s="15" t="str">
        <v>GBP</v>
      </c>
      <c r="M289" s="15">
        <v>1483286127</v>
      </c>
      <c r="N289" s="15">
        <v>1479830127</v>
      </c>
      <c r="O289" s="15" t="b">
        <v>0</v>
      </c>
      <c r="P289" s="15">
        <v>456</v>
      </c>
    </row>
    <row r="290" spans="1:16" x14ac:dyDescent="0.35">
      <c r="A290" s="15" t="str">
        <v>successful</v>
      </c>
      <c r="B290" s="15" t="str">
        <v>US</v>
      </c>
      <c r="C290" s="15" t="str">
        <v>USD</v>
      </c>
      <c r="D290" s="15">
        <v>1383676790</v>
      </c>
      <c r="E290" s="15">
        <v>1380217190</v>
      </c>
      <c r="F290" s="15" t="b">
        <v>0</v>
      </c>
      <c r="G290" s="15">
        <v>38</v>
      </c>
      <c r="J290" s="15" t="str">
        <v>failed</v>
      </c>
      <c r="K290" s="15" t="str">
        <v>GB</v>
      </c>
      <c r="L290" s="15" t="str">
        <v>GBP</v>
      </c>
      <c r="M290" s="15">
        <v>1410616600</v>
      </c>
      <c r="N290" s="15">
        <v>1405432600</v>
      </c>
      <c r="O290" s="15" t="b">
        <v>0</v>
      </c>
      <c r="P290" s="15">
        <v>369</v>
      </c>
    </row>
    <row r="291" spans="1:16" x14ac:dyDescent="0.35">
      <c r="A291" s="15" t="str">
        <v>successful</v>
      </c>
      <c r="B291" s="15" t="str">
        <v>GB</v>
      </c>
      <c r="C291" s="15" t="str">
        <v>GBP</v>
      </c>
      <c r="D291" s="15">
        <v>1469220144</v>
      </c>
      <c r="E291" s="15">
        <v>1466628144</v>
      </c>
      <c r="F291" s="15" t="b">
        <v>0</v>
      </c>
      <c r="G291" s="15">
        <v>15</v>
      </c>
      <c r="J291" s="15" t="str">
        <v>failed</v>
      </c>
      <c r="K291" s="15" t="str">
        <v>US</v>
      </c>
      <c r="L291" s="15" t="str">
        <v>USD</v>
      </c>
      <c r="M291" s="15">
        <v>1417741159</v>
      </c>
      <c r="N291" s="15">
        <v>1415149159</v>
      </c>
      <c r="O291" s="15" t="b">
        <v>0</v>
      </c>
      <c r="P291" s="15">
        <v>2</v>
      </c>
    </row>
    <row r="292" spans="1:16" x14ac:dyDescent="0.35">
      <c r="A292" s="15" t="str">
        <v>successful</v>
      </c>
      <c r="B292" s="15" t="str">
        <v>CA</v>
      </c>
      <c r="C292" s="15" t="str">
        <v>CAD</v>
      </c>
      <c r="D292" s="15">
        <v>1434670397</v>
      </c>
      <c r="E292" s="15">
        <v>1429486397</v>
      </c>
      <c r="F292" s="15" t="b">
        <v>0</v>
      </c>
      <c r="G292" s="15">
        <v>7</v>
      </c>
      <c r="J292" s="15" t="str">
        <v>failed</v>
      </c>
      <c r="K292" s="15" t="str">
        <v>CA</v>
      </c>
      <c r="L292" s="15" t="str">
        <v>CAD</v>
      </c>
      <c r="M292" s="15">
        <v>1408495440</v>
      </c>
      <c r="N292" s="15">
        <v>1405640302</v>
      </c>
      <c r="O292" s="15" t="b">
        <v>0</v>
      </c>
      <c r="P292" s="15">
        <v>0</v>
      </c>
    </row>
    <row r="293" spans="1:16" x14ac:dyDescent="0.35">
      <c r="A293" s="15" t="str">
        <v>successful</v>
      </c>
      <c r="B293" s="15" t="str">
        <v>US</v>
      </c>
      <c r="C293" s="15" t="str">
        <v>USD</v>
      </c>
      <c r="D293" s="15">
        <v>1387688400</v>
      </c>
      <c r="E293" s="15">
        <v>1384920804</v>
      </c>
      <c r="F293" s="15" t="b">
        <v>0</v>
      </c>
      <c r="G293" s="15">
        <v>241</v>
      </c>
      <c r="J293" s="15" t="str">
        <v>failed</v>
      </c>
      <c r="K293" s="15" t="str">
        <v>NL</v>
      </c>
      <c r="L293" s="15" t="str">
        <v>EUR</v>
      </c>
      <c r="M293" s="15">
        <v>1481716868</v>
      </c>
      <c r="N293" s="15">
        <v>1478257268</v>
      </c>
      <c r="O293" s="15" t="b">
        <v>0</v>
      </c>
      <c r="P293" s="15">
        <v>338</v>
      </c>
    </row>
    <row r="294" spans="1:16" x14ac:dyDescent="0.35">
      <c r="A294" s="15" t="str">
        <v>successful</v>
      </c>
      <c r="B294" s="15" t="str">
        <v>US</v>
      </c>
      <c r="C294" s="15" t="str">
        <v>USD</v>
      </c>
      <c r="D294" s="15">
        <v>1343238578</v>
      </c>
      <c r="E294" s="15">
        <v>1341856178</v>
      </c>
      <c r="F294" s="15" t="b">
        <v>0</v>
      </c>
      <c r="G294" s="15">
        <v>55</v>
      </c>
      <c r="J294" s="15" t="str">
        <v>failed</v>
      </c>
      <c r="K294" s="15" t="str">
        <v>US</v>
      </c>
      <c r="L294" s="15" t="str">
        <v>USD</v>
      </c>
      <c r="M294" s="15">
        <v>1455466832</v>
      </c>
      <c r="N294" s="15">
        <v>1452874832</v>
      </c>
      <c r="O294" s="15" t="b">
        <v>0</v>
      </c>
      <c r="P294" s="15">
        <v>4</v>
      </c>
    </row>
    <row r="295" spans="1:16" x14ac:dyDescent="0.35">
      <c r="A295" s="15" t="str">
        <v>successful</v>
      </c>
      <c r="B295" s="15" t="str">
        <v>US</v>
      </c>
      <c r="C295" s="15" t="str">
        <v>USD</v>
      </c>
      <c r="D295" s="15">
        <v>1342731811</v>
      </c>
      <c r="E295" s="15">
        <v>1340139811</v>
      </c>
      <c r="F295" s="15" t="b">
        <v>0</v>
      </c>
      <c r="G295" s="15">
        <v>171</v>
      </c>
      <c r="J295" s="15" t="str">
        <v>failed</v>
      </c>
      <c r="K295" s="15" t="str">
        <v>IT</v>
      </c>
      <c r="L295" s="15" t="str">
        <v>EUR</v>
      </c>
      <c r="M295" s="15">
        <v>1465130532</v>
      </c>
      <c r="N295" s="15">
        <v>1462538532</v>
      </c>
      <c r="O295" s="15" t="b">
        <v>0</v>
      </c>
      <c r="P295" s="15">
        <v>1</v>
      </c>
    </row>
    <row r="296" spans="1:16" x14ac:dyDescent="0.35">
      <c r="A296" s="15" t="str">
        <v>successful</v>
      </c>
      <c r="B296" s="15" t="str">
        <v>US</v>
      </c>
      <c r="C296" s="15" t="str">
        <v>USD</v>
      </c>
      <c r="D296" s="15">
        <v>1381541465</v>
      </c>
      <c r="E296" s="15">
        <v>1378949465</v>
      </c>
      <c r="F296" s="15" t="b">
        <v>0</v>
      </c>
      <c r="G296" s="15">
        <v>208</v>
      </c>
      <c r="J296" s="15" t="str">
        <v>failed</v>
      </c>
      <c r="K296" s="15" t="str">
        <v>US</v>
      </c>
      <c r="L296" s="15" t="str">
        <v>USD</v>
      </c>
      <c r="M296" s="15">
        <v>1488308082</v>
      </c>
      <c r="N296" s="15">
        <v>1483124082</v>
      </c>
      <c r="O296" s="15" t="b">
        <v>0</v>
      </c>
      <c r="P296" s="15">
        <v>28</v>
      </c>
    </row>
    <row r="297" spans="1:16" x14ac:dyDescent="0.35">
      <c r="A297" s="15" t="str">
        <v>successful</v>
      </c>
      <c r="B297" s="15" t="str">
        <v>CA</v>
      </c>
      <c r="C297" s="15" t="str">
        <v>CAD</v>
      </c>
      <c r="D297" s="15">
        <v>1413547200</v>
      </c>
      <c r="E297" s="15">
        <v>1411417602</v>
      </c>
      <c r="F297" s="15" t="b">
        <v>0</v>
      </c>
      <c r="G297" s="15">
        <v>21</v>
      </c>
      <c r="J297" s="15" t="str">
        <v>failed</v>
      </c>
      <c r="K297" s="15" t="str">
        <v>US</v>
      </c>
      <c r="L297" s="15" t="str">
        <v>USD</v>
      </c>
      <c r="M297" s="15">
        <v>1446693040</v>
      </c>
      <c r="N297" s="15">
        <v>1443233440</v>
      </c>
      <c r="O297" s="15" t="b">
        <v>0</v>
      </c>
      <c r="P297" s="15">
        <v>12</v>
      </c>
    </row>
    <row r="298" spans="1:16" x14ac:dyDescent="0.35">
      <c r="A298" s="15" t="str">
        <v>successful</v>
      </c>
      <c r="B298" s="15" t="str">
        <v>US</v>
      </c>
      <c r="C298" s="15" t="str">
        <v>USD</v>
      </c>
      <c r="D298" s="15">
        <v>1391851831</v>
      </c>
      <c r="E298" s="15">
        <v>1389259831</v>
      </c>
      <c r="F298" s="15" t="b">
        <v>0</v>
      </c>
      <c r="G298" s="15">
        <v>25</v>
      </c>
      <c r="J298" s="15" t="str">
        <v>failed</v>
      </c>
      <c r="K298" s="15" t="str">
        <v>US</v>
      </c>
      <c r="L298" s="15" t="str">
        <v>USD</v>
      </c>
      <c r="M298" s="15">
        <v>1417392000</v>
      </c>
      <c r="N298" s="15">
        <v>1414511307</v>
      </c>
      <c r="O298" s="15" t="b">
        <v>0</v>
      </c>
      <c r="P298" s="15">
        <v>16</v>
      </c>
    </row>
    <row r="299" spans="1:16" x14ac:dyDescent="0.35">
      <c r="A299" s="15" t="str">
        <v>successful</v>
      </c>
      <c r="B299" s="15" t="str">
        <v>US</v>
      </c>
      <c r="C299" s="15" t="str">
        <v>USD</v>
      </c>
      <c r="D299" s="15">
        <v>1365395580</v>
      </c>
      <c r="E299" s="15">
        <v>1364426260</v>
      </c>
      <c r="F299" s="15" t="b">
        <v>0</v>
      </c>
      <c r="G299" s="15">
        <v>52</v>
      </c>
      <c r="J299" s="15" t="str">
        <v>failed</v>
      </c>
      <c r="K299" s="15" t="str">
        <v>US</v>
      </c>
      <c r="L299" s="15" t="str">
        <v>USD</v>
      </c>
      <c r="M299" s="15">
        <v>1409949002</v>
      </c>
      <c r="N299" s="15">
        <v>1407357002</v>
      </c>
      <c r="O299" s="15" t="b">
        <v>0</v>
      </c>
      <c r="P299" s="15">
        <v>4</v>
      </c>
    </row>
    <row r="300" spans="1:16" x14ac:dyDescent="0.35">
      <c r="A300" s="15" t="str">
        <v>successful</v>
      </c>
      <c r="B300" s="15" t="str">
        <v>US</v>
      </c>
      <c r="C300" s="15" t="str">
        <v>USD</v>
      </c>
      <c r="D300" s="15">
        <v>1437633997</v>
      </c>
      <c r="E300" s="15">
        <v>1435041997</v>
      </c>
      <c r="F300" s="15" t="b">
        <v>0</v>
      </c>
      <c r="G300" s="15">
        <v>104</v>
      </c>
      <c r="J300" s="15" t="str">
        <v>failed</v>
      </c>
      <c r="K300" s="15" t="str">
        <v>US</v>
      </c>
      <c r="L300" s="15" t="str">
        <v>USD</v>
      </c>
      <c r="M300" s="15">
        <v>1487397540</v>
      </c>
      <c r="N300" s="15">
        <v>1484684247</v>
      </c>
      <c r="O300" s="15" t="b">
        <v>0</v>
      </c>
      <c r="P300" s="15">
        <v>4</v>
      </c>
    </row>
    <row r="301" spans="1:16" x14ac:dyDescent="0.35">
      <c r="A301" s="15" t="str">
        <v>successful</v>
      </c>
      <c r="B301" s="15" t="str">
        <v>US</v>
      </c>
      <c r="C301" s="15" t="str">
        <v>USD</v>
      </c>
      <c r="D301" s="15">
        <v>1372536787</v>
      </c>
      <c r="E301" s="15">
        <v>1367352787</v>
      </c>
      <c r="F301" s="15" t="b">
        <v>0</v>
      </c>
      <c r="G301" s="15">
        <v>73</v>
      </c>
      <c r="J301" s="15" t="str">
        <v>failed</v>
      </c>
      <c r="K301" s="15" t="str">
        <v>US</v>
      </c>
      <c r="L301" s="15" t="str">
        <v>USD</v>
      </c>
      <c r="M301" s="15">
        <v>1456189076</v>
      </c>
      <c r="N301" s="15">
        <v>1454979476</v>
      </c>
      <c r="O301" s="15" t="b">
        <v>0</v>
      </c>
      <c r="P301" s="15">
        <v>10</v>
      </c>
    </row>
    <row r="302" spans="1:16" x14ac:dyDescent="0.35">
      <c r="A302" s="15" t="str">
        <v>successful</v>
      </c>
      <c r="B302" s="15" t="str">
        <v>GB</v>
      </c>
      <c r="C302" s="15" t="str">
        <v>GBP</v>
      </c>
      <c r="D302" s="15">
        <v>1449766261</v>
      </c>
      <c r="E302" s="15">
        <v>1447174261</v>
      </c>
      <c r="F302" s="15" t="b">
        <v>0</v>
      </c>
      <c r="G302" s="15">
        <v>34</v>
      </c>
      <c r="J302" s="15" t="str">
        <v>failed</v>
      </c>
      <c r="K302" s="15" t="str">
        <v>US</v>
      </c>
      <c r="L302" s="15" t="str">
        <v>USD</v>
      </c>
      <c r="M302" s="15">
        <v>1480188013</v>
      </c>
      <c r="N302" s="15">
        <v>1477592413</v>
      </c>
      <c r="O302" s="15" t="b">
        <v>0</v>
      </c>
      <c r="P302" s="15">
        <v>0</v>
      </c>
    </row>
    <row r="303" spans="1:16" x14ac:dyDescent="0.35">
      <c r="A303" s="15" t="str">
        <v>successful</v>
      </c>
      <c r="B303" s="15" t="str">
        <v>US</v>
      </c>
      <c r="C303" s="15" t="str">
        <v>USD</v>
      </c>
      <c r="D303" s="15">
        <v>1477976340</v>
      </c>
      <c r="E303" s="15">
        <v>1475460819</v>
      </c>
      <c r="F303" s="15" t="b">
        <v>0</v>
      </c>
      <c r="G303" s="15">
        <v>56</v>
      </c>
      <c r="J303" s="15" t="str">
        <v>failed</v>
      </c>
      <c r="K303" s="15" t="str">
        <v>US</v>
      </c>
      <c r="L303" s="15" t="str">
        <v>USD</v>
      </c>
      <c r="M303" s="15">
        <v>1391364126</v>
      </c>
      <c r="N303" s="15">
        <v>1388772126</v>
      </c>
      <c r="O303" s="15" t="b">
        <v>0</v>
      </c>
      <c r="P303" s="15">
        <v>6</v>
      </c>
    </row>
    <row r="304" spans="1:16" x14ac:dyDescent="0.35">
      <c r="A304" s="15" t="str">
        <v>successful</v>
      </c>
      <c r="B304" s="15" t="str">
        <v>US</v>
      </c>
      <c r="C304" s="15" t="str">
        <v>USD</v>
      </c>
      <c r="D304" s="15">
        <v>1458518325</v>
      </c>
      <c r="E304" s="15">
        <v>1456793925</v>
      </c>
      <c r="F304" s="15" t="b">
        <v>0</v>
      </c>
      <c r="G304" s="15">
        <v>31</v>
      </c>
      <c r="J304" s="15" t="str">
        <v>failed</v>
      </c>
      <c r="K304" s="15" t="str">
        <v>MX</v>
      </c>
      <c r="L304" s="15" t="str">
        <v>MXN</v>
      </c>
      <c r="M304" s="15">
        <v>1480831200</v>
      </c>
      <c r="N304" s="15">
        <v>1479328570</v>
      </c>
      <c r="O304" s="15" t="b">
        <v>0</v>
      </c>
      <c r="P304" s="15">
        <v>0</v>
      </c>
    </row>
    <row r="305" spans="1:16" x14ac:dyDescent="0.35">
      <c r="A305" s="15" t="str">
        <v>successful</v>
      </c>
      <c r="B305" s="15" t="str">
        <v>US</v>
      </c>
      <c r="C305" s="15" t="str">
        <v>USD</v>
      </c>
      <c r="D305" s="15">
        <v>1442805076</v>
      </c>
      <c r="E305" s="15">
        <v>1440213076</v>
      </c>
      <c r="F305" s="15" t="b">
        <v>0</v>
      </c>
      <c r="G305" s="15">
        <v>84</v>
      </c>
      <c r="J305" s="15" t="str">
        <v>failed</v>
      </c>
      <c r="K305" s="15" t="str">
        <v>GB</v>
      </c>
      <c r="L305" s="15" t="str">
        <v>GBP</v>
      </c>
      <c r="M305" s="15">
        <v>1376563408</v>
      </c>
      <c r="N305" s="15">
        <v>1373971408</v>
      </c>
      <c r="O305" s="15" t="b">
        <v>0</v>
      </c>
      <c r="P305" s="15">
        <v>1</v>
      </c>
    </row>
    <row r="306" spans="1:16" x14ac:dyDescent="0.35">
      <c r="A306" s="15" t="str">
        <v>successful</v>
      </c>
      <c r="B306" s="15" t="str">
        <v>GB</v>
      </c>
      <c r="C306" s="15" t="str">
        <v>GBP</v>
      </c>
      <c r="D306" s="15">
        <v>1464801169</v>
      </c>
      <c r="E306" s="15">
        <v>1462209169</v>
      </c>
      <c r="F306" s="15" t="b">
        <v>0</v>
      </c>
      <c r="G306" s="15">
        <v>130</v>
      </c>
      <c r="J306" s="15" t="str">
        <v>failed</v>
      </c>
      <c r="K306" s="15" t="str">
        <v>US</v>
      </c>
      <c r="L306" s="15" t="str">
        <v>USD</v>
      </c>
      <c r="M306" s="15">
        <v>1441858161</v>
      </c>
      <c r="N306" s="15">
        <v>1439266161</v>
      </c>
      <c r="O306" s="15" t="b">
        <v>0</v>
      </c>
      <c r="P306" s="15">
        <v>0</v>
      </c>
    </row>
    <row r="307" spans="1:16" x14ac:dyDescent="0.35">
      <c r="A307" s="15" t="str">
        <v>successful</v>
      </c>
      <c r="B307" s="15" t="str">
        <v>US</v>
      </c>
      <c r="C307" s="15" t="str">
        <v>USD</v>
      </c>
      <c r="D307" s="15">
        <v>1410601041</v>
      </c>
      <c r="E307" s="15">
        <v>1406713041</v>
      </c>
      <c r="F307" s="15" t="b">
        <v>0</v>
      </c>
      <c r="G307" s="15">
        <v>12</v>
      </c>
      <c r="J307" s="15" t="str">
        <v>failed</v>
      </c>
      <c r="K307" s="15" t="str">
        <v>US</v>
      </c>
      <c r="L307" s="15" t="str">
        <v>USD</v>
      </c>
      <c r="M307" s="15">
        <v>1413723684</v>
      </c>
      <c r="N307" s="15">
        <v>1411131684</v>
      </c>
      <c r="O307" s="15" t="b">
        <v>0</v>
      </c>
      <c r="P307" s="15">
        <v>44</v>
      </c>
    </row>
    <row r="308" spans="1:16" x14ac:dyDescent="0.35">
      <c r="A308" s="15" t="str">
        <v>successful</v>
      </c>
      <c r="B308" s="15" t="str">
        <v>GB</v>
      </c>
      <c r="C308" s="15" t="str">
        <v>GBP</v>
      </c>
      <c r="D308" s="15">
        <v>1438966800</v>
      </c>
      <c r="E308" s="15">
        <v>1436278344</v>
      </c>
      <c r="F308" s="15" t="b">
        <v>0</v>
      </c>
      <c r="G308" s="15">
        <v>23</v>
      </c>
      <c r="J308" s="15" t="str">
        <v>failed</v>
      </c>
      <c r="K308" s="15" t="str">
        <v>CA</v>
      </c>
      <c r="L308" s="15" t="str">
        <v>CAD</v>
      </c>
      <c r="M308" s="15">
        <v>1424112483</v>
      </c>
      <c r="N308" s="15">
        <v>1421520483</v>
      </c>
      <c r="O308" s="15" t="b">
        <v>0</v>
      </c>
      <c r="P308" s="15">
        <v>0</v>
      </c>
    </row>
    <row r="309" spans="1:16" x14ac:dyDescent="0.35">
      <c r="A309" s="15" t="str">
        <v>successful</v>
      </c>
      <c r="B309" s="15" t="str">
        <v>US</v>
      </c>
      <c r="C309" s="15" t="str">
        <v>USD</v>
      </c>
      <c r="D309" s="15">
        <v>1487347500</v>
      </c>
      <c r="E309" s="15">
        <v>1484715366</v>
      </c>
      <c r="F309" s="15" t="b">
        <v>0</v>
      </c>
      <c r="G309" s="15">
        <v>158</v>
      </c>
      <c r="J309" s="15" t="str">
        <v>failed</v>
      </c>
      <c r="K309" s="15" t="str">
        <v>US</v>
      </c>
      <c r="L309" s="15" t="str">
        <v>USD</v>
      </c>
      <c r="M309" s="15">
        <v>1432178810</v>
      </c>
      <c r="N309" s="15">
        <v>1429586810</v>
      </c>
      <c r="O309" s="15" t="b">
        <v>0</v>
      </c>
      <c r="P309" s="15">
        <v>3</v>
      </c>
    </row>
    <row r="310" spans="1:16" x14ac:dyDescent="0.35">
      <c r="A310" s="15" t="str">
        <v>successful</v>
      </c>
      <c r="B310" s="15" t="str">
        <v>US</v>
      </c>
      <c r="C310" s="15" t="str">
        <v>USD</v>
      </c>
      <c r="D310" s="15">
        <v>1434921600</v>
      </c>
      <c r="E310" s="15">
        <v>1433109907</v>
      </c>
      <c r="F310" s="15" t="b">
        <v>0</v>
      </c>
      <c r="G310" s="15">
        <v>30</v>
      </c>
      <c r="J310" s="15" t="str">
        <v>failed</v>
      </c>
      <c r="K310" s="15" t="str">
        <v>US</v>
      </c>
      <c r="L310" s="15" t="str">
        <v>USD</v>
      </c>
      <c r="M310" s="15">
        <v>1387169890</v>
      </c>
      <c r="N310" s="15">
        <v>1384577890</v>
      </c>
      <c r="O310" s="15" t="b">
        <v>0</v>
      </c>
      <c r="P310" s="15">
        <v>0</v>
      </c>
    </row>
    <row r="311" spans="1:16" x14ac:dyDescent="0.35">
      <c r="A311" s="15" t="str">
        <v>successful</v>
      </c>
      <c r="B311" s="15" t="str">
        <v>CA</v>
      </c>
      <c r="C311" s="15" t="str">
        <v>CAD</v>
      </c>
      <c r="D311" s="15">
        <v>1484110800</v>
      </c>
      <c r="E311" s="15">
        <v>1482281094</v>
      </c>
      <c r="F311" s="15" t="b">
        <v>0</v>
      </c>
      <c r="G311" s="15">
        <v>18</v>
      </c>
      <c r="J311" s="15" t="str">
        <v>failed</v>
      </c>
      <c r="K311" s="15" t="str">
        <v>US</v>
      </c>
      <c r="L311" s="15" t="str">
        <v>USD</v>
      </c>
      <c r="M311" s="15">
        <v>1388102094</v>
      </c>
      <c r="N311" s="15">
        <v>1385510094</v>
      </c>
      <c r="O311" s="15" t="b">
        <v>0</v>
      </c>
      <c r="P311" s="15">
        <v>52</v>
      </c>
    </row>
    <row r="312" spans="1:16" x14ac:dyDescent="0.35">
      <c r="A312" s="15" t="str">
        <v>successful</v>
      </c>
      <c r="B312" s="15" t="str">
        <v>US</v>
      </c>
      <c r="C312" s="15" t="str">
        <v>USD</v>
      </c>
      <c r="D312" s="15">
        <v>1435111200</v>
      </c>
      <c r="E312" s="15">
        <v>1433254268</v>
      </c>
      <c r="F312" s="15" t="b">
        <v>0</v>
      </c>
      <c r="G312" s="15">
        <v>29</v>
      </c>
      <c r="J312" s="15" t="str">
        <v>failed</v>
      </c>
      <c r="K312" s="15" t="str">
        <v>US</v>
      </c>
      <c r="L312" s="15" t="str">
        <v>USD</v>
      </c>
      <c r="M312" s="15">
        <v>1361750369</v>
      </c>
      <c r="N312" s="15">
        <v>1358294369</v>
      </c>
      <c r="O312" s="15" t="b">
        <v>0</v>
      </c>
      <c r="P312" s="15">
        <v>0</v>
      </c>
    </row>
    <row r="313" spans="1:16" x14ac:dyDescent="0.35">
      <c r="A313" s="15" t="str">
        <v>successful</v>
      </c>
      <c r="B313" s="15" t="str">
        <v>US</v>
      </c>
      <c r="C313" s="15" t="str">
        <v>USD</v>
      </c>
      <c r="D313" s="15">
        <v>1481957940</v>
      </c>
      <c r="E313" s="15">
        <v>1478050429</v>
      </c>
      <c r="F313" s="15" t="b">
        <v>0</v>
      </c>
      <c r="G313" s="15">
        <v>31</v>
      </c>
      <c r="J313" s="15" t="str">
        <v>failed</v>
      </c>
      <c r="K313" s="15" t="str">
        <v>US</v>
      </c>
      <c r="L313" s="15" t="str">
        <v>USD</v>
      </c>
      <c r="M313" s="15">
        <v>1454183202</v>
      </c>
      <c r="N313" s="15">
        <v>1449863202</v>
      </c>
      <c r="O313" s="15" t="b">
        <v>0</v>
      </c>
      <c r="P313" s="15">
        <v>1</v>
      </c>
    </row>
    <row r="314" spans="1:16" x14ac:dyDescent="0.35">
      <c r="A314" s="15" t="str">
        <v>successful</v>
      </c>
      <c r="B314" s="15" t="str">
        <v>US</v>
      </c>
      <c r="C314" s="15" t="str">
        <v>USD</v>
      </c>
      <c r="D314" s="15">
        <v>1463098208</v>
      </c>
      <c r="E314" s="15">
        <v>1460506208</v>
      </c>
      <c r="F314" s="15" t="b">
        <v>0</v>
      </c>
      <c r="G314" s="15">
        <v>173</v>
      </c>
      <c r="J314" s="15" t="str">
        <v>failed</v>
      </c>
      <c r="K314" s="15" t="str">
        <v>US</v>
      </c>
      <c r="L314" s="15" t="str">
        <v>USD</v>
      </c>
      <c r="M314" s="15">
        <v>1257047940</v>
      </c>
      <c r="N314" s="15">
        <v>1252718519</v>
      </c>
      <c r="O314" s="15" t="b">
        <v>0</v>
      </c>
      <c r="P314" s="15">
        <v>1</v>
      </c>
    </row>
    <row r="315" spans="1:16" x14ac:dyDescent="0.35">
      <c r="A315" s="15" t="str">
        <v>successful</v>
      </c>
      <c r="B315" s="15" t="str">
        <v>GB</v>
      </c>
      <c r="C315" s="15" t="str">
        <v>GBP</v>
      </c>
      <c r="D315" s="15">
        <v>1463394365</v>
      </c>
      <c r="E315" s="15">
        <v>1461320765</v>
      </c>
      <c r="F315" s="15" t="b">
        <v>0</v>
      </c>
      <c r="G315" s="15">
        <v>17</v>
      </c>
      <c r="J315" s="15" t="str">
        <v>failed</v>
      </c>
      <c r="K315" s="15" t="str">
        <v>GB</v>
      </c>
      <c r="L315" s="15" t="str">
        <v>GBP</v>
      </c>
      <c r="M315" s="15">
        <v>1431298860</v>
      </c>
      <c r="N315" s="15">
        <v>1428341985</v>
      </c>
      <c r="O315" s="15" t="b">
        <v>0</v>
      </c>
      <c r="P315" s="15">
        <v>2</v>
      </c>
    </row>
    <row r="316" spans="1:16" x14ac:dyDescent="0.35">
      <c r="A316" s="15" t="str">
        <v>successful</v>
      </c>
      <c r="B316" s="15" t="str">
        <v>NO</v>
      </c>
      <c r="C316" s="15" t="str">
        <v>NOK</v>
      </c>
      <c r="D316" s="15">
        <v>1446418800</v>
      </c>
      <c r="E316" s="15">
        <v>1443036470</v>
      </c>
      <c r="F316" s="15" t="b">
        <v>0</v>
      </c>
      <c r="G316" s="15">
        <v>48</v>
      </c>
      <c r="J316" s="15" t="str">
        <v>failed</v>
      </c>
      <c r="K316" s="15" t="str">
        <v>US</v>
      </c>
      <c r="L316" s="15" t="str">
        <v>USD</v>
      </c>
      <c r="M316" s="15">
        <v>1393181018</v>
      </c>
      <c r="N316" s="15">
        <v>1390589018</v>
      </c>
      <c r="O316" s="15" t="b">
        <v>0</v>
      </c>
      <c r="P316" s="15">
        <v>9</v>
      </c>
    </row>
    <row r="317" spans="1:16" x14ac:dyDescent="0.35">
      <c r="A317" s="15" t="str">
        <v>successful</v>
      </c>
      <c r="B317" s="15" t="str">
        <v>GB</v>
      </c>
      <c r="C317" s="15" t="str">
        <v>GBP</v>
      </c>
      <c r="D317" s="15">
        <v>1483707905</v>
      </c>
      <c r="E317" s="15">
        <v>1481115905</v>
      </c>
      <c r="F317" s="15" t="b">
        <v>0</v>
      </c>
      <c r="G317" s="15">
        <v>59</v>
      </c>
      <c r="J317" s="15" t="str">
        <v>failed</v>
      </c>
      <c r="K317" s="15" t="str">
        <v>US</v>
      </c>
      <c r="L317" s="15" t="str">
        <v>USD</v>
      </c>
      <c r="M317" s="15">
        <v>1323998795</v>
      </c>
      <c r="N317" s="15">
        <v>1321406795</v>
      </c>
      <c r="O317" s="15" t="b">
        <v>0</v>
      </c>
      <c r="P317" s="15">
        <v>5</v>
      </c>
    </row>
    <row r="318" spans="1:16" x14ac:dyDescent="0.35">
      <c r="A318" s="15" t="str">
        <v>successful</v>
      </c>
      <c r="B318" s="15" t="str">
        <v>GB</v>
      </c>
      <c r="C318" s="15" t="str">
        <v>GBP</v>
      </c>
      <c r="D318" s="15">
        <v>1438624800</v>
      </c>
      <c r="E318" s="15">
        <v>1435133807</v>
      </c>
      <c r="F318" s="15" t="b">
        <v>0</v>
      </c>
      <c r="G318" s="15">
        <v>39</v>
      </c>
      <c r="J318" s="15" t="str">
        <v>failed</v>
      </c>
      <c r="K318" s="15" t="str">
        <v>US</v>
      </c>
      <c r="L318" s="15" t="str">
        <v>USD</v>
      </c>
      <c r="M318" s="15">
        <v>1444539600</v>
      </c>
      <c r="N318" s="15">
        <v>1441297645</v>
      </c>
      <c r="O318" s="15" t="b">
        <v>0</v>
      </c>
      <c r="P318" s="15">
        <v>57</v>
      </c>
    </row>
    <row r="319" spans="1:16" x14ac:dyDescent="0.35">
      <c r="A319" s="15" t="str">
        <v>successful</v>
      </c>
      <c r="B319" s="15" t="str">
        <v>US</v>
      </c>
      <c r="C319" s="15" t="str">
        <v>USD</v>
      </c>
      <c r="D319" s="15">
        <v>1446665191</v>
      </c>
      <c r="E319" s="15">
        <v>1444069591</v>
      </c>
      <c r="F319" s="15" t="b">
        <v>0</v>
      </c>
      <c r="G319" s="15">
        <v>59</v>
      </c>
      <c r="J319" s="15" t="str">
        <v>failed</v>
      </c>
      <c r="K319" s="15" t="str">
        <v>US</v>
      </c>
      <c r="L319" s="15" t="str">
        <v>USD</v>
      </c>
      <c r="M319" s="15">
        <v>1375313577</v>
      </c>
      <c r="N319" s="15">
        <v>1372721577</v>
      </c>
      <c r="O319" s="15" t="b">
        <v>0</v>
      </c>
      <c r="P319" s="15">
        <v>3</v>
      </c>
    </row>
    <row r="320" spans="1:16" x14ac:dyDescent="0.35">
      <c r="A320" s="15" t="str">
        <v>successful</v>
      </c>
      <c r="B320" s="15" t="str">
        <v>US</v>
      </c>
      <c r="C320" s="15" t="str">
        <v>USD</v>
      </c>
      <c r="D320" s="15">
        <v>1463166263</v>
      </c>
      <c r="E320" s="15">
        <v>1460574263</v>
      </c>
      <c r="F320" s="15" t="b">
        <v>0</v>
      </c>
      <c r="G320" s="15">
        <v>60</v>
      </c>
      <c r="J320" s="15" t="str">
        <v>failed</v>
      </c>
      <c r="K320" s="15" t="str">
        <v>US</v>
      </c>
      <c r="L320" s="15" t="str">
        <v>USD</v>
      </c>
      <c r="M320" s="15">
        <v>1398876680</v>
      </c>
      <c r="N320" s="15">
        <v>1396284680</v>
      </c>
      <c r="O320" s="15" t="b">
        <v>0</v>
      </c>
      <c r="P320" s="15">
        <v>1</v>
      </c>
    </row>
    <row r="321" spans="1:16" x14ac:dyDescent="0.35">
      <c r="A321" s="15" t="str">
        <v>successful</v>
      </c>
      <c r="B321" s="15" t="str">
        <v>GB</v>
      </c>
      <c r="C321" s="15" t="str">
        <v>GBP</v>
      </c>
      <c r="D321" s="15">
        <v>1467681107</v>
      </c>
      <c r="E321" s="15">
        <v>1465866707</v>
      </c>
      <c r="F321" s="15" t="b">
        <v>0</v>
      </c>
      <c r="G321" s="15">
        <v>20</v>
      </c>
      <c r="J321" s="15" t="str">
        <v>failed</v>
      </c>
      <c r="K321" s="15" t="str">
        <v>US</v>
      </c>
      <c r="L321" s="15" t="str">
        <v>USD</v>
      </c>
      <c r="M321" s="15">
        <v>1287115200</v>
      </c>
      <c r="N321" s="15">
        <v>1284567905</v>
      </c>
      <c r="O321" s="15" t="b">
        <v>0</v>
      </c>
      <c r="P321" s="15">
        <v>6</v>
      </c>
    </row>
    <row r="322" spans="1:16" x14ac:dyDescent="0.35">
      <c r="A322" s="15" t="str">
        <v>successful</v>
      </c>
      <c r="B322" s="15" t="str">
        <v>FR</v>
      </c>
      <c r="C322" s="15" t="str">
        <v>EUR</v>
      </c>
      <c r="D322" s="15">
        <v>1480028400</v>
      </c>
      <c r="E322" s="15">
        <v>1478685915</v>
      </c>
      <c r="F322" s="15" t="b">
        <v>0</v>
      </c>
      <c r="G322" s="15">
        <v>2</v>
      </c>
      <c r="J322" s="15" t="str">
        <v>failed</v>
      </c>
      <c r="K322" s="15" t="str">
        <v>US</v>
      </c>
      <c r="L322" s="15" t="str">
        <v>USD</v>
      </c>
      <c r="M322" s="15">
        <v>1385123713</v>
      </c>
      <c r="N322" s="15">
        <v>1382528113</v>
      </c>
      <c r="O322" s="15" t="b">
        <v>0</v>
      </c>
      <c r="P322" s="15">
        <v>48</v>
      </c>
    </row>
    <row r="323" spans="1:16" x14ac:dyDescent="0.35">
      <c r="A323" s="15" t="str">
        <v>successful</v>
      </c>
      <c r="B323" s="15" t="str">
        <v>US</v>
      </c>
      <c r="C323" s="15" t="str">
        <v>USD</v>
      </c>
      <c r="D323" s="15">
        <v>1439473248</v>
      </c>
      <c r="E323" s="15">
        <v>1436881248</v>
      </c>
      <c r="F323" s="15" t="b">
        <v>0</v>
      </c>
      <c r="G323" s="15">
        <v>315</v>
      </c>
      <c r="J323" s="15" t="str">
        <v>failed</v>
      </c>
      <c r="K323" s="15" t="str">
        <v>US</v>
      </c>
      <c r="L323" s="15" t="str">
        <v>USD</v>
      </c>
      <c r="M323" s="15">
        <v>1474067404</v>
      </c>
      <c r="N323" s="15">
        <v>1471475404</v>
      </c>
      <c r="O323" s="15" t="b">
        <v>0</v>
      </c>
      <c r="P323" s="15">
        <v>2</v>
      </c>
    </row>
    <row r="324" spans="1:16" x14ac:dyDescent="0.35">
      <c r="A324" s="15" t="str">
        <v>successful</v>
      </c>
      <c r="B324" s="15" t="str">
        <v>DE</v>
      </c>
      <c r="C324" s="15" t="str">
        <v>EUR</v>
      </c>
      <c r="D324" s="15">
        <v>1439998674</v>
      </c>
      <c r="E324" s="15">
        <v>1436888274</v>
      </c>
      <c r="F324" s="15" t="b">
        <v>0</v>
      </c>
      <c r="G324" s="15">
        <v>2174</v>
      </c>
      <c r="J324" s="15" t="str">
        <v>failed</v>
      </c>
      <c r="K324" s="15" t="str">
        <v>GB</v>
      </c>
      <c r="L324" s="15" t="str">
        <v>GBP</v>
      </c>
      <c r="M324" s="15">
        <v>1384179548</v>
      </c>
      <c r="N324" s="15">
        <v>1381583948</v>
      </c>
      <c r="O324" s="15" t="b">
        <v>0</v>
      </c>
      <c r="P324" s="15">
        <v>4</v>
      </c>
    </row>
    <row r="325" spans="1:16" x14ac:dyDescent="0.35">
      <c r="A325" s="15" t="str">
        <v>successful</v>
      </c>
      <c r="B325" s="15" t="str">
        <v>US</v>
      </c>
      <c r="C325" s="15" t="str">
        <v>USD</v>
      </c>
      <c r="D325" s="15">
        <v>1433085875</v>
      </c>
      <c r="E325" s="15">
        <v>1428333875</v>
      </c>
      <c r="F325" s="15" t="b">
        <v>0</v>
      </c>
      <c r="G325" s="15">
        <v>152</v>
      </c>
      <c r="J325" s="15" t="str">
        <v>failed</v>
      </c>
      <c r="K325" s="15" t="str">
        <v>US</v>
      </c>
      <c r="L325" s="15" t="str">
        <v>USD</v>
      </c>
      <c r="M325" s="15">
        <v>1329014966</v>
      </c>
      <c r="N325" s="15">
        <v>1326422966</v>
      </c>
      <c r="O325" s="15" t="b">
        <v>0</v>
      </c>
      <c r="P325" s="15">
        <v>5</v>
      </c>
    </row>
    <row r="326" spans="1:16" x14ac:dyDescent="0.35">
      <c r="A326" s="15" t="str">
        <v>successful</v>
      </c>
      <c r="B326" s="15" t="str">
        <v>US</v>
      </c>
      <c r="C326" s="15" t="str">
        <v>USD</v>
      </c>
      <c r="D326" s="15">
        <v>1414544400</v>
      </c>
      <c r="E326" s="15">
        <v>1410883139</v>
      </c>
      <c r="F326" s="15" t="b">
        <v>0</v>
      </c>
      <c r="G326" s="15">
        <v>1021</v>
      </c>
      <c r="J326" s="15" t="str">
        <v>failed</v>
      </c>
      <c r="K326" s="15" t="str">
        <v>US</v>
      </c>
      <c r="L326" s="15" t="str">
        <v>USD</v>
      </c>
      <c r="M326" s="15">
        <v>1381917540</v>
      </c>
      <c r="N326" s="15">
        <v>1379990038</v>
      </c>
      <c r="O326" s="15" t="b">
        <v>0</v>
      </c>
      <c r="P326" s="15">
        <v>79</v>
      </c>
    </row>
    <row r="327" spans="1:16" x14ac:dyDescent="0.35">
      <c r="A327" s="15" t="str">
        <v>successful</v>
      </c>
      <c r="B327" s="15" t="str">
        <v>US</v>
      </c>
      <c r="C327" s="15" t="str">
        <v>USD</v>
      </c>
      <c r="D327" s="15">
        <v>1470962274</v>
      </c>
      <c r="E327" s="15">
        <v>1468370274</v>
      </c>
      <c r="F327" s="15" t="b">
        <v>0</v>
      </c>
      <c r="G327" s="15">
        <v>237</v>
      </c>
      <c r="J327" s="15" t="str">
        <v>failed</v>
      </c>
      <c r="K327" s="15" t="str">
        <v>US</v>
      </c>
      <c r="L327" s="15" t="str">
        <v>USD</v>
      </c>
      <c r="M327" s="15">
        <v>1358361197</v>
      </c>
      <c r="N327" s="15">
        <v>1353177197</v>
      </c>
      <c r="O327" s="15" t="b">
        <v>0</v>
      </c>
      <c r="P327" s="15">
        <v>2</v>
      </c>
    </row>
    <row r="328" spans="1:16" x14ac:dyDescent="0.35">
      <c r="A328" s="15" t="str">
        <v>successful</v>
      </c>
      <c r="B328" s="15" t="str">
        <v>US</v>
      </c>
      <c r="C328" s="15" t="str">
        <v>USD</v>
      </c>
      <c r="D328" s="15">
        <v>1407788867</v>
      </c>
      <c r="E328" s="15">
        <v>1405196867</v>
      </c>
      <c r="F328" s="15" t="b">
        <v>0</v>
      </c>
      <c r="G328" s="15">
        <v>27</v>
      </c>
      <c r="J328" s="15" t="str">
        <v>failed</v>
      </c>
      <c r="K328" s="15" t="str">
        <v>US</v>
      </c>
      <c r="L328" s="15" t="str">
        <v>USD</v>
      </c>
      <c r="M328" s="15">
        <v>1425136200</v>
      </c>
      <c r="N328" s="15">
        <v>1421853518</v>
      </c>
      <c r="O328" s="15" t="b">
        <v>0</v>
      </c>
      <c r="P328" s="15">
        <v>11</v>
      </c>
    </row>
    <row r="329" spans="1:16" x14ac:dyDescent="0.35">
      <c r="A329" s="15" t="str">
        <v>successful</v>
      </c>
      <c r="B329" s="15" t="str">
        <v>CA</v>
      </c>
      <c r="C329" s="15" t="str">
        <v>CAD</v>
      </c>
      <c r="D329" s="15">
        <v>1458235549</v>
      </c>
      <c r="E329" s="15">
        <v>1455647149</v>
      </c>
      <c r="F329" s="15" t="b">
        <v>0</v>
      </c>
      <c r="G329" s="15">
        <v>17</v>
      </c>
      <c r="J329" s="15" t="str">
        <v>failed</v>
      </c>
      <c r="K329" s="15" t="str">
        <v>US</v>
      </c>
      <c r="L329" s="15" t="str">
        <v>USD</v>
      </c>
      <c r="M329" s="15">
        <v>1259643540</v>
      </c>
      <c r="N329" s="15">
        <v>1254450706</v>
      </c>
      <c r="O329" s="15" t="b">
        <v>0</v>
      </c>
      <c r="P329" s="15">
        <v>11</v>
      </c>
    </row>
    <row r="330" spans="1:16" x14ac:dyDescent="0.35">
      <c r="A330" s="15" t="str">
        <v>successful</v>
      </c>
      <c r="B330" s="15" t="str">
        <v>US</v>
      </c>
      <c r="C330" s="15" t="str">
        <v>USD</v>
      </c>
      <c r="D330" s="15">
        <v>1413304708</v>
      </c>
      <c r="E330" s="15">
        <v>1410280708</v>
      </c>
      <c r="F330" s="15" t="b">
        <v>0</v>
      </c>
      <c r="G330" s="15">
        <v>27</v>
      </c>
      <c r="J330" s="15" t="str">
        <v>failed</v>
      </c>
      <c r="K330" s="15" t="str">
        <v>US</v>
      </c>
      <c r="L330" s="15" t="str">
        <v>USD</v>
      </c>
      <c r="M330" s="15">
        <v>1389055198</v>
      </c>
      <c r="N330" s="15">
        <v>1386463198</v>
      </c>
      <c r="O330" s="15" t="b">
        <v>0</v>
      </c>
      <c r="P330" s="15">
        <v>1</v>
      </c>
    </row>
    <row r="331" spans="1:16" x14ac:dyDescent="0.35">
      <c r="A331" s="15" t="str">
        <v>successful</v>
      </c>
      <c r="B331" s="15" t="str">
        <v>US</v>
      </c>
      <c r="C331" s="15" t="str">
        <v>USD</v>
      </c>
      <c r="D331" s="15">
        <v>1410904413</v>
      </c>
      <c r="E331" s="15">
        <v>1409090013</v>
      </c>
      <c r="F331" s="15" t="b">
        <v>0</v>
      </c>
      <c r="G331" s="15">
        <v>82</v>
      </c>
      <c r="J331" s="15" t="str">
        <v>failed</v>
      </c>
      <c r="K331" s="15" t="str">
        <v>US</v>
      </c>
      <c r="L331" s="15" t="str">
        <v>USD</v>
      </c>
      <c r="M331" s="15">
        <v>1365448657</v>
      </c>
      <c r="N331" s="15">
        <v>1362860257</v>
      </c>
      <c r="O331" s="15" t="b">
        <v>0</v>
      </c>
      <c r="P331" s="15">
        <v>3</v>
      </c>
    </row>
    <row r="332" spans="1:16" x14ac:dyDescent="0.35">
      <c r="A332" s="15" t="str">
        <v>successful</v>
      </c>
      <c r="B332" s="15" t="str">
        <v>US</v>
      </c>
      <c r="C332" s="15" t="str">
        <v>USD</v>
      </c>
      <c r="D332" s="15">
        <v>1418953984</v>
      </c>
      <c r="E332" s="15">
        <v>1413766384</v>
      </c>
      <c r="F332" s="15" t="b">
        <v>0</v>
      </c>
      <c r="G332" s="15">
        <v>48</v>
      </c>
      <c r="J332" s="15" t="str">
        <v>failed</v>
      </c>
      <c r="K332" s="15" t="str">
        <v>GB</v>
      </c>
      <c r="L332" s="15" t="str">
        <v>GBP</v>
      </c>
      <c r="M332" s="15">
        <v>1377995523</v>
      </c>
      <c r="N332" s="15">
        <v>1375403523</v>
      </c>
      <c r="O332" s="15" t="b">
        <v>0</v>
      </c>
      <c r="P332" s="15">
        <v>5</v>
      </c>
    </row>
    <row r="333" spans="1:16" x14ac:dyDescent="0.35">
      <c r="A333" s="15" t="str">
        <v>successful</v>
      </c>
      <c r="B333" s="15" t="str">
        <v>US</v>
      </c>
      <c r="C333" s="15" t="str">
        <v>USD</v>
      </c>
      <c r="D333" s="15">
        <v>1418430311</v>
      </c>
      <c r="E333" s="15">
        <v>1415838311</v>
      </c>
      <c r="F333" s="15" t="b">
        <v>0</v>
      </c>
      <c r="G333" s="15">
        <v>105</v>
      </c>
      <c r="J333" s="15" t="str">
        <v>failed</v>
      </c>
      <c r="K333" s="15" t="str">
        <v>US</v>
      </c>
      <c r="L333" s="15" t="str">
        <v>USD</v>
      </c>
      <c r="M333" s="15">
        <v>1385735295</v>
      </c>
      <c r="N333" s="15">
        <v>1383139695</v>
      </c>
      <c r="O333" s="15" t="b">
        <v>0</v>
      </c>
      <c r="P333" s="15">
        <v>12</v>
      </c>
    </row>
    <row r="334" spans="1:16" x14ac:dyDescent="0.35">
      <c r="A334" s="15" t="str">
        <v>successful</v>
      </c>
      <c r="B334" s="15" t="str">
        <v>US</v>
      </c>
      <c r="C334" s="15" t="str">
        <v>USD</v>
      </c>
      <c r="D334" s="15">
        <v>1480613650</v>
      </c>
      <c r="E334" s="15">
        <v>1478018050</v>
      </c>
      <c r="F334" s="15" t="b">
        <v>0</v>
      </c>
      <c r="G334" s="15">
        <v>28</v>
      </c>
      <c r="J334" s="15" t="str">
        <v>failed</v>
      </c>
      <c r="K334" s="15" t="str">
        <v>US</v>
      </c>
      <c r="L334" s="15" t="str">
        <v>USD</v>
      </c>
      <c r="M334" s="15">
        <v>1299786527</v>
      </c>
      <c r="N334" s="15">
        <v>1295898527</v>
      </c>
      <c r="O334" s="15" t="b">
        <v>0</v>
      </c>
      <c r="P334" s="15">
        <v>2</v>
      </c>
    </row>
    <row r="335" spans="1:16" x14ac:dyDescent="0.35">
      <c r="A335" s="15" t="str">
        <v>successful</v>
      </c>
      <c r="B335" s="15" t="str">
        <v>US</v>
      </c>
      <c r="C335" s="15" t="str">
        <v>USD</v>
      </c>
      <c r="D335" s="15">
        <v>1440082240</v>
      </c>
      <c r="E335" s="15">
        <v>1436885440</v>
      </c>
      <c r="F335" s="15" t="b">
        <v>0</v>
      </c>
      <c r="G335" s="15">
        <v>1107</v>
      </c>
      <c r="J335" s="15" t="str">
        <v>failed</v>
      </c>
      <c r="K335" s="15" t="str">
        <v>US</v>
      </c>
      <c r="L335" s="15" t="str">
        <v>USD</v>
      </c>
      <c r="M335" s="15">
        <v>1352610040</v>
      </c>
      <c r="N335" s="15">
        <v>1349150440</v>
      </c>
      <c r="O335" s="15" t="b">
        <v>0</v>
      </c>
      <c r="P335" s="15">
        <v>5</v>
      </c>
    </row>
    <row r="336" spans="1:16" x14ac:dyDescent="0.35">
      <c r="A336" s="15" t="str">
        <v>successful</v>
      </c>
      <c r="B336" s="15" t="str">
        <v>US</v>
      </c>
      <c r="C336" s="15" t="str">
        <v>USD</v>
      </c>
      <c r="D336" s="15">
        <v>1436396313</v>
      </c>
      <c r="E336" s="15">
        <v>1433804313</v>
      </c>
      <c r="F336" s="15" t="b">
        <v>0</v>
      </c>
      <c r="G336" s="15">
        <v>1013</v>
      </c>
      <c r="J336" s="15" t="str">
        <v>failed</v>
      </c>
      <c r="K336" s="15" t="str">
        <v>US</v>
      </c>
      <c r="L336" s="15" t="str">
        <v>USD</v>
      </c>
      <c r="M336" s="15">
        <v>1367676034</v>
      </c>
      <c r="N336" s="15">
        <v>1365084034</v>
      </c>
      <c r="O336" s="15" t="b">
        <v>0</v>
      </c>
      <c r="P336" s="15">
        <v>21</v>
      </c>
    </row>
    <row r="337" spans="1:16" x14ac:dyDescent="0.35">
      <c r="A337" s="15" t="str">
        <v>successful</v>
      </c>
      <c r="B337" s="15" t="str">
        <v>US</v>
      </c>
      <c r="C337" s="15" t="str">
        <v>USD</v>
      </c>
      <c r="D337" s="15">
        <v>1426197512</v>
      </c>
      <c r="E337" s="15">
        <v>1423609112</v>
      </c>
      <c r="F337" s="15" t="b">
        <v>0</v>
      </c>
      <c r="G337" s="15">
        <v>274</v>
      </c>
      <c r="J337" s="15" t="str">
        <v>failed</v>
      </c>
      <c r="K337" s="15" t="str">
        <v>US</v>
      </c>
      <c r="L337" s="15" t="str">
        <v>USD</v>
      </c>
      <c r="M337" s="15">
        <v>1442856131</v>
      </c>
      <c r="N337" s="15">
        <v>1441128131</v>
      </c>
      <c r="O337" s="15" t="b">
        <v>0</v>
      </c>
      <c r="P337" s="15">
        <v>0</v>
      </c>
    </row>
    <row r="338" spans="1:16" x14ac:dyDescent="0.35">
      <c r="A338" s="15" t="str">
        <v>successful</v>
      </c>
      <c r="B338" s="15" t="str">
        <v>US</v>
      </c>
      <c r="C338" s="15" t="str">
        <v>USD</v>
      </c>
      <c r="D338" s="15">
        <v>1460917119</v>
      </c>
      <c r="E338" s="15">
        <v>1455736719</v>
      </c>
      <c r="F338" s="15" t="b">
        <v>0</v>
      </c>
      <c r="G338" s="15">
        <v>87</v>
      </c>
      <c r="J338" s="15" t="str">
        <v>failed</v>
      </c>
      <c r="K338" s="15" t="str">
        <v>GB</v>
      </c>
      <c r="L338" s="15" t="str">
        <v>GBP</v>
      </c>
      <c r="M338" s="15">
        <v>1359978927</v>
      </c>
      <c r="N338" s="15">
        <v>1357127727</v>
      </c>
      <c r="O338" s="15" t="b">
        <v>0</v>
      </c>
      <c r="P338" s="15">
        <v>45</v>
      </c>
    </row>
    <row r="339" spans="1:16" x14ac:dyDescent="0.35">
      <c r="A339" s="15" t="str">
        <v>successful</v>
      </c>
      <c r="B339" s="15" t="str">
        <v>US</v>
      </c>
      <c r="C339" s="15" t="str">
        <v>USD</v>
      </c>
      <c r="D339" s="15">
        <v>1450901872</v>
      </c>
      <c r="E339" s="15">
        <v>1448309872</v>
      </c>
      <c r="F339" s="15" t="b">
        <v>0</v>
      </c>
      <c r="G339" s="15">
        <v>99</v>
      </c>
      <c r="J339" s="15" t="str">
        <v>failed</v>
      </c>
      <c r="K339" s="15" t="str">
        <v>US</v>
      </c>
      <c r="L339" s="15" t="str">
        <v>USD</v>
      </c>
      <c r="M339" s="15">
        <v>1387479360</v>
      </c>
      <c r="N339" s="15">
        <v>1384887360</v>
      </c>
      <c r="O339" s="15" t="b">
        <v>0</v>
      </c>
      <c r="P339" s="15">
        <v>29</v>
      </c>
    </row>
    <row r="340" spans="1:16" x14ac:dyDescent="0.35">
      <c r="A340" s="15" t="str">
        <v>successful</v>
      </c>
      <c r="B340" s="15" t="str">
        <v>US</v>
      </c>
      <c r="C340" s="15" t="str">
        <v>USD</v>
      </c>
      <c r="D340" s="15">
        <v>1437933600</v>
      </c>
      <c r="E340" s="15">
        <v>1435117889</v>
      </c>
      <c r="F340" s="15" t="b">
        <v>0</v>
      </c>
      <c r="G340" s="15">
        <v>276</v>
      </c>
      <c r="J340" s="15" t="str">
        <v>failed</v>
      </c>
      <c r="K340" s="15" t="str">
        <v>US</v>
      </c>
      <c r="L340" s="15" t="str">
        <v>USD</v>
      </c>
      <c r="M340" s="15">
        <v>1293082524</v>
      </c>
      <c r="N340" s="15">
        <v>1290490524</v>
      </c>
      <c r="O340" s="15" t="b">
        <v>0</v>
      </c>
      <c r="P340" s="15">
        <v>2</v>
      </c>
    </row>
    <row r="341" spans="1:16" x14ac:dyDescent="0.35">
      <c r="A341" s="15" t="str">
        <v>successful</v>
      </c>
      <c r="B341" s="15" t="str">
        <v>US</v>
      </c>
      <c r="C341" s="15" t="str">
        <v>USD</v>
      </c>
      <c r="D341" s="15">
        <v>1440339295</v>
      </c>
      <c r="E341" s="15">
        <v>1437747295</v>
      </c>
      <c r="F341" s="15" t="b">
        <v>0</v>
      </c>
      <c r="G341" s="15">
        <v>21</v>
      </c>
      <c r="J341" s="15" t="str">
        <v>failed</v>
      </c>
      <c r="K341" s="15" t="str">
        <v>US</v>
      </c>
      <c r="L341" s="15" t="str">
        <v>USD</v>
      </c>
      <c r="M341" s="15">
        <v>1338321305</v>
      </c>
      <c r="N341" s="15">
        <v>1336506905</v>
      </c>
      <c r="O341" s="15" t="b">
        <v>0</v>
      </c>
      <c r="P341" s="15">
        <v>30</v>
      </c>
    </row>
    <row r="342" spans="1:16" x14ac:dyDescent="0.35">
      <c r="A342" s="15" t="str">
        <v>successful</v>
      </c>
      <c r="B342" s="15" t="str">
        <v>US</v>
      </c>
      <c r="C342" s="15" t="str">
        <v>USD</v>
      </c>
      <c r="D342" s="15">
        <v>1327851291</v>
      </c>
      <c r="E342" s="15">
        <v>1325432091</v>
      </c>
      <c r="F342" s="15" t="b">
        <v>0</v>
      </c>
      <c r="G342" s="15">
        <v>41</v>
      </c>
      <c r="J342" s="15" t="str">
        <v>failed</v>
      </c>
      <c r="K342" s="15" t="str">
        <v>US</v>
      </c>
      <c r="L342" s="15" t="str">
        <v>USD</v>
      </c>
      <c r="M342" s="15">
        <v>1351582938</v>
      </c>
      <c r="N342" s="15">
        <v>1348731738</v>
      </c>
      <c r="O342" s="15" t="b">
        <v>0</v>
      </c>
      <c r="P342" s="15">
        <v>8</v>
      </c>
    </row>
    <row r="343" spans="1:16" x14ac:dyDescent="0.35">
      <c r="A343" s="15" t="str">
        <v>successful</v>
      </c>
      <c r="B343" s="15" t="str">
        <v>US</v>
      </c>
      <c r="C343" s="15" t="str">
        <v>USD</v>
      </c>
      <c r="D343" s="15">
        <v>1406900607</v>
      </c>
      <c r="E343" s="15">
        <v>1403012607</v>
      </c>
      <c r="F343" s="15" t="b">
        <v>0</v>
      </c>
      <c r="G343" s="15">
        <v>119</v>
      </c>
      <c r="J343" s="15" t="str">
        <v>failed</v>
      </c>
      <c r="K343" s="15" t="str">
        <v>US</v>
      </c>
      <c r="L343" s="15" t="str">
        <v>USD</v>
      </c>
      <c r="M343" s="15">
        <v>1326520886</v>
      </c>
      <c r="N343" s="15">
        <v>1322632886</v>
      </c>
      <c r="O343" s="15" t="b">
        <v>0</v>
      </c>
      <c r="P343" s="15">
        <v>1</v>
      </c>
    </row>
    <row r="344" spans="1:16" x14ac:dyDescent="0.35">
      <c r="A344" s="15" t="str">
        <v>successful</v>
      </c>
      <c r="B344" s="15" t="str">
        <v>US</v>
      </c>
      <c r="C344" s="15" t="str">
        <v>USD</v>
      </c>
      <c r="D344" s="15">
        <v>1333909178</v>
      </c>
      <c r="E344" s="15">
        <v>1331320778</v>
      </c>
      <c r="F344" s="15" t="b">
        <v>0</v>
      </c>
      <c r="G344" s="15">
        <v>153</v>
      </c>
      <c r="J344" s="15" t="str">
        <v>failed</v>
      </c>
      <c r="K344" s="15" t="str">
        <v>US</v>
      </c>
      <c r="L344" s="15" t="str">
        <v>USD</v>
      </c>
      <c r="M344" s="15">
        <v>1315341550</v>
      </c>
      <c r="N344" s="15">
        <v>1312490350</v>
      </c>
      <c r="O344" s="15" t="b">
        <v>0</v>
      </c>
      <c r="P344" s="15">
        <v>14</v>
      </c>
    </row>
    <row r="345" spans="1:16" x14ac:dyDescent="0.35">
      <c r="A345" s="15" t="str">
        <v>successful</v>
      </c>
      <c r="B345" s="15" t="str">
        <v>US</v>
      </c>
      <c r="C345" s="15" t="str">
        <v>USD</v>
      </c>
      <c r="D345" s="15">
        <v>1438228740</v>
      </c>
      <c r="E345" s="15">
        <v>1435606549</v>
      </c>
      <c r="F345" s="15" t="b">
        <v>0</v>
      </c>
      <c r="G345" s="15">
        <v>100</v>
      </c>
      <c r="J345" s="15" t="str">
        <v>failed</v>
      </c>
      <c r="K345" s="15" t="str">
        <v>US</v>
      </c>
      <c r="L345" s="15" t="str">
        <v>USD</v>
      </c>
      <c r="M345" s="15">
        <v>1456957635</v>
      </c>
      <c r="N345" s="15">
        <v>1451773635</v>
      </c>
      <c r="O345" s="15" t="b">
        <v>0</v>
      </c>
      <c r="P345" s="15">
        <v>24</v>
      </c>
    </row>
    <row r="346" spans="1:16" x14ac:dyDescent="0.35">
      <c r="A346" s="15" t="str">
        <v>successful</v>
      </c>
      <c r="B346" s="15" t="str">
        <v>US</v>
      </c>
      <c r="C346" s="15" t="str">
        <v>USD</v>
      </c>
      <c r="D346" s="15">
        <v>1309447163</v>
      </c>
      <c r="E346" s="15">
        <v>1306855163</v>
      </c>
      <c r="F346" s="15" t="b">
        <v>0</v>
      </c>
      <c r="G346" s="15">
        <v>143</v>
      </c>
      <c r="J346" s="15" t="str">
        <v>failed</v>
      </c>
      <c r="K346" s="15" t="str">
        <v>US</v>
      </c>
      <c r="L346" s="15" t="str">
        <v>USD</v>
      </c>
      <c r="M346" s="15">
        <v>1336789860</v>
      </c>
      <c r="N346" s="15">
        <v>1331666146</v>
      </c>
      <c r="O346" s="15" t="b">
        <v>0</v>
      </c>
      <c r="P346" s="15">
        <v>2</v>
      </c>
    </row>
    <row r="347" spans="1:16" x14ac:dyDescent="0.35">
      <c r="A347" s="15" t="str">
        <v>successful</v>
      </c>
      <c r="B347" s="15" t="str">
        <v>US</v>
      </c>
      <c r="C347" s="15" t="str">
        <v>USD</v>
      </c>
      <c r="D347" s="15">
        <v>1450018912</v>
      </c>
      <c r="E347" s="15">
        <v>1447426912</v>
      </c>
      <c r="F347" s="15" t="b">
        <v>0</v>
      </c>
      <c r="G347" s="15">
        <v>140</v>
      </c>
      <c r="J347" s="15" t="str">
        <v>failed</v>
      </c>
      <c r="K347" s="15" t="str">
        <v>US</v>
      </c>
      <c r="L347" s="15" t="str">
        <v>USD</v>
      </c>
      <c r="M347" s="15">
        <v>1483137311</v>
      </c>
      <c r="N347" s="15">
        <v>1481322911</v>
      </c>
      <c r="O347" s="15" t="b">
        <v>0</v>
      </c>
      <c r="P347" s="15">
        <v>21</v>
      </c>
    </row>
    <row r="348" spans="1:16" x14ac:dyDescent="0.35">
      <c r="A348" s="15" t="str">
        <v>successful</v>
      </c>
      <c r="B348" s="15" t="str">
        <v>US</v>
      </c>
      <c r="C348" s="15" t="str">
        <v>USD</v>
      </c>
      <c r="D348" s="15">
        <v>1365728487</v>
      </c>
      <c r="E348" s="15">
        <v>1363136487</v>
      </c>
      <c r="F348" s="15" t="b">
        <v>0</v>
      </c>
      <c r="G348" s="15">
        <v>35</v>
      </c>
      <c r="J348" s="15" t="str">
        <v>failed</v>
      </c>
      <c r="K348" s="15" t="str">
        <v>US</v>
      </c>
      <c r="L348" s="15" t="str">
        <v>USD</v>
      </c>
      <c r="M348" s="15">
        <v>1473972813</v>
      </c>
      <c r="N348" s="15">
        <v>1471812813</v>
      </c>
      <c r="O348" s="15" t="b">
        <v>0</v>
      </c>
      <c r="P348" s="15">
        <v>7</v>
      </c>
    </row>
    <row r="349" spans="1:16" x14ac:dyDescent="0.35">
      <c r="A349" s="15" t="str">
        <v>successful</v>
      </c>
      <c r="B349" s="15" t="str">
        <v>US</v>
      </c>
      <c r="C349" s="15" t="str">
        <v>USD</v>
      </c>
      <c r="D349" s="15">
        <v>1358198400</v>
      </c>
      <c r="E349" s="15">
        <v>1354580949</v>
      </c>
      <c r="F349" s="15" t="b">
        <v>0</v>
      </c>
      <c r="G349" s="15">
        <v>149</v>
      </c>
      <c r="J349" s="15" t="str">
        <v>failed</v>
      </c>
      <c r="K349" s="15" t="str">
        <v>US</v>
      </c>
      <c r="L349" s="15" t="str">
        <v>USD</v>
      </c>
      <c r="M349" s="15">
        <v>1338159655</v>
      </c>
      <c r="N349" s="15">
        <v>1335567655</v>
      </c>
      <c r="O349" s="15" t="b">
        <v>0</v>
      </c>
      <c r="P349" s="15">
        <v>0</v>
      </c>
    </row>
    <row r="350" spans="1:16" x14ac:dyDescent="0.35">
      <c r="A350" s="15" t="str">
        <v>successful</v>
      </c>
      <c r="B350" s="15" t="str">
        <v>US</v>
      </c>
      <c r="C350" s="15" t="str">
        <v>USD</v>
      </c>
      <c r="D350" s="15">
        <v>1313957157</v>
      </c>
      <c r="E350" s="15">
        <v>1310069157</v>
      </c>
      <c r="F350" s="15" t="b">
        <v>0</v>
      </c>
      <c r="G350" s="15">
        <v>130</v>
      </c>
      <c r="J350" s="15" t="str">
        <v>failed</v>
      </c>
      <c r="K350" s="15" t="str">
        <v>US</v>
      </c>
      <c r="L350" s="15" t="str">
        <v>USD</v>
      </c>
      <c r="M350" s="15">
        <v>1314856800</v>
      </c>
      <c r="N350" s="15">
        <v>1311789885</v>
      </c>
      <c r="O350" s="15" t="b">
        <v>0</v>
      </c>
      <c r="P350" s="15">
        <v>4</v>
      </c>
    </row>
    <row r="351" spans="1:16" x14ac:dyDescent="0.35">
      <c r="A351" s="15" t="str">
        <v>successful</v>
      </c>
      <c r="B351" s="15" t="str">
        <v>US</v>
      </c>
      <c r="C351" s="15" t="str">
        <v>USD</v>
      </c>
      <c r="D351" s="15">
        <v>1348028861</v>
      </c>
      <c r="E351" s="15">
        <v>1342844861</v>
      </c>
      <c r="F351" s="15" t="b">
        <v>0</v>
      </c>
      <c r="G351" s="15">
        <v>120</v>
      </c>
      <c r="J351" s="15" t="str">
        <v>failed</v>
      </c>
      <c r="K351" s="15" t="str">
        <v>US</v>
      </c>
      <c r="L351" s="15" t="str">
        <v>USD</v>
      </c>
      <c r="M351" s="15">
        <v>1412534943</v>
      </c>
      <c r="N351" s="15">
        <v>1409942943</v>
      </c>
      <c r="O351" s="15" t="b">
        <v>0</v>
      </c>
      <c r="P351" s="15">
        <v>32</v>
      </c>
    </row>
    <row r="352" spans="1:16" x14ac:dyDescent="0.35">
      <c r="A352" s="15" t="str">
        <v>successful</v>
      </c>
      <c r="B352" s="15" t="str">
        <v>US</v>
      </c>
      <c r="C352" s="15" t="str">
        <v>USD</v>
      </c>
      <c r="D352" s="15">
        <v>1323280391</v>
      </c>
      <c r="E352" s="15">
        <v>1320688391</v>
      </c>
      <c r="F352" s="15" t="b">
        <v>0</v>
      </c>
      <c r="G352" s="15">
        <v>265</v>
      </c>
      <c r="J352" s="15" t="str">
        <v>failed</v>
      </c>
      <c r="K352" s="15" t="str">
        <v>US</v>
      </c>
      <c r="L352" s="15" t="str">
        <v>USD</v>
      </c>
      <c r="M352" s="15">
        <v>1385055979</v>
      </c>
      <c r="N352" s="15">
        <v>1382460379</v>
      </c>
      <c r="O352" s="15" t="b">
        <v>0</v>
      </c>
      <c r="P352" s="15">
        <v>4</v>
      </c>
    </row>
    <row r="353" spans="1:16" x14ac:dyDescent="0.35">
      <c r="A353" s="15" t="str">
        <v>successful</v>
      </c>
      <c r="B353" s="15" t="str">
        <v>US</v>
      </c>
      <c r="C353" s="15" t="str">
        <v>USD</v>
      </c>
      <c r="D353" s="15">
        <v>1327212000</v>
      </c>
      <c r="E353" s="15">
        <v>1322852747</v>
      </c>
      <c r="F353" s="15" t="b">
        <v>0</v>
      </c>
      <c r="G353" s="15">
        <v>71</v>
      </c>
      <c r="J353" s="15" t="str">
        <v>failed</v>
      </c>
      <c r="K353" s="15" t="str">
        <v>US</v>
      </c>
      <c r="L353" s="15" t="str">
        <v>USD</v>
      </c>
      <c r="M353" s="15">
        <v>1408581930</v>
      </c>
      <c r="N353" s="15">
        <v>1405989930</v>
      </c>
      <c r="O353" s="15" t="b">
        <v>0</v>
      </c>
      <c r="P353" s="15">
        <v>9</v>
      </c>
    </row>
    <row r="354" spans="1:16" x14ac:dyDescent="0.35">
      <c r="A354" s="15" t="str">
        <v>successful</v>
      </c>
      <c r="B354" s="15" t="str">
        <v>GB</v>
      </c>
      <c r="C354" s="15" t="str">
        <v>GBP</v>
      </c>
      <c r="D354" s="15">
        <v>1380449461</v>
      </c>
      <c r="E354" s="15">
        <v>1375265461</v>
      </c>
      <c r="F354" s="15" t="b">
        <v>0</v>
      </c>
      <c r="G354" s="15">
        <v>13</v>
      </c>
      <c r="J354" s="15" t="str">
        <v>failed</v>
      </c>
      <c r="K354" s="15" t="str">
        <v>US</v>
      </c>
      <c r="L354" s="15" t="str">
        <v>USD</v>
      </c>
      <c r="M354" s="15">
        <v>1280635200</v>
      </c>
      <c r="N354" s="15">
        <v>1273121283</v>
      </c>
      <c r="O354" s="15" t="b">
        <v>0</v>
      </c>
      <c r="P354" s="15">
        <v>17</v>
      </c>
    </row>
    <row r="355" spans="1:16" x14ac:dyDescent="0.35">
      <c r="A355" s="15" t="str">
        <v>successful</v>
      </c>
      <c r="B355" s="15" t="str">
        <v>GB</v>
      </c>
      <c r="C355" s="15" t="str">
        <v>GBP</v>
      </c>
      <c r="D355" s="15">
        <v>1387533892</v>
      </c>
      <c r="E355" s="15">
        <v>1384941892</v>
      </c>
      <c r="F355" s="15" t="b">
        <v>0</v>
      </c>
      <c r="G355" s="15">
        <v>169</v>
      </c>
      <c r="J355" s="15" t="str">
        <v>failed</v>
      </c>
      <c r="K355" s="15" t="str">
        <v>US</v>
      </c>
      <c r="L355" s="15" t="str">
        <v>USD</v>
      </c>
      <c r="M355" s="15">
        <v>1427920363</v>
      </c>
      <c r="N355" s="15">
        <v>1425331963</v>
      </c>
      <c r="O355" s="15" t="b">
        <v>0</v>
      </c>
      <c r="P355" s="15">
        <v>5</v>
      </c>
    </row>
    <row r="356" spans="1:16" x14ac:dyDescent="0.35">
      <c r="A356" s="15" t="str">
        <v>successful</v>
      </c>
      <c r="B356" s="15" t="str">
        <v>CA</v>
      </c>
      <c r="C356" s="15" t="str">
        <v>CAD</v>
      </c>
      <c r="D356" s="15">
        <v>1431147600</v>
      </c>
      <c r="E356" s="15">
        <v>1428465420</v>
      </c>
      <c r="F356" s="15" t="b">
        <v>0</v>
      </c>
      <c r="G356" s="15">
        <v>57</v>
      </c>
      <c r="J356" s="15" t="str">
        <v>failed</v>
      </c>
      <c r="K356" s="15" t="str">
        <v>US</v>
      </c>
      <c r="L356" s="15" t="str">
        <v>USD</v>
      </c>
      <c r="M356" s="15">
        <v>1465169610</v>
      </c>
      <c r="N356" s="15">
        <v>1462577610</v>
      </c>
      <c r="O356" s="15" t="b">
        <v>0</v>
      </c>
      <c r="P356" s="15">
        <v>53</v>
      </c>
    </row>
    <row r="357" spans="1:16" x14ac:dyDescent="0.35">
      <c r="A357" s="15" t="str">
        <v>successful</v>
      </c>
      <c r="B357" s="15" t="str">
        <v>US</v>
      </c>
      <c r="C357" s="15" t="str">
        <v>USD</v>
      </c>
      <c r="D357" s="15">
        <v>1417653540</v>
      </c>
      <c r="E357" s="15">
        <v>1414975346</v>
      </c>
      <c r="F357" s="15" t="b">
        <v>0</v>
      </c>
      <c r="G357" s="15">
        <v>229</v>
      </c>
      <c r="J357" s="15" t="str">
        <v>failed</v>
      </c>
      <c r="K357" s="15" t="str">
        <v>US</v>
      </c>
      <c r="L357" s="15" t="str">
        <v>USD</v>
      </c>
      <c r="M357" s="15">
        <v>1287975829</v>
      </c>
      <c r="N357" s="15">
        <v>1284087829</v>
      </c>
      <c r="O357" s="15" t="b">
        <v>0</v>
      </c>
      <c r="P357" s="15">
        <v>7</v>
      </c>
    </row>
    <row r="358" spans="1:16" x14ac:dyDescent="0.35">
      <c r="A358" s="15" t="str">
        <v>successful</v>
      </c>
      <c r="B358" s="15" t="str">
        <v>US</v>
      </c>
      <c r="C358" s="15" t="str">
        <v>USD</v>
      </c>
      <c r="D358" s="15">
        <v>1385009940</v>
      </c>
      <c r="E358" s="15">
        <v>1383327440</v>
      </c>
      <c r="F358" s="15" t="b">
        <v>0</v>
      </c>
      <c r="G358" s="15">
        <v>108</v>
      </c>
      <c r="J358" s="15" t="str">
        <v>failed</v>
      </c>
      <c r="K358" s="15" t="str">
        <v>US</v>
      </c>
      <c r="L358" s="15" t="str">
        <v>USD</v>
      </c>
      <c r="M358" s="15">
        <v>1440734400</v>
      </c>
      <c r="N358" s="15">
        <v>1438549026</v>
      </c>
      <c r="O358" s="15" t="b">
        <v>0</v>
      </c>
      <c r="P358" s="15">
        <v>72</v>
      </c>
    </row>
    <row r="359" spans="1:16" x14ac:dyDescent="0.35">
      <c r="A359" s="15" t="str">
        <v>successful</v>
      </c>
      <c r="B359" s="15" t="str">
        <v>US</v>
      </c>
      <c r="C359" s="15" t="str">
        <v>USD</v>
      </c>
      <c r="D359" s="15">
        <v>1392408000</v>
      </c>
      <c r="E359" s="15">
        <v>1390890987</v>
      </c>
      <c r="F359" s="15" t="b">
        <v>0</v>
      </c>
      <c r="G359" s="15">
        <v>108</v>
      </c>
      <c r="J359" s="15" t="str">
        <v>failed</v>
      </c>
      <c r="K359" s="15" t="str">
        <v>US</v>
      </c>
      <c r="L359" s="15" t="str">
        <v>USD</v>
      </c>
      <c r="M359" s="15">
        <v>1354123908</v>
      </c>
      <c r="N359" s="15">
        <v>1351528308</v>
      </c>
      <c r="O359" s="15" t="b">
        <v>0</v>
      </c>
      <c r="P359" s="15">
        <v>0</v>
      </c>
    </row>
    <row r="360" spans="1:16" x14ac:dyDescent="0.35">
      <c r="A360" s="15" t="str">
        <v>successful</v>
      </c>
      <c r="B360" s="15" t="str">
        <v>US</v>
      </c>
      <c r="C360" s="15" t="str">
        <v>USD</v>
      </c>
      <c r="D360" s="15">
        <v>1417409940</v>
      </c>
      <c r="E360" s="15">
        <v>1414765794</v>
      </c>
      <c r="F360" s="15" t="b">
        <v>0</v>
      </c>
      <c r="G360" s="15">
        <v>41</v>
      </c>
      <c r="J360" s="15" t="str">
        <v>failed</v>
      </c>
      <c r="K360" s="15" t="str">
        <v>US</v>
      </c>
      <c r="L360" s="15" t="str">
        <v>USD</v>
      </c>
      <c r="M360" s="15">
        <v>1326651110</v>
      </c>
      <c r="N360" s="15">
        <v>1322763110</v>
      </c>
      <c r="O360" s="15" t="b">
        <v>0</v>
      </c>
      <c r="P360" s="15">
        <v>2</v>
      </c>
    </row>
    <row r="361" spans="1:16" x14ac:dyDescent="0.35">
      <c r="A361" s="15" t="str">
        <v>successful</v>
      </c>
      <c r="B361" s="15" t="str">
        <v>US</v>
      </c>
      <c r="C361" s="15" t="str">
        <v>USD</v>
      </c>
      <c r="D361" s="15">
        <v>1407758629</v>
      </c>
      <c r="E361" s="15">
        <v>1404907429</v>
      </c>
      <c r="F361" s="15" t="b">
        <v>0</v>
      </c>
      <c r="G361" s="15">
        <v>139</v>
      </c>
      <c r="J361" s="15" t="str">
        <v>failed</v>
      </c>
      <c r="K361" s="15" t="str">
        <v>US</v>
      </c>
      <c r="L361" s="15" t="str">
        <v>USD</v>
      </c>
      <c r="M361" s="15">
        <v>1306549362</v>
      </c>
      <c r="N361" s="15">
        <v>1302661362</v>
      </c>
      <c r="O361" s="15" t="b">
        <v>0</v>
      </c>
      <c r="P361" s="15">
        <v>8</v>
      </c>
    </row>
    <row r="362" spans="1:16" x14ac:dyDescent="0.35">
      <c r="A362" s="15" t="str">
        <v>successful</v>
      </c>
      <c r="B362" s="15" t="str">
        <v>US</v>
      </c>
      <c r="C362" s="15" t="str">
        <v>USD</v>
      </c>
      <c r="D362" s="15">
        <v>1434857482</v>
      </c>
      <c r="E362" s="15">
        <v>1433647882</v>
      </c>
      <c r="F362" s="15" t="b">
        <v>0</v>
      </c>
      <c r="G362" s="15">
        <v>19</v>
      </c>
      <c r="J362" s="15" t="str">
        <v>failed</v>
      </c>
      <c r="K362" s="15" t="str">
        <v>US</v>
      </c>
      <c r="L362" s="15" t="str">
        <v>USD</v>
      </c>
      <c r="M362" s="15">
        <v>1459365802</v>
      </c>
      <c r="N362" s="15">
        <v>1456777402</v>
      </c>
      <c r="O362" s="15" t="b">
        <v>0</v>
      </c>
      <c r="P362" s="15">
        <v>2</v>
      </c>
    </row>
    <row r="363" spans="1:16" x14ac:dyDescent="0.35">
      <c r="A363" s="15" t="str">
        <v>successful</v>
      </c>
      <c r="B363" s="15" t="str">
        <v>US</v>
      </c>
      <c r="C363" s="15" t="str">
        <v>USD</v>
      </c>
      <c r="D363" s="15">
        <v>1370964806</v>
      </c>
      <c r="E363" s="15">
        <v>1367940806</v>
      </c>
      <c r="F363" s="15" t="b">
        <v>0</v>
      </c>
      <c r="G363" s="15">
        <v>94</v>
      </c>
      <c r="J363" s="15" t="str">
        <v>failed</v>
      </c>
      <c r="K363" s="15" t="str">
        <v>US</v>
      </c>
      <c r="L363" s="15" t="str">
        <v>USD</v>
      </c>
      <c r="M363" s="15">
        <v>1276024260</v>
      </c>
      <c r="N363" s="15">
        <v>1272050914</v>
      </c>
      <c r="O363" s="15" t="b">
        <v>0</v>
      </c>
      <c r="P363" s="15">
        <v>0</v>
      </c>
    </row>
    <row r="364" spans="1:16" x14ac:dyDescent="0.35">
      <c r="A364" s="15" t="str">
        <v>successful</v>
      </c>
      <c r="B364" s="15" t="str">
        <v>US</v>
      </c>
      <c r="C364" s="15" t="str">
        <v>USD</v>
      </c>
      <c r="D364" s="15">
        <v>1395435712</v>
      </c>
      <c r="E364" s="15">
        <v>1392847312</v>
      </c>
      <c r="F364" s="15" t="b">
        <v>0</v>
      </c>
      <c r="G364" s="15">
        <v>23</v>
      </c>
      <c r="J364" s="15" t="str">
        <v>failed</v>
      </c>
      <c r="K364" s="15" t="str">
        <v>US</v>
      </c>
      <c r="L364" s="15" t="str">
        <v>USD</v>
      </c>
      <c r="M364" s="15">
        <v>1409412600</v>
      </c>
      <c r="N364" s="15">
        <v>1404947422</v>
      </c>
      <c r="O364" s="15" t="b">
        <v>0</v>
      </c>
      <c r="P364" s="15">
        <v>3</v>
      </c>
    </row>
    <row r="365" spans="1:16" x14ac:dyDescent="0.35">
      <c r="A365" s="15" t="str">
        <v>successful</v>
      </c>
      <c r="B365" s="15" t="str">
        <v>US</v>
      </c>
      <c r="C365" s="15" t="str">
        <v>USD</v>
      </c>
      <c r="D365" s="15">
        <v>1334610000</v>
      </c>
      <c r="E365" s="15">
        <v>1332435685</v>
      </c>
      <c r="F365" s="15" t="b">
        <v>0</v>
      </c>
      <c r="G365" s="15">
        <v>15</v>
      </c>
      <c r="J365" s="15" t="str">
        <v>failed</v>
      </c>
      <c r="K365" s="15" t="str">
        <v>US</v>
      </c>
      <c r="L365" s="15" t="str">
        <v>USD</v>
      </c>
      <c r="M365" s="15">
        <v>1348367100</v>
      </c>
      <c r="N365" s="15">
        <v>1346180780</v>
      </c>
      <c r="O365" s="15" t="b">
        <v>0</v>
      </c>
      <c r="P365" s="15">
        <v>4</v>
      </c>
    </row>
    <row r="366" spans="1:16" x14ac:dyDescent="0.35">
      <c r="A366" s="15" t="str">
        <v>successful</v>
      </c>
      <c r="B366" s="15" t="str">
        <v>US</v>
      </c>
      <c r="C366" s="15" t="str">
        <v>USD</v>
      </c>
      <c r="D366" s="15">
        <v>1355439503</v>
      </c>
      <c r="E366" s="15">
        <v>1352847503</v>
      </c>
      <c r="F366" s="15" t="b">
        <v>0</v>
      </c>
      <c r="G366" s="15">
        <v>62</v>
      </c>
      <c r="J366" s="15" t="str">
        <v>failed</v>
      </c>
      <c r="K366" s="15" t="str">
        <v>US</v>
      </c>
      <c r="L366" s="15" t="str">
        <v>USD</v>
      </c>
      <c r="M366" s="15">
        <v>1451786137</v>
      </c>
      <c r="N366" s="15">
        <v>1449194137</v>
      </c>
      <c r="O366" s="15" t="b">
        <v>0</v>
      </c>
      <c r="P366" s="15">
        <v>3</v>
      </c>
    </row>
    <row r="367" spans="1:16" x14ac:dyDescent="0.35">
      <c r="A367" s="15" t="str">
        <v>successful</v>
      </c>
      <c r="B367" s="15" t="str">
        <v>US</v>
      </c>
      <c r="C367" s="15" t="str">
        <v>USD</v>
      </c>
      <c r="D367" s="15">
        <v>1367588645</v>
      </c>
      <c r="E367" s="15">
        <v>1364996645</v>
      </c>
      <c r="F367" s="15" t="b">
        <v>0</v>
      </c>
      <c r="G367" s="15">
        <v>74</v>
      </c>
      <c r="J367" s="15" t="str">
        <v>failed</v>
      </c>
      <c r="K367" s="15" t="str">
        <v>US</v>
      </c>
      <c r="L367" s="15" t="str">
        <v>USD</v>
      </c>
      <c r="M367" s="15">
        <v>1295847926</v>
      </c>
      <c r="N367" s="15">
        <v>1290663926</v>
      </c>
      <c r="O367" s="15" t="b">
        <v>0</v>
      </c>
      <c r="P367" s="15">
        <v>6</v>
      </c>
    </row>
    <row r="368" spans="1:16" x14ac:dyDescent="0.35">
      <c r="A368" s="15" t="str">
        <v>successful</v>
      </c>
      <c r="B368" s="15" t="str">
        <v>US</v>
      </c>
      <c r="C368" s="15" t="str">
        <v>USD</v>
      </c>
      <c r="D368" s="15">
        <v>1348372740</v>
      </c>
      <c r="E368" s="15">
        <v>1346806909</v>
      </c>
      <c r="F368" s="15" t="b">
        <v>0</v>
      </c>
      <c r="G368" s="15">
        <v>97</v>
      </c>
      <c r="J368" s="15" t="str">
        <v>failed</v>
      </c>
      <c r="K368" s="15" t="str">
        <v>US</v>
      </c>
      <c r="L368" s="15" t="str">
        <v>USD</v>
      </c>
      <c r="M368" s="15">
        <v>1394681590</v>
      </c>
      <c r="N368" s="15">
        <v>1392093190</v>
      </c>
      <c r="O368" s="15" t="b">
        <v>0</v>
      </c>
      <c r="P368" s="15">
        <v>0</v>
      </c>
    </row>
    <row r="369" spans="1:16" x14ac:dyDescent="0.35">
      <c r="A369" s="15" t="str">
        <v>successful</v>
      </c>
      <c r="B369" s="15" t="str">
        <v>NL</v>
      </c>
      <c r="C369" s="15" t="str">
        <v>EUR</v>
      </c>
      <c r="D369" s="15">
        <v>1421319240</v>
      </c>
      <c r="E369" s="15">
        <v>1418649019</v>
      </c>
      <c r="F369" s="15" t="b">
        <v>0</v>
      </c>
      <c r="G369" s="15">
        <v>55</v>
      </c>
      <c r="J369" s="15" t="str">
        <v>failed</v>
      </c>
      <c r="K369" s="15" t="str">
        <v>US</v>
      </c>
      <c r="L369" s="15" t="str">
        <v>USD</v>
      </c>
      <c r="M369" s="15">
        <v>1315715823</v>
      </c>
      <c r="N369" s="15">
        <v>1313123823</v>
      </c>
      <c r="O369" s="15" t="b">
        <v>0</v>
      </c>
      <c r="P369" s="15">
        <v>0</v>
      </c>
    </row>
    <row r="370" spans="1:16" x14ac:dyDescent="0.35">
      <c r="A370" s="15" t="str">
        <v>successful</v>
      </c>
      <c r="B370" s="15" t="str">
        <v>US</v>
      </c>
      <c r="C370" s="15" t="str">
        <v>USD</v>
      </c>
      <c r="D370" s="15">
        <v>1407701966</v>
      </c>
      <c r="E370" s="15">
        <v>1405109966</v>
      </c>
      <c r="F370" s="15" t="b">
        <v>0</v>
      </c>
      <c r="G370" s="15">
        <v>44</v>
      </c>
      <c r="J370" s="15" t="str">
        <v>failed</v>
      </c>
      <c r="K370" s="15" t="str">
        <v>US</v>
      </c>
      <c r="L370" s="15" t="str">
        <v>USD</v>
      </c>
      <c r="M370" s="15">
        <v>1280206740</v>
      </c>
      <c r="N370" s="15">
        <v>1276283655</v>
      </c>
      <c r="O370" s="15" t="b">
        <v>0</v>
      </c>
      <c r="P370" s="15">
        <v>0</v>
      </c>
    </row>
    <row r="371" spans="1:16" x14ac:dyDescent="0.35">
      <c r="A371" s="15" t="str">
        <v>successful</v>
      </c>
      <c r="B371" s="15" t="str">
        <v>US</v>
      </c>
      <c r="C371" s="15" t="str">
        <v>USD</v>
      </c>
      <c r="D371" s="15">
        <v>1485642930</v>
      </c>
      <c r="E371" s="15">
        <v>1483050930</v>
      </c>
      <c r="F371" s="15" t="b">
        <v>0</v>
      </c>
      <c r="G371" s="15">
        <v>110</v>
      </c>
      <c r="J371" s="15" t="str">
        <v>failed</v>
      </c>
      <c r="K371" s="15" t="str">
        <v>US</v>
      </c>
      <c r="L371" s="15" t="str">
        <v>USD</v>
      </c>
      <c r="M371" s="15">
        <v>1343016000</v>
      </c>
      <c r="N371" s="15">
        <v>1340296440</v>
      </c>
      <c r="O371" s="15" t="b">
        <v>0</v>
      </c>
      <c r="P371" s="15">
        <v>8</v>
      </c>
    </row>
    <row r="372" spans="1:16" x14ac:dyDescent="0.35">
      <c r="A372" s="15" t="str">
        <v>successful</v>
      </c>
      <c r="B372" s="15" t="str">
        <v>US</v>
      </c>
      <c r="C372" s="15" t="str">
        <v>USD</v>
      </c>
      <c r="D372" s="15">
        <v>1361739872</v>
      </c>
      <c r="E372" s="15">
        <v>1359147872</v>
      </c>
      <c r="F372" s="15" t="b">
        <v>0</v>
      </c>
      <c r="G372" s="15">
        <v>59</v>
      </c>
      <c r="J372" s="15" t="str">
        <v>failed</v>
      </c>
      <c r="K372" s="15" t="str">
        <v>GB</v>
      </c>
      <c r="L372" s="15" t="str">
        <v>GBP</v>
      </c>
      <c r="M372" s="15">
        <v>1488546319</v>
      </c>
      <c r="N372" s="15">
        <v>1483362319</v>
      </c>
      <c r="O372" s="15" t="b">
        <v>0</v>
      </c>
      <c r="P372" s="15">
        <v>5</v>
      </c>
    </row>
    <row r="373" spans="1:16" x14ac:dyDescent="0.35">
      <c r="A373" s="15" t="str">
        <v>successful</v>
      </c>
      <c r="B373" s="15" t="str">
        <v>US</v>
      </c>
      <c r="C373" s="15" t="str">
        <v>USD</v>
      </c>
      <c r="D373" s="15">
        <v>1312470475</v>
      </c>
      <c r="E373" s="15">
        <v>1308496075</v>
      </c>
      <c r="F373" s="15" t="b">
        <v>0</v>
      </c>
      <c r="G373" s="15">
        <v>62</v>
      </c>
      <c r="J373" s="15" t="str">
        <v>failed</v>
      </c>
      <c r="K373" s="15" t="str">
        <v>US</v>
      </c>
      <c r="L373" s="15" t="str">
        <v>USD</v>
      </c>
      <c r="M373" s="15">
        <v>1390522045</v>
      </c>
      <c r="N373" s="15">
        <v>1388707645</v>
      </c>
      <c r="O373" s="15" t="b">
        <v>0</v>
      </c>
      <c r="P373" s="15">
        <v>0</v>
      </c>
    </row>
    <row r="374" spans="1:16" x14ac:dyDescent="0.35">
      <c r="A374" s="15" t="str">
        <v>successful</v>
      </c>
      <c r="B374" s="15" t="str">
        <v>AU</v>
      </c>
      <c r="C374" s="15" t="str">
        <v>AUD</v>
      </c>
      <c r="D374" s="15">
        <v>1476615600</v>
      </c>
      <c r="E374" s="15">
        <v>1474884417</v>
      </c>
      <c r="F374" s="15" t="b">
        <v>0</v>
      </c>
      <c r="G374" s="15">
        <v>105</v>
      </c>
      <c r="J374" s="15" t="str">
        <v>failed</v>
      </c>
      <c r="K374" s="15" t="str">
        <v>US</v>
      </c>
      <c r="L374" s="15" t="str">
        <v>USD</v>
      </c>
      <c r="M374" s="15">
        <v>1355197047</v>
      </c>
      <c r="N374" s="15">
        <v>1350009447</v>
      </c>
      <c r="O374" s="15" t="b">
        <v>0</v>
      </c>
      <c r="P374" s="15">
        <v>2</v>
      </c>
    </row>
    <row r="375" spans="1:16" x14ac:dyDescent="0.35">
      <c r="A375" s="15" t="str">
        <v>successful</v>
      </c>
      <c r="B375" s="15" t="str">
        <v>US</v>
      </c>
      <c r="C375" s="15" t="str">
        <v>USD</v>
      </c>
      <c r="D375" s="15">
        <v>1423922991</v>
      </c>
      <c r="E375" s="15">
        <v>1421330991</v>
      </c>
      <c r="F375" s="15" t="b">
        <v>0</v>
      </c>
      <c r="G375" s="15">
        <v>26</v>
      </c>
      <c r="J375" s="15" t="str">
        <v>failed</v>
      </c>
      <c r="K375" s="15" t="str">
        <v>US</v>
      </c>
      <c r="L375" s="15" t="str">
        <v>USD</v>
      </c>
      <c r="M375" s="15">
        <v>1336188019</v>
      </c>
      <c r="N375" s="15">
        <v>1333596019</v>
      </c>
      <c r="O375" s="15" t="b">
        <v>0</v>
      </c>
      <c r="P375" s="15">
        <v>24</v>
      </c>
    </row>
    <row r="376" spans="1:16" x14ac:dyDescent="0.35">
      <c r="A376" s="15" t="str">
        <v>successful</v>
      </c>
      <c r="B376" s="15" t="str">
        <v>US</v>
      </c>
      <c r="C376" s="15" t="str">
        <v>USD</v>
      </c>
      <c r="D376" s="15">
        <v>1357408721</v>
      </c>
      <c r="E376" s="15">
        <v>1354816721</v>
      </c>
      <c r="F376" s="15" t="b">
        <v>0</v>
      </c>
      <c r="G376" s="15">
        <v>49</v>
      </c>
      <c r="J376" s="15" t="str">
        <v>failed</v>
      </c>
      <c r="K376" s="15" t="str">
        <v>US</v>
      </c>
      <c r="L376" s="15" t="str">
        <v>USD</v>
      </c>
      <c r="M376" s="15">
        <v>1345918747</v>
      </c>
      <c r="N376" s="15">
        <v>1343326747</v>
      </c>
      <c r="O376" s="15" t="b">
        <v>0</v>
      </c>
      <c r="P376" s="15">
        <v>0</v>
      </c>
    </row>
    <row r="377" spans="1:16" x14ac:dyDescent="0.35">
      <c r="A377" s="15" t="str">
        <v>successful</v>
      </c>
      <c r="B377" s="15" t="str">
        <v>US</v>
      </c>
      <c r="C377" s="15" t="str">
        <v>USD</v>
      </c>
      <c r="D377" s="15">
        <v>1369010460</v>
      </c>
      <c r="E377" s="15">
        <v>1366381877</v>
      </c>
      <c r="F377" s="15" t="b">
        <v>0</v>
      </c>
      <c r="G377" s="15">
        <v>68</v>
      </c>
      <c r="J377" s="15" t="str">
        <v>failed</v>
      </c>
      <c r="K377" s="15" t="str">
        <v>US</v>
      </c>
      <c r="L377" s="15" t="str">
        <v>USD</v>
      </c>
      <c r="M377" s="15">
        <v>1330577940</v>
      </c>
      <c r="N377" s="15">
        <v>1327853914</v>
      </c>
      <c r="O377" s="15" t="b">
        <v>0</v>
      </c>
      <c r="P377" s="15">
        <v>9</v>
      </c>
    </row>
    <row r="378" spans="1:16" x14ac:dyDescent="0.35">
      <c r="A378" s="15" t="str">
        <v>successful</v>
      </c>
      <c r="B378" s="15" t="str">
        <v>US</v>
      </c>
      <c r="C378" s="15" t="str">
        <v>USD</v>
      </c>
      <c r="D378" s="15">
        <v>1303147459</v>
      </c>
      <c r="E378" s="15">
        <v>1297880659</v>
      </c>
      <c r="F378" s="15" t="b">
        <v>0</v>
      </c>
      <c r="G378" s="15">
        <v>22</v>
      </c>
      <c r="J378" s="15" t="str">
        <v>failed</v>
      </c>
      <c r="K378" s="15" t="str">
        <v>US</v>
      </c>
      <c r="L378" s="15" t="str">
        <v>USD</v>
      </c>
      <c r="M378" s="15">
        <v>1287723600</v>
      </c>
      <c r="N378" s="15">
        <v>1284409734</v>
      </c>
      <c r="O378" s="15" t="b">
        <v>0</v>
      </c>
      <c r="P378" s="15">
        <v>0</v>
      </c>
    </row>
    <row r="379" spans="1:16" x14ac:dyDescent="0.35">
      <c r="A379" s="15" t="str">
        <v>successful</v>
      </c>
      <c r="B379" s="15" t="str">
        <v>US</v>
      </c>
      <c r="C379" s="15" t="str">
        <v>USD</v>
      </c>
      <c r="D379" s="15">
        <v>1354756714</v>
      </c>
      <c r="E379" s="15">
        <v>1353547114</v>
      </c>
      <c r="F379" s="15" t="b">
        <v>0</v>
      </c>
      <c r="G379" s="15">
        <v>18</v>
      </c>
      <c r="J379" s="15" t="str">
        <v>failed</v>
      </c>
      <c r="K379" s="15" t="str">
        <v>US</v>
      </c>
      <c r="L379" s="15" t="str">
        <v>USD</v>
      </c>
      <c r="M379" s="15">
        <v>1405305000</v>
      </c>
      <c r="N379" s="15">
        <v>1402612730</v>
      </c>
      <c r="O379" s="15" t="b">
        <v>0</v>
      </c>
      <c r="P379" s="15">
        <v>1</v>
      </c>
    </row>
    <row r="380" spans="1:16" x14ac:dyDescent="0.35">
      <c r="A380" s="15" t="str">
        <v>successful</v>
      </c>
      <c r="B380" s="15" t="str">
        <v>US</v>
      </c>
      <c r="C380" s="15" t="str">
        <v>USD</v>
      </c>
      <c r="D380" s="15">
        <v>1286568268</v>
      </c>
      <c r="E380" s="15">
        <v>1283976268</v>
      </c>
      <c r="F380" s="15" t="b">
        <v>0</v>
      </c>
      <c r="G380" s="15">
        <v>19</v>
      </c>
      <c r="J380" s="15" t="str">
        <v>failed</v>
      </c>
      <c r="K380" s="15" t="str">
        <v>GB</v>
      </c>
      <c r="L380" s="15" t="str">
        <v>GBP</v>
      </c>
      <c r="M380" s="15">
        <v>1417474761</v>
      </c>
      <c r="N380" s="15">
        <v>1414879161</v>
      </c>
      <c r="O380" s="15" t="b">
        <v>0</v>
      </c>
      <c r="P380" s="15">
        <v>10</v>
      </c>
    </row>
    <row r="381" spans="1:16" x14ac:dyDescent="0.35">
      <c r="A381" s="15" t="str">
        <v>successful</v>
      </c>
      <c r="B381" s="15" t="str">
        <v>GB</v>
      </c>
      <c r="C381" s="15" t="str">
        <v>GBP</v>
      </c>
      <c r="D381" s="15">
        <v>1404892539</v>
      </c>
      <c r="E381" s="15">
        <v>1401436539</v>
      </c>
      <c r="F381" s="15" t="b">
        <v>0</v>
      </c>
      <c r="G381" s="15">
        <v>99</v>
      </c>
      <c r="J381" s="15" t="str">
        <v>failed</v>
      </c>
      <c r="K381" s="15" t="str">
        <v>US</v>
      </c>
      <c r="L381" s="15" t="str">
        <v>USD</v>
      </c>
      <c r="M381" s="15">
        <v>1355930645</v>
      </c>
      <c r="N381" s="15">
        <v>1352906645</v>
      </c>
      <c r="O381" s="15" t="b">
        <v>0</v>
      </c>
      <c r="P381" s="15">
        <v>1</v>
      </c>
    </row>
    <row r="382" spans="1:16" x14ac:dyDescent="0.35">
      <c r="A382" s="15" t="str">
        <v>successful</v>
      </c>
      <c r="B382" s="15" t="str">
        <v>US</v>
      </c>
      <c r="C382" s="15" t="str">
        <v>USD</v>
      </c>
      <c r="D382" s="15">
        <v>1304439025</v>
      </c>
      <c r="E382" s="15">
        <v>1301847025</v>
      </c>
      <c r="F382" s="15" t="b">
        <v>0</v>
      </c>
      <c r="G382" s="15">
        <v>27</v>
      </c>
      <c r="J382" s="15" t="str">
        <v>failed</v>
      </c>
      <c r="K382" s="15" t="str">
        <v>US</v>
      </c>
      <c r="L382" s="15" t="str">
        <v>USD</v>
      </c>
      <c r="M382" s="15">
        <v>1384448822</v>
      </c>
      <c r="N382" s="15">
        <v>1381853222</v>
      </c>
      <c r="O382" s="15" t="b">
        <v>0</v>
      </c>
      <c r="P382" s="15">
        <v>0</v>
      </c>
    </row>
    <row r="383" spans="1:16" x14ac:dyDescent="0.35">
      <c r="A383" s="15" t="str">
        <v>successful</v>
      </c>
      <c r="B383" s="15" t="str">
        <v>US</v>
      </c>
      <c r="C383" s="15" t="str">
        <v>USD</v>
      </c>
      <c r="D383" s="15">
        <v>1370649674</v>
      </c>
      <c r="E383" s="15">
        <v>1368057674</v>
      </c>
      <c r="F383" s="15" t="b">
        <v>0</v>
      </c>
      <c r="G383" s="15">
        <v>25</v>
      </c>
      <c r="J383" s="15" t="str">
        <v>failed</v>
      </c>
      <c r="K383" s="15" t="str">
        <v>US</v>
      </c>
      <c r="L383" s="15" t="str">
        <v>USD</v>
      </c>
      <c r="M383" s="15">
        <v>1323666376</v>
      </c>
      <c r="N383" s="15">
        <v>1320033976</v>
      </c>
      <c r="O383" s="15" t="b">
        <v>0</v>
      </c>
      <c r="P383" s="15">
        <v>20</v>
      </c>
    </row>
    <row r="384" spans="1:16" x14ac:dyDescent="0.35">
      <c r="A384" s="15" t="str">
        <v>successful</v>
      </c>
      <c r="B384" s="15" t="str">
        <v>US</v>
      </c>
      <c r="C384" s="15" t="str">
        <v>USD</v>
      </c>
      <c r="D384" s="15">
        <v>1345918302</v>
      </c>
      <c r="E384" s="15">
        <v>1343326302</v>
      </c>
      <c r="F384" s="15" t="b">
        <v>0</v>
      </c>
      <c r="G384" s="15">
        <v>14</v>
      </c>
      <c r="J384" s="15" t="str">
        <v>failed</v>
      </c>
      <c r="K384" s="15" t="str">
        <v>US</v>
      </c>
      <c r="L384" s="15" t="str">
        <v>USD</v>
      </c>
      <c r="M384" s="15">
        <v>1412167393</v>
      </c>
      <c r="N384" s="15">
        <v>1409143393</v>
      </c>
      <c r="O384" s="15" t="b">
        <v>0</v>
      </c>
      <c r="P384" s="15">
        <v>30</v>
      </c>
    </row>
    <row r="385" spans="1:16" x14ac:dyDescent="0.35">
      <c r="A385" s="15" t="str">
        <v>successful</v>
      </c>
      <c r="B385" s="15" t="str">
        <v>US</v>
      </c>
      <c r="C385" s="15" t="str">
        <v>USD</v>
      </c>
      <c r="D385" s="15">
        <v>1335564000</v>
      </c>
      <c r="E385" s="15">
        <v>1332182049</v>
      </c>
      <c r="F385" s="15" t="b">
        <v>0</v>
      </c>
      <c r="G385" s="15">
        <v>35</v>
      </c>
      <c r="J385" s="15" t="str">
        <v>failed</v>
      </c>
      <c r="K385" s="15" t="str">
        <v>US</v>
      </c>
      <c r="L385" s="15" t="str">
        <v>USD</v>
      </c>
      <c r="M385" s="15">
        <v>1416614523</v>
      </c>
      <c r="N385" s="15">
        <v>1414018923</v>
      </c>
      <c r="O385" s="15" t="b">
        <v>0</v>
      </c>
      <c r="P385" s="15">
        <v>6</v>
      </c>
    </row>
    <row r="386" spans="1:16" x14ac:dyDescent="0.35">
      <c r="A386" s="15" t="str">
        <v>successful</v>
      </c>
      <c r="B386" s="15" t="str">
        <v>US</v>
      </c>
      <c r="C386" s="15" t="str">
        <v>USD</v>
      </c>
      <c r="D386" s="15">
        <v>1395023719</v>
      </c>
      <c r="E386" s="15">
        <v>1391571319</v>
      </c>
      <c r="F386" s="15" t="b">
        <v>0</v>
      </c>
      <c r="G386" s="15">
        <v>10</v>
      </c>
      <c r="J386" s="15" t="str">
        <v>failed</v>
      </c>
      <c r="K386" s="15" t="str">
        <v>US</v>
      </c>
      <c r="L386" s="15" t="str">
        <v>USD</v>
      </c>
      <c r="M386" s="15">
        <v>1360795069</v>
      </c>
      <c r="N386" s="15">
        <v>1358203069</v>
      </c>
      <c r="O386" s="15" t="b">
        <v>0</v>
      </c>
      <c r="P386" s="15">
        <v>15</v>
      </c>
    </row>
    <row r="387" spans="1:16" x14ac:dyDescent="0.35">
      <c r="A387" s="15" t="str">
        <v>successful</v>
      </c>
      <c r="B387" s="15" t="str">
        <v>US</v>
      </c>
      <c r="C387" s="15" t="str">
        <v>USD</v>
      </c>
      <c r="D387" s="15">
        <v>1362060915</v>
      </c>
      <c r="E387" s="15">
        <v>1359468915</v>
      </c>
      <c r="F387" s="15" t="b">
        <v>0</v>
      </c>
      <c r="G387" s="15">
        <v>29</v>
      </c>
      <c r="J387" s="15" t="str">
        <v>failed</v>
      </c>
      <c r="K387" s="15" t="str">
        <v>US</v>
      </c>
      <c r="L387" s="15" t="str">
        <v>USD</v>
      </c>
      <c r="M387" s="15">
        <v>1385590111</v>
      </c>
      <c r="N387" s="15">
        <v>1382994511</v>
      </c>
      <c r="O387" s="15" t="b">
        <v>0</v>
      </c>
      <c r="P387" s="15">
        <v>5</v>
      </c>
    </row>
    <row r="388" spans="1:16" x14ac:dyDescent="0.35">
      <c r="A388" s="15" t="str">
        <v>successful</v>
      </c>
      <c r="B388" s="15" t="str">
        <v>US</v>
      </c>
      <c r="C388" s="15" t="str">
        <v>USD</v>
      </c>
      <c r="D388" s="15">
        <v>1336751220</v>
      </c>
      <c r="E388" s="15">
        <v>1331774434</v>
      </c>
      <c r="F388" s="15" t="b">
        <v>0</v>
      </c>
      <c r="G388" s="15">
        <v>44</v>
      </c>
      <c r="J388" s="15" t="str">
        <v>failed</v>
      </c>
      <c r="K388" s="15" t="str">
        <v>US</v>
      </c>
      <c r="L388" s="15" t="str">
        <v>USD</v>
      </c>
      <c r="M388" s="15">
        <v>1278628800</v>
      </c>
      <c r="N388" s="15">
        <v>1276043330</v>
      </c>
      <c r="O388" s="15" t="b">
        <v>0</v>
      </c>
      <c r="P388" s="15">
        <v>0</v>
      </c>
    </row>
    <row r="389" spans="1:16" x14ac:dyDescent="0.35">
      <c r="A389" s="15" t="str">
        <v>successful</v>
      </c>
      <c r="B389" s="15" t="str">
        <v>US</v>
      </c>
      <c r="C389" s="15" t="str">
        <v>USD</v>
      </c>
      <c r="D389" s="15">
        <v>1383318226</v>
      </c>
      <c r="E389" s="15">
        <v>1380726226</v>
      </c>
      <c r="F389" s="15" t="b">
        <v>0</v>
      </c>
      <c r="G389" s="15">
        <v>17</v>
      </c>
      <c r="J389" s="15" t="str">
        <v>failed</v>
      </c>
      <c r="K389" s="15" t="str">
        <v>US</v>
      </c>
      <c r="L389" s="15" t="str">
        <v>USD</v>
      </c>
      <c r="M389" s="15">
        <v>1337024695</v>
      </c>
      <c r="N389" s="15">
        <v>1334432695</v>
      </c>
      <c r="O389" s="15" t="b">
        <v>0</v>
      </c>
      <c r="P389" s="15">
        <v>0</v>
      </c>
    </row>
    <row r="390" spans="1:16" x14ac:dyDescent="0.35">
      <c r="A390" s="15" t="str">
        <v>successful</v>
      </c>
      <c r="B390" s="15" t="str">
        <v>US</v>
      </c>
      <c r="C390" s="15" t="str">
        <v>USD</v>
      </c>
      <c r="D390" s="15">
        <v>1341633540</v>
      </c>
      <c r="E390" s="15">
        <v>1338336588</v>
      </c>
      <c r="F390" s="15" t="b">
        <v>0</v>
      </c>
      <c r="G390" s="15">
        <v>34</v>
      </c>
      <c r="J390" s="15" t="str">
        <v>failed</v>
      </c>
      <c r="K390" s="15" t="str">
        <v>US</v>
      </c>
      <c r="L390" s="15" t="str">
        <v>USD</v>
      </c>
      <c r="M390" s="15">
        <v>1353196800</v>
      </c>
      <c r="N390" s="15">
        <v>1348864913</v>
      </c>
      <c r="O390" s="15" t="b">
        <v>0</v>
      </c>
      <c r="P390" s="15">
        <v>28</v>
      </c>
    </row>
    <row r="391" spans="1:16" x14ac:dyDescent="0.35">
      <c r="A391" s="15" t="str">
        <v>successful</v>
      </c>
      <c r="B391" s="15" t="str">
        <v>US</v>
      </c>
      <c r="C391" s="15" t="str">
        <v>USD</v>
      </c>
      <c r="D391" s="15">
        <v>1358755140</v>
      </c>
      <c r="E391" s="15">
        <v>1357187280</v>
      </c>
      <c r="F391" s="15" t="b">
        <v>0</v>
      </c>
      <c r="G391" s="15">
        <v>14</v>
      </c>
      <c r="J391" s="15" t="str">
        <v>failed</v>
      </c>
      <c r="K391" s="15" t="str">
        <v>US</v>
      </c>
      <c r="L391" s="15" t="str">
        <v>USD</v>
      </c>
      <c r="M391" s="15">
        <v>1333946569</v>
      </c>
      <c r="N391" s="15">
        <v>1331358169</v>
      </c>
      <c r="O391" s="15" t="b">
        <v>0</v>
      </c>
      <c r="P391" s="15">
        <v>0</v>
      </c>
    </row>
    <row r="392" spans="1:16" x14ac:dyDescent="0.35">
      <c r="A392" s="15" t="str">
        <v>successful</v>
      </c>
      <c r="B392" s="15" t="str">
        <v>US</v>
      </c>
      <c r="C392" s="15" t="str">
        <v>USD</v>
      </c>
      <c r="D392" s="15">
        <v>1359680939</v>
      </c>
      <c r="E392" s="15">
        <v>1357088939</v>
      </c>
      <c r="F392" s="15" t="b">
        <v>0</v>
      </c>
      <c r="G392" s="15">
        <v>156</v>
      </c>
      <c r="J392" s="15" t="str">
        <v>failed</v>
      </c>
      <c r="K392" s="15" t="str">
        <v>US</v>
      </c>
      <c r="L392" s="15" t="str">
        <v>USD</v>
      </c>
      <c r="M392" s="15">
        <v>1277501520</v>
      </c>
      <c r="N392" s="15">
        <v>1273874306</v>
      </c>
      <c r="O392" s="15" t="b">
        <v>0</v>
      </c>
      <c r="P392" s="15">
        <v>5</v>
      </c>
    </row>
    <row r="393" spans="1:16" x14ac:dyDescent="0.35">
      <c r="A393" s="15" t="str">
        <v>successful</v>
      </c>
      <c r="B393" s="15" t="str">
        <v>US</v>
      </c>
      <c r="C393" s="15" t="str">
        <v>USD</v>
      </c>
      <c r="D393" s="15">
        <v>1384322340</v>
      </c>
      <c r="E393" s="15">
        <v>1381430646</v>
      </c>
      <c r="F393" s="15" t="b">
        <v>0</v>
      </c>
      <c r="G393" s="15">
        <v>128</v>
      </c>
      <c r="J393" s="15" t="str">
        <v>failed</v>
      </c>
      <c r="K393" s="15" t="str">
        <v>GB</v>
      </c>
      <c r="L393" s="15" t="str">
        <v>GBP</v>
      </c>
      <c r="M393" s="15">
        <v>1395007200</v>
      </c>
      <c r="N393" s="15">
        <v>1392021502</v>
      </c>
      <c r="O393" s="15" t="b">
        <v>0</v>
      </c>
      <c r="P393" s="15">
        <v>7</v>
      </c>
    </row>
    <row r="394" spans="1:16" x14ac:dyDescent="0.35">
      <c r="A394" s="15" t="str">
        <v>successful</v>
      </c>
      <c r="B394" s="15" t="str">
        <v>US</v>
      </c>
      <c r="C394" s="15" t="str">
        <v>USD</v>
      </c>
      <c r="D394" s="15">
        <v>1383861483</v>
      </c>
      <c r="E394" s="15">
        <v>1381265883</v>
      </c>
      <c r="F394" s="15" t="b">
        <v>0</v>
      </c>
      <c r="G394" s="15">
        <v>60</v>
      </c>
      <c r="J394" s="15" t="str">
        <v>failed</v>
      </c>
      <c r="K394" s="15" t="str">
        <v>US</v>
      </c>
      <c r="L394" s="15" t="str">
        <v>USD</v>
      </c>
      <c r="M394" s="15">
        <v>1363990545</v>
      </c>
      <c r="N394" s="15">
        <v>1360106145</v>
      </c>
      <c r="O394" s="15" t="b">
        <v>0</v>
      </c>
      <c r="P394" s="15">
        <v>30</v>
      </c>
    </row>
    <row r="395" spans="1:16" x14ac:dyDescent="0.35">
      <c r="A395" s="15" t="str">
        <v>successful</v>
      </c>
      <c r="B395" s="15" t="str">
        <v>US</v>
      </c>
      <c r="C395" s="15" t="str">
        <v>USD</v>
      </c>
      <c r="D395" s="15">
        <v>1372827540</v>
      </c>
      <c r="E395" s="15">
        <v>1371491244</v>
      </c>
      <c r="F395" s="15" t="b">
        <v>0</v>
      </c>
      <c r="G395" s="15">
        <v>32</v>
      </c>
      <c r="J395" s="15" t="str">
        <v>failed</v>
      </c>
      <c r="K395" s="15" t="str">
        <v>US</v>
      </c>
      <c r="L395" s="15" t="str">
        <v>USD</v>
      </c>
      <c r="M395" s="15">
        <v>1399867409</v>
      </c>
      <c r="N395" s="15">
        <v>1394683409</v>
      </c>
      <c r="O395" s="15" t="b">
        <v>0</v>
      </c>
      <c r="P395" s="15">
        <v>2</v>
      </c>
    </row>
    <row r="396" spans="1:16" x14ac:dyDescent="0.35">
      <c r="A396" s="15" t="str">
        <v>successful</v>
      </c>
      <c r="B396" s="15" t="str">
        <v>US</v>
      </c>
      <c r="C396" s="15" t="str">
        <v>USD</v>
      </c>
      <c r="D396" s="15">
        <v>1315242360</v>
      </c>
      <c r="E396" s="15">
        <v>1310438737</v>
      </c>
      <c r="F396" s="15" t="b">
        <v>0</v>
      </c>
      <c r="G396" s="15">
        <v>53</v>
      </c>
      <c r="J396" s="15" t="str">
        <v>failed</v>
      </c>
      <c r="K396" s="15" t="str">
        <v>CA</v>
      </c>
      <c r="L396" s="15" t="str">
        <v>CAD</v>
      </c>
      <c r="M396" s="15">
        <v>1399183200</v>
      </c>
      <c r="N396" s="15">
        <v>1396633284</v>
      </c>
      <c r="O396" s="15" t="b">
        <v>0</v>
      </c>
      <c r="P396" s="15">
        <v>30</v>
      </c>
    </row>
    <row r="397" spans="1:16" x14ac:dyDescent="0.35">
      <c r="A397" s="15" t="str">
        <v>successful</v>
      </c>
      <c r="B397" s="15" t="str">
        <v>US</v>
      </c>
      <c r="C397" s="15" t="str">
        <v>USD</v>
      </c>
      <c r="D397" s="15">
        <v>1333774740</v>
      </c>
      <c r="E397" s="15">
        <v>1330094566</v>
      </c>
      <c r="F397" s="15" t="b">
        <v>0</v>
      </c>
      <c r="G397" s="15">
        <v>184</v>
      </c>
      <c r="J397" s="15" t="str">
        <v>failed</v>
      </c>
      <c r="K397" s="15" t="str">
        <v>US</v>
      </c>
      <c r="L397" s="15" t="str">
        <v>USD</v>
      </c>
      <c r="M397" s="15">
        <v>1454054429</v>
      </c>
      <c r="N397" s="15">
        <v>1451462429</v>
      </c>
      <c r="O397" s="15" t="b">
        <v>0</v>
      </c>
      <c r="P397" s="15">
        <v>2</v>
      </c>
    </row>
    <row r="398" spans="1:16" x14ac:dyDescent="0.35">
      <c r="A398" s="15" t="str">
        <v>successful</v>
      </c>
      <c r="B398" s="15" t="str">
        <v>US</v>
      </c>
      <c r="C398" s="15" t="str">
        <v>USD</v>
      </c>
      <c r="D398" s="15">
        <v>1379279400</v>
      </c>
      <c r="E398" s="15">
        <v>1376687485</v>
      </c>
      <c r="F398" s="15" t="b">
        <v>0</v>
      </c>
      <c r="G398" s="15">
        <v>90</v>
      </c>
      <c r="J398" s="15" t="str">
        <v>failed</v>
      </c>
      <c r="K398" s="15" t="str">
        <v>US</v>
      </c>
      <c r="L398" s="15" t="str">
        <v>USD</v>
      </c>
      <c r="M398" s="15">
        <v>1326916800</v>
      </c>
      <c r="N398" s="15">
        <v>1323131689</v>
      </c>
      <c r="O398" s="15" t="b">
        <v>0</v>
      </c>
      <c r="P398" s="15">
        <v>0</v>
      </c>
    </row>
    <row r="399" spans="1:16" x14ac:dyDescent="0.35">
      <c r="A399" s="15" t="str">
        <v>successful</v>
      </c>
      <c r="B399" s="15" t="str">
        <v>US</v>
      </c>
      <c r="C399" s="15" t="str">
        <v>USD</v>
      </c>
      <c r="D399" s="15">
        <v>1335672000</v>
      </c>
      <c r="E399" s="15">
        <v>1332978688</v>
      </c>
      <c r="F399" s="15" t="b">
        <v>0</v>
      </c>
      <c r="G399" s="15">
        <v>71</v>
      </c>
      <c r="J399" s="15" t="str">
        <v>failed</v>
      </c>
      <c r="K399" s="15" t="str">
        <v>US</v>
      </c>
      <c r="L399" s="15" t="str">
        <v>USD</v>
      </c>
      <c r="M399" s="15">
        <v>1383509357</v>
      </c>
      <c r="N399" s="15">
        <v>1380913757</v>
      </c>
      <c r="O399" s="15" t="b">
        <v>0</v>
      </c>
      <c r="P399" s="15">
        <v>2</v>
      </c>
    </row>
    <row r="400" spans="1:16" x14ac:dyDescent="0.35">
      <c r="A400" s="15" t="str">
        <v>successful</v>
      </c>
      <c r="B400" s="15" t="str">
        <v>US</v>
      </c>
      <c r="C400" s="15" t="str">
        <v>USD</v>
      </c>
      <c r="D400" s="15">
        <v>1412086187</v>
      </c>
      <c r="E400" s="15">
        <v>1409494187</v>
      </c>
      <c r="F400" s="15" t="b">
        <v>0</v>
      </c>
      <c r="G400" s="15">
        <v>87</v>
      </c>
      <c r="J400" s="15" t="str">
        <v>failed</v>
      </c>
      <c r="K400" s="15" t="str">
        <v>US</v>
      </c>
      <c r="L400" s="15" t="str">
        <v>USD</v>
      </c>
      <c r="M400" s="15">
        <v>1346585448</v>
      </c>
      <c r="N400" s="15">
        <v>1343993448</v>
      </c>
      <c r="O400" s="15" t="b">
        <v>0</v>
      </c>
      <c r="P400" s="15">
        <v>1</v>
      </c>
    </row>
    <row r="401" spans="1:16" x14ac:dyDescent="0.35">
      <c r="A401" s="15" t="str">
        <v>successful</v>
      </c>
      <c r="B401" s="15" t="str">
        <v>US</v>
      </c>
      <c r="C401" s="15" t="str">
        <v>USD</v>
      </c>
      <c r="D401" s="15">
        <v>1335542446</v>
      </c>
      <c r="E401" s="15">
        <v>1332950446</v>
      </c>
      <c r="F401" s="15" t="b">
        <v>0</v>
      </c>
      <c r="G401" s="15">
        <v>28</v>
      </c>
      <c r="J401" s="15" t="str">
        <v>failed</v>
      </c>
      <c r="K401" s="15" t="str">
        <v>US</v>
      </c>
      <c r="L401" s="15" t="str">
        <v>USD</v>
      </c>
      <c r="M401" s="15">
        <v>1372622280</v>
      </c>
      <c r="N401" s="15">
        <v>1369246738</v>
      </c>
      <c r="O401" s="15" t="b">
        <v>0</v>
      </c>
      <c r="P401" s="15">
        <v>2</v>
      </c>
    </row>
    <row r="402" spans="1:16" x14ac:dyDescent="0.35">
      <c r="A402" s="15" t="str">
        <v>successful</v>
      </c>
      <c r="B402" s="15" t="str">
        <v>GB</v>
      </c>
      <c r="C402" s="15" t="str">
        <v>GBP</v>
      </c>
      <c r="D402" s="15">
        <v>1410431054</v>
      </c>
      <c r="E402" s="15">
        <v>1407839054</v>
      </c>
      <c r="F402" s="15" t="b">
        <v>0</v>
      </c>
      <c r="G402" s="15">
        <v>56</v>
      </c>
      <c r="J402" s="15" t="str">
        <v>failed</v>
      </c>
      <c r="K402" s="15" t="str">
        <v>US</v>
      </c>
      <c r="L402" s="15" t="str">
        <v>USD</v>
      </c>
      <c r="M402" s="15">
        <v>1439251926</v>
      </c>
      <c r="N402" s="15">
        <v>1435363926</v>
      </c>
      <c r="O402" s="15" t="b">
        <v>0</v>
      </c>
      <c r="P402" s="15">
        <v>14</v>
      </c>
    </row>
    <row r="403" spans="1:16" x14ac:dyDescent="0.35">
      <c r="A403" s="15" t="str">
        <v>successful</v>
      </c>
      <c r="B403" s="15" t="str">
        <v>US</v>
      </c>
      <c r="C403" s="15" t="str">
        <v>USD</v>
      </c>
      <c r="D403" s="15">
        <v>1309547120</v>
      </c>
      <c r="E403" s="15">
        <v>1306955120</v>
      </c>
      <c r="F403" s="15" t="b">
        <v>0</v>
      </c>
      <c r="G403" s="15">
        <v>51</v>
      </c>
      <c r="J403" s="15" t="str">
        <v>failed</v>
      </c>
      <c r="K403" s="15" t="str">
        <v>US</v>
      </c>
      <c r="L403" s="15" t="str">
        <v>USD</v>
      </c>
      <c r="M403" s="15">
        <v>1486693145</v>
      </c>
      <c r="N403" s="15">
        <v>1484101145</v>
      </c>
      <c r="O403" s="15" t="b">
        <v>0</v>
      </c>
      <c r="P403" s="15">
        <v>31</v>
      </c>
    </row>
    <row r="404" spans="1:16" x14ac:dyDescent="0.35">
      <c r="A404" s="15" t="str">
        <v>successful</v>
      </c>
      <c r="B404" s="15" t="str">
        <v>US</v>
      </c>
      <c r="C404" s="15" t="str">
        <v>USD</v>
      </c>
      <c r="D404" s="15">
        <v>1347854700</v>
      </c>
      <c r="E404" s="15">
        <v>1343867524</v>
      </c>
      <c r="F404" s="15" t="b">
        <v>0</v>
      </c>
      <c r="G404" s="15">
        <v>75</v>
      </c>
      <c r="J404" s="15" t="str">
        <v>failed</v>
      </c>
      <c r="K404" s="15" t="str">
        <v>US</v>
      </c>
      <c r="L404" s="15" t="str">
        <v>USD</v>
      </c>
      <c r="M404" s="15">
        <v>1455826460</v>
      </c>
      <c r="N404" s="15">
        <v>1452716060</v>
      </c>
      <c r="O404" s="15" t="b">
        <v>0</v>
      </c>
      <c r="P404" s="15">
        <v>16</v>
      </c>
    </row>
    <row r="405" spans="1:16" x14ac:dyDescent="0.35">
      <c r="A405" s="15" t="str">
        <v>successful</v>
      </c>
      <c r="B405" s="15" t="str">
        <v>US</v>
      </c>
      <c r="C405" s="15" t="str">
        <v>USD</v>
      </c>
      <c r="D405" s="15">
        <v>1306630800</v>
      </c>
      <c r="E405" s="15">
        <v>1304376478</v>
      </c>
      <c r="F405" s="15" t="b">
        <v>0</v>
      </c>
      <c r="G405" s="15">
        <v>38</v>
      </c>
      <c r="J405" s="15" t="str">
        <v>failed</v>
      </c>
      <c r="K405" s="15" t="str">
        <v>US</v>
      </c>
      <c r="L405" s="15" t="str">
        <v>USD</v>
      </c>
      <c r="M405" s="15">
        <v>1480438905</v>
      </c>
      <c r="N405" s="15">
        <v>1477843305</v>
      </c>
      <c r="O405" s="15" t="b">
        <v>0</v>
      </c>
      <c r="P405" s="15">
        <v>12</v>
      </c>
    </row>
    <row r="406" spans="1:16" x14ac:dyDescent="0.35">
      <c r="A406" s="15" t="str">
        <v>successful</v>
      </c>
      <c r="B406" s="15" t="str">
        <v>US</v>
      </c>
      <c r="C406" s="15" t="str">
        <v>USD</v>
      </c>
      <c r="D406" s="15">
        <v>1311393540</v>
      </c>
      <c r="E406" s="15">
        <v>1309919526</v>
      </c>
      <c r="F406" s="15" t="b">
        <v>0</v>
      </c>
      <c r="G406" s="15">
        <v>18</v>
      </c>
      <c r="J406" s="15" t="str">
        <v>failed</v>
      </c>
      <c r="K406" s="15" t="str">
        <v>US</v>
      </c>
      <c r="L406" s="15" t="str">
        <v>USD</v>
      </c>
      <c r="M406" s="15">
        <v>1460988000</v>
      </c>
      <c r="N406" s="15">
        <v>1458050450</v>
      </c>
      <c r="O406" s="15" t="b">
        <v>0</v>
      </c>
      <c r="P406" s="15">
        <v>96</v>
      </c>
    </row>
    <row r="407" spans="1:16" x14ac:dyDescent="0.35">
      <c r="A407" s="15" t="str">
        <v>successful</v>
      </c>
      <c r="B407" s="15" t="str">
        <v>US</v>
      </c>
      <c r="C407" s="15" t="str">
        <v>USD</v>
      </c>
      <c r="D407" s="15">
        <v>1310857200</v>
      </c>
      <c r="E407" s="15">
        <v>1306525512</v>
      </c>
      <c r="F407" s="15" t="b">
        <v>0</v>
      </c>
      <c r="G407" s="15">
        <v>54</v>
      </c>
      <c r="J407" s="15" t="str">
        <v>failed</v>
      </c>
      <c r="K407" s="15" t="str">
        <v>FR</v>
      </c>
      <c r="L407" s="15" t="str">
        <v>EUR</v>
      </c>
      <c r="M407" s="15">
        <v>1487462340</v>
      </c>
      <c r="N407" s="15">
        <v>1482958626</v>
      </c>
      <c r="O407" s="15" t="b">
        <v>0</v>
      </c>
      <c r="P407" s="15">
        <v>16</v>
      </c>
    </row>
    <row r="408" spans="1:16" x14ac:dyDescent="0.35">
      <c r="A408" s="15" t="str">
        <v>successful</v>
      </c>
      <c r="B408" s="15" t="str">
        <v>US</v>
      </c>
      <c r="C408" s="15" t="str">
        <v>USD</v>
      </c>
      <c r="D408" s="15">
        <v>1315413339</v>
      </c>
      <c r="E408" s="15">
        <v>1312821339</v>
      </c>
      <c r="F408" s="15" t="b">
        <v>0</v>
      </c>
      <c r="G408" s="15">
        <v>71</v>
      </c>
      <c r="J408" s="15" t="str">
        <v>failed</v>
      </c>
      <c r="K408" s="15" t="str">
        <v>US</v>
      </c>
      <c r="L408" s="15" t="str">
        <v>USD</v>
      </c>
      <c r="M408" s="15">
        <v>1473444048</v>
      </c>
      <c r="N408" s="15">
        <v>1470852048</v>
      </c>
      <c r="O408" s="15" t="b">
        <v>0</v>
      </c>
      <c r="P408" s="15">
        <v>5</v>
      </c>
    </row>
    <row r="409" spans="1:16" x14ac:dyDescent="0.35">
      <c r="A409" s="15" t="str">
        <v>successful</v>
      </c>
      <c r="B409" s="15" t="str">
        <v>US</v>
      </c>
      <c r="C409" s="15" t="str">
        <v>USD</v>
      </c>
      <c r="D409" s="15">
        <v>1488333600</v>
      </c>
      <c r="E409" s="15">
        <v>1485270311</v>
      </c>
      <c r="F409" s="15" t="b">
        <v>0</v>
      </c>
      <c r="G409" s="15">
        <v>57</v>
      </c>
      <c r="J409" s="15" t="str">
        <v>failed</v>
      </c>
      <c r="K409" s="15" t="str">
        <v>US</v>
      </c>
      <c r="L409" s="15" t="str">
        <v>USD</v>
      </c>
      <c r="M409" s="15">
        <v>1467312306</v>
      </c>
      <c r="N409" s="15">
        <v>1462128306</v>
      </c>
      <c r="O409" s="15" t="b">
        <v>0</v>
      </c>
      <c r="P409" s="15">
        <v>0</v>
      </c>
    </row>
    <row r="410" spans="1:16" x14ac:dyDescent="0.35">
      <c r="A410" s="15" t="str">
        <v>successful</v>
      </c>
      <c r="B410" s="15" t="str">
        <v>CA</v>
      </c>
      <c r="C410" s="15" t="str">
        <v>CAD</v>
      </c>
      <c r="D410" s="15">
        <v>1419224340</v>
      </c>
      <c r="E410" s="15">
        <v>1416363886</v>
      </c>
      <c r="F410" s="15" t="b">
        <v>0</v>
      </c>
      <c r="G410" s="15">
        <v>43</v>
      </c>
      <c r="J410" s="15" t="str">
        <v>failed</v>
      </c>
      <c r="K410" s="15" t="str">
        <v>NL</v>
      </c>
      <c r="L410" s="15" t="str">
        <v>EUR</v>
      </c>
      <c r="M410" s="15">
        <v>1457812364</v>
      </c>
      <c r="N410" s="15">
        <v>1455220364</v>
      </c>
      <c r="O410" s="15" t="b">
        <v>0</v>
      </c>
      <c r="P410" s="15">
        <v>8</v>
      </c>
    </row>
    <row r="411" spans="1:16" x14ac:dyDescent="0.35">
      <c r="A411" s="15" t="str">
        <v>successful</v>
      </c>
      <c r="B411" s="15" t="str">
        <v>US</v>
      </c>
      <c r="C411" s="15" t="str">
        <v>USD</v>
      </c>
      <c r="D411" s="15">
        <v>1390161630</v>
      </c>
      <c r="E411" s="15">
        <v>1387569630</v>
      </c>
      <c r="F411" s="15" t="b">
        <v>0</v>
      </c>
      <c r="G411" s="15">
        <v>52</v>
      </c>
      <c r="J411" s="15" t="str">
        <v>failed</v>
      </c>
      <c r="K411" s="15" t="str">
        <v>DE</v>
      </c>
      <c r="L411" s="15" t="str">
        <v>EUR</v>
      </c>
      <c r="M411" s="15">
        <v>1456016576</v>
      </c>
      <c r="N411" s="15">
        <v>1450832576</v>
      </c>
      <c r="O411" s="15" t="b">
        <v>0</v>
      </c>
      <c r="P411" s="15">
        <v>7</v>
      </c>
    </row>
    <row r="412" spans="1:16" x14ac:dyDescent="0.35">
      <c r="A412" s="15" t="str">
        <v>successful</v>
      </c>
      <c r="B412" s="15" t="str">
        <v>US</v>
      </c>
      <c r="C412" s="15" t="str">
        <v>USD</v>
      </c>
      <c r="D412" s="15">
        <v>1346462462</v>
      </c>
      <c r="E412" s="15">
        <v>1343870462</v>
      </c>
      <c r="F412" s="15" t="b">
        <v>0</v>
      </c>
      <c r="G412" s="15">
        <v>27</v>
      </c>
      <c r="J412" s="15" t="str">
        <v>failed</v>
      </c>
      <c r="K412" s="15" t="str">
        <v>CA</v>
      </c>
      <c r="L412" s="15" t="str">
        <v>CAD</v>
      </c>
      <c r="M412" s="15">
        <v>1453053661</v>
      </c>
      <c r="N412" s="15">
        <v>1450461661</v>
      </c>
      <c r="O412" s="15" t="b">
        <v>0</v>
      </c>
      <c r="P412" s="15">
        <v>24</v>
      </c>
    </row>
    <row r="413" spans="1:16" x14ac:dyDescent="0.35">
      <c r="A413" s="15" t="str">
        <v>successful</v>
      </c>
      <c r="B413" s="15" t="str">
        <v>US</v>
      </c>
      <c r="C413" s="15" t="str">
        <v>USD</v>
      </c>
      <c r="D413" s="15">
        <v>1373475120</v>
      </c>
      <c r="E413" s="15">
        <v>1371569202</v>
      </c>
      <c r="F413" s="15" t="b">
        <v>0</v>
      </c>
      <c r="G413" s="15">
        <v>12</v>
      </c>
      <c r="J413" s="15" t="str">
        <v>failed</v>
      </c>
      <c r="K413" s="15" t="str">
        <v>US</v>
      </c>
      <c r="L413" s="15" t="str">
        <v>USD</v>
      </c>
      <c r="M413" s="15">
        <v>1465054872</v>
      </c>
      <c r="N413" s="15">
        <v>1461166872</v>
      </c>
      <c r="O413" s="15" t="b">
        <v>0</v>
      </c>
      <c r="P413" s="15">
        <v>121</v>
      </c>
    </row>
    <row r="414" spans="1:16" x14ac:dyDescent="0.35">
      <c r="A414" s="15" t="str">
        <v>successful</v>
      </c>
      <c r="B414" s="15" t="str">
        <v>US</v>
      </c>
      <c r="C414" s="15" t="str">
        <v>USD</v>
      </c>
      <c r="D414" s="15">
        <v>1362146280</v>
      </c>
      <c r="E414" s="15">
        <v>1357604752</v>
      </c>
      <c r="F414" s="15" t="b">
        <v>0</v>
      </c>
      <c r="G414" s="15">
        <v>33</v>
      </c>
      <c r="J414" s="15" t="str">
        <v>failed</v>
      </c>
      <c r="K414" s="15" t="str">
        <v>US</v>
      </c>
      <c r="L414" s="15" t="str">
        <v>USD</v>
      </c>
      <c r="M414" s="15">
        <v>1479483812</v>
      </c>
      <c r="N414" s="15">
        <v>1476888212</v>
      </c>
      <c r="O414" s="15" t="b">
        <v>0</v>
      </c>
      <c r="P414" s="15">
        <v>196</v>
      </c>
    </row>
    <row r="415" spans="1:16" x14ac:dyDescent="0.35">
      <c r="A415" s="15" t="str">
        <v>successful</v>
      </c>
      <c r="B415" s="15" t="str">
        <v>US</v>
      </c>
      <c r="C415" s="15" t="str">
        <v>USD</v>
      </c>
      <c r="D415" s="15">
        <v>1342825365</v>
      </c>
      <c r="E415" s="15">
        <v>1340233365</v>
      </c>
      <c r="F415" s="15" t="b">
        <v>0</v>
      </c>
      <c r="G415" s="15">
        <v>96</v>
      </c>
      <c r="J415" s="15" t="str">
        <v>failed</v>
      </c>
      <c r="K415" s="15" t="str">
        <v>US</v>
      </c>
      <c r="L415" s="15" t="str">
        <v>USD</v>
      </c>
      <c r="M415" s="15">
        <v>1422158199</v>
      </c>
      <c r="N415" s="15">
        <v>1419566199</v>
      </c>
      <c r="O415" s="15" t="b">
        <v>0</v>
      </c>
      <c r="P415" s="15">
        <v>5</v>
      </c>
    </row>
    <row r="416" spans="1:16" x14ac:dyDescent="0.35">
      <c r="A416" s="15" t="str">
        <v>successful</v>
      </c>
      <c r="B416" s="15" t="str">
        <v>US</v>
      </c>
      <c r="C416" s="15" t="str">
        <v>USD</v>
      </c>
      <c r="D416" s="15">
        <v>1306865040</v>
      </c>
      <c r="E416" s="15">
        <v>1305568201</v>
      </c>
      <c r="F416" s="15" t="b">
        <v>0</v>
      </c>
      <c r="G416" s="15">
        <v>28</v>
      </c>
      <c r="J416" s="15" t="str">
        <v>failed</v>
      </c>
      <c r="K416" s="15" t="str">
        <v>US</v>
      </c>
      <c r="L416" s="15" t="str">
        <v>USD</v>
      </c>
      <c r="M416" s="15">
        <v>1440100839</v>
      </c>
      <c r="N416" s="15">
        <v>1436472039</v>
      </c>
      <c r="O416" s="15" t="b">
        <v>0</v>
      </c>
      <c r="P416" s="15">
        <v>73</v>
      </c>
    </row>
    <row r="417" spans="1:16" x14ac:dyDescent="0.35">
      <c r="A417" s="15" t="str">
        <v>successful</v>
      </c>
      <c r="B417" s="15" t="str">
        <v>US</v>
      </c>
      <c r="C417" s="15" t="str">
        <v>USD</v>
      </c>
      <c r="D417" s="15">
        <v>1414879303</v>
      </c>
      <c r="E417" s="15">
        <v>1412287303</v>
      </c>
      <c r="F417" s="15" t="b">
        <v>0</v>
      </c>
      <c r="G417" s="15">
        <v>43</v>
      </c>
      <c r="J417" s="15" t="str">
        <v>failed</v>
      </c>
      <c r="K417" s="15" t="str">
        <v>US</v>
      </c>
      <c r="L417" s="15" t="str">
        <v>USD</v>
      </c>
      <c r="M417" s="15">
        <v>1473750300</v>
      </c>
      <c r="N417" s="15">
        <v>1470294300</v>
      </c>
      <c r="O417" s="15" t="b">
        <v>0</v>
      </c>
      <c r="P417" s="15">
        <v>93</v>
      </c>
    </row>
    <row r="418" spans="1:16" x14ac:dyDescent="0.35">
      <c r="A418" s="15" t="str">
        <v>successful</v>
      </c>
      <c r="B418" s="15" t="str">
        <v>US</v>
      </c>
      <c r="C418" s="15" t="str">
        <v>USD</v>
      </c>
      <c r="D418" s="15">
        <v>1365489000</v>
      </c>
      <c r="E418" s="15">
        <v>1362776043</v>
      </c>
      <c r="F418" s="15" t="b">
        <v>0</v>
      </c>
      <c r="G418" s="15">
        <v>205</v>
      </c>
      <c r="J418" s="15" t="str">
        <v>failed</v>
      </c>
      <c r="K418" s="15" t="str">
        <v>US</v>
      </c>
      <c r="L418" s="15" t="str">
        <v>USD</v>
      </c>
      <c r="M418" s="15">
        <v>1430081759</v>
      </c>
      <c r="N418" s="15">
        <v>1424901359</v>
      </c>
      <c r="O418" s="15" t="b">
        <v>0</v>
      </c>
      <c r="P418" s="15">
        <v>17</v>
      </c>
    </row>
    <row r="419" spans="1:16" x14ac:dyDescent="0.35">
      <c r="A419" s="15" t="str">
        <v>successful</v>
      </c>
      <c r="B419" s="15" t="str">
        <v>US</v>
      </c>
      <c r="C419" s="15" t="str">
        <v>USD</v>
      </c>
      <c r="D419" s="15">
        <v>1331441940</v>
      </c>
      <c r="E419" s="15">
        <v>1326810211</v>
      </c>
      <c r="F419" s="15" t="b">
        <v>0</v>
      </c>
      <c r="G419" s="15">
        <v>23</v>
      </c>
      <c r="J419" s="15" t="str">
        <v>failed</v>
      </c>
      <c r="K419" s="15" t="str">
        <v>US</v>
      </c>
      <c r="L419" s="15" t="str">
        <v>USD</v>
      </c>
      <c r="M419" s="15">
        <v>1479392133</v>
      </c>
      <c r="N419" s="15">
        <v>1476710133</v>
      </c>
      <c r="O419" s="15" t="b">
        <v>0</v>
      </c>
      <c r="P419" s="15">
        <v>7</v>
      </c>
    </row>
    <row r="420" spans="1:16" x14ac:dyDescent="0.35">
      <c r="A420" s="15" t="str">
        <v>successful</v>
      </c>
      <c r="B420" s="15" t="str">
        <v>US</v>
      </c>
      <c r="C420" s="15" t="str">
        <v>USD</v>
      </c>
      <c r="D420" s="15">
        <v>1344358860</v>
      </c>
      <c r="E420" s="15">
        <v>1343682681</v>
      </c>
      <c r="F420" s="15" t="b">
        <v>0</v>
      </c>
      <c r="G420" s="15">
        <v>19</v>
      </c>
      <c r="J420" s="15" t="str">
        <v>failed</v>
      </c>
      <c r="K420" s="15" t="str">
        <v>US</v>
      </c>
      <c r="L420" s="15" t="str">
        <v>USD</v>
      </c>
      <c r="M420" s="15">
        <v>1428641940</v>
      </c>
      <c r="N420" s="15">
        <v>1426792563</v>
      </c>
      <c r="O420" s="15" t="b">
        <v>0</v>
      </c>
      <c r="P420" s="15">
        <v>17</v>
      </c>
    </row>
    <row r="421" spans="1:16" x14ac:dyDescent="0.35">
      <c r="A421" s="15" t="str">
        <v>successful</v>
      </c>
      <c r="B421" s="15" t="str">
        <v>US</v>
      </c>
      <c r="C421" s="15" t="str">
        <v>USD</v>
      </c>
      <c r="D421" s="15">
        <v>1387601040</v>
      </c>
      <c r="E421" s="15">
        <v>1386806254</v>
      </c>
      <c r="F421" s="15" t="b">
        <v>0</v>
      </c>
      <c r="G421" s="15">
        <v>14</v>
      </c>
      <c r="J421" s="15" t="str">
        <v>failed</v>
      </c>
      <c r="K421" s="15" t="str">
        <v>US</v>
      </c>
      <c r="L421" s="15" t="str">
        <v>USD</v>
      </c>
      <c r="M421" s="15">
        <v>1421640665</v>
      </c>
      <c r="N421" s="15">
        <v>1419048665</v>
      </c>
      <c r="O421" s="15" t="b">
        <v>0</v>
      </c>
      <c r="P421" s="15">
        <v>171</v>
      </c>
    </row>
    <row r="422" spans="1:16" x14ac:dyDescent="0.35">
      <c r="A422" s="15" t="str">
        <v>successful</v>
      </c>
      <c r="B422" s="15" t="str">
        <v>US</v>
      </c>
      <c r="C422" s="15" t="str">
        <v>USD</v>
      </c>
      <c r="D422" s="15">
        <v>1402290000</v>
      </c>
      <c r="E422" s="15">
        <v>1399666342</v>
      </c>
      <c r="F422" s="15" t="b">
        <v>0</v>
      </c>
      <c r="G422" s="15">
        <v>38</v>
      </c>
      <c r="J422" s="15" t="str">
        <v>failed</v>
      </c>
      <c r="K422" s="15" t="str">
        <v>US</v>
      </c>
      <c r="L422" s="15" t="str">
        <v>USD</v>
      </c>
      <c r="M422" s="15">
        <v>1489500155</v>
      </c>
      <c r="N422" s="15">
        <v>1485874955</v>
      </c>
      <c r="O422" s="15" t="b">
        <v>0</v>
      </c>
      <c r="P422" s="15">
        <v>188</v>
      </c>
    </row>
    <row r="423" spans="1:16" x14ac:dyDescent="0.35">
      <c r="A423" s="15" t="str">
        <v>successful</v>
      </c>
      <c r="B423" s="15" t="str">
        <v>US</v>
      </c>
      <c r="C423" s="15" t="str">
        <v>USD</v>
      </c>
      <c r="D423" s="15">
        <v>1430712060</v>
      </c>
      <c r="E423" s="15">
        <v>1427753265</v>
      </c>
      <c r="F423" s="15" t="b">
        <v>0</v>
      </c>
      <c r="G423" s="15">
        <v>78</v>
      </c>
      <c r="J423" s="15" t="str">
        <v>failed</v>
      </c>
      <c r="K423" s="15" t="str">
        <v>US</v>
      </c>
      <c r="L423" s="15" t="str">
        <v>USD</v>
      </c>
      <c r="M423" s="15">
        <v>1487617200</v>
      </c>
      <c r="N423" s="15">
        <v>1483634335</v>
      </c>
      <c r="O423" s="15" t="b">
        <v>0</v>
      </c>
      <c r="P423" s="15">
        <v>110</v>
      </c>
    </row>
    <row r="424" spans="1:16" x14ac:dyDescent="0.35">
      <c r="A424" s="15" t="str">
        <v>successful</v>
      </c>
      <c r="B424" s="15" t="str">
        <v>US</v>
      </c>
      <c r="C424" s="15" t="str">
        <v>USD</v>
      </c>
      <c r="D424" s="15">
        <v>1349477050</v>
      </c>
      <c r="E424" s="15">
        <v>1346885050</v>
      </c>
      <c r="F424" s="15" t="b">
        <v>0</v>
      </c>
      <c r="G424" s="15">
        <v>69</v>
      </c>
      <c r="J424" s="15" t="str">
        <v>failed</v>
      </c>
      <c r="K424" s="15" t="str">
        <v>US</v>
      </c>
      <c r="L424" s="15" t="str">
        <v>USD</v>
      </c>
      <c r="M424" s="15">
        <v>1455210353</v>
      </c>
      <c r="N424" s="15">
        <v>1451927153</v>
      </c>
      <c r="O424" s="15" t="b">
        <v>0</v>
      </c>
      <c r="P424" s="15">
        <v>37</v>
      </c>
    </row>
    <row r="425" spans="1:16" x14ac:dyDescent="0.35">
      <c r="A425" s="15" t="str">
        <v>successful</v>
      </c>
      <c r="B425" s="15" t="str">
        <v>US</v>
      </c>
      <c r="C425" s="15" t="str">
        <v>USD</v>
      </c>
      <c r="D425" s="15">
        <v>1427062852</v>
      </c>
      <c r="E425" s="15">
        <v>1424474452</v>
      </c>
      <c r="F425" s="15" t="b">
        <v>0</v>
      </c>
      <c r="G425" s="15">
        <v>33</v>
      </c>
      <c r="J425" s="15" t="str">
        <v>failed</v>
      </c>
      <c r="K425" s="15" t="str">
        <v>US</v>
      </c>
      <c r="L425" s="15" t="str">
        <v>USD</v>
      </c>
      <c r="M425" s="15">
        <v>1476717319</v>
      </c>
      <c r="N425" s="15">
        <v>1473693319</v>
      </c>
      <c r="O425" s="15" t="b">
        <v>0</v>
      </c>
      <c r="P425" s="15">
        <v>9</v>
      </c>
    </row>
    <row r="426" spans="1:16" x14ac:dyDescent="0.35">
      <c r="A426" s="15" t="str">
        <v>successful</v>
      </c>
      <c r="B426" s="15" t="str">
        <v>US</v>
      </c>
      <c r="C426" s="15" t="str">
        <v>USD</v>
      </c>
      <c r="D426" s="15">
        <v>1271573940</v>
      </c>
      <c r="E426" s="15">
        <v>1268459318</v>
      </c>
      <c r="F426" s="15" t="b">
        <v>0</v>
      </c>
      <c r="G426" s="15">
        <v>54</v>
      </c>
      <c r="J426" s="15" t="str">
        <v>failed</v>
      </c>
      <c r="K426" s="15" t="str">
        <v>CA</v>
      </c>
      <c r="L426" s="15" t="str">
        <v>CAD</v>
      </c>
      <c r="M426" s="15">
        <v>1441119919</v>
      </c>
      <c r="N426" s="15">
        <v>1437663919</v>
      </c>
      <c r="O426" s="15" t="b">
        <v>0</v>
      </c>
      <c r="P426" s="15">
        <v>29</v>
      </c>
    </row>
    <row r="427" spans="1:16" x14ac:dyDescent="0.35">
      <c r="A427" s="15" t="str">
        <v>successful</v>
      </c>
      <c r="B427" s="15" t="str">
        <v>US</v>
      </c>
      <c r="C427" s="15" t="str">
        <v>USD</v>
      </c>
      <c r="D427" s="15">
        <v>1351495284</v>
      </c>
      <c r="E427" s="15">
        <v>1349335284</v>
      </c>
      <c r="F427" s="15" t="b">
        <v>0</v>
      </c>
      <c r="G427" s="15">
        <v>99</v>
      </c>
      <c r="J427" s="15" t="str">
        <v>failed</v>
      </c>
      <c r="K427" s="15" t="str">
        <v>US</v>
      </c>
      <c r="L427" s="15" t="str">
        <v>USD</v>
      </c>
      <c r="M427" s="15">
        <v>1477454340</v>
      </c>
      <c r="N427" s="15">
        <v>1474676646</v>
      </c>
      <c r="O427" s="15" t="b">
        <v>0</v>
      </c>
      <c r="P427" s="15">
        <v>6</v>
      </c>
    </row>
    <row r="428" spans="1:16" x14ac:dyDescent="0.35">
      <c r="A428" s="15" t="str">
        <v>successful</v>
      </c>
      <c r="B428" s="15" t="str">
        <v>US</v>
      </c>
      <c r="C428" s="15" t="str">
        <v>USD</v>
      </c>
      <c r="D428" s="15">
        <v>1332719730</v>
      </c>
      <c r="E428" s="15">
        <v>1330908930</v>
      </c>
      <c r="F428" s="15" t="b">
        <v>0</v>
      </c>
      <c r="G428" s="15">
        <v>49</v>
      </c>
      <c r="J428" s="15" t="str">
        <v>failed</v>
      </c>
      <c r="K428" s="15" t="str">
        <v>US</v>
      </c>
      <c r="L428" s="15" t="str">
        <v>USD</v>
      </c>
      <c r="M428" s="15">
        <v>1475766932</v>
      </c>
      <c r="N428" s="15">
        <v>1473174932</v>
      </c>
      <c r="O428" s="15" t="b">
        <v>0</v>
      </c>
      <c r="P428" s="15">
        <v>30</v>
      </c>
    </row>
    <row r="429" spans="1:16" x14ac:dyDescent="0.35">
      <c r="A429" s="15" t="str">
        <v>successful</v>
      </c>
      <c r="B429" s="15" t="str">
        <v>US</v>
      </c>
      <c r="C429" s="15" t="str">
        <v>USD</v>
      </c>
      <c r="D429" s="15">
        <v>1329248940</v>
      </c>
      <c r="E429" s="15">
        <v>1326972107</v>
      </c>
      <c r="F429" s="15" t="b">
        <v>0</v>
      </c>
      <c r="G429" s="15">
        <v>11</v>
      </c>
      <c r="J429" s="15" t="str">
        <v>failed</v>
      </c>
      <c r="K429" s="15" t="str">
        <v>US</v>
      </c>
      <c r="L429" s="15" t="str">
        <v>USD</v>
      </c>
      <c r="M429" s="15">
        <v>1461301574</v>
      </c>
      <c r="N429" s="15">
        <v>1456121174</v>
      </c>
      <c r="O429" s="15" t="b">
        <v>0</v>
      </c>
      <c r="P429" s="15">
        <v>81</v>
      </c>
    </row>
    <row r="430" spans="1:16" x14ac:dyDescent="0.35">
      <c r="A430" s="15" t="str">
        <v>successful</v>
      </c>
      <c r="B430" s="15" t="str">
        <v>US</v>
      </c>
      <c r="C430" s="15" t="str">
        <v>USD</v>
      </c>
      <c r="D430" s="15">
        <v>1340641440</v>
      </c>
      <c r="E430" s="15">
        <v>1339549982</v>
      </c>
      <c r="F430" s="15" t="b">
        <v>0</v>
      </c>
      <c r="G430" s="15">
        <v>38</v>
      </c>
      <c r="J430" s="15" t="str">
        <v>failed</v>
      </c>
      <c r="K430" s="15" t="str">
        <v>US</v>
      </c>
      <c r="L430" s="15" t="str">
        <v>USD</v>
      </c>
      <c r="M430" s="15">
        <v>1408134034</v>
      </c>
      <c r="N430" s="15">
        <v>1405542034</v>
      </c>
      <c r="O430" s="15" t="b">
        <v>0</v>
      </c>
      <c r="P430" s="15">
        <v>4</v>
      </c>
    </row>
    <row r="431" spans="1:16" x14ac:dyDescent="0.35">
      <c r="A431" s="15" t="str">
        <v>successful</v>
      </c>
      <c r="B431" s="15" t="str">
        <v>GB</v>
      </c>
      <c r="C431" s="15" t="str">
        <v>GBP</v>
      </c>
      <c r="D431" s="15">
        <v>1468437240</v>
      </c>
      <c r="E431" s="15">
        <v>1463253240</v>
      </c>
      <c r="F431" s="15" t="b">
        <v>0</v>
      </c>
      <c r="G431" s="15">
        <v>16</v>
      </c>
      <c r="J431" s="15" t="str">
        <v>failed</v>
      </c>
      <c r="K431" s="15" t="str">
        <v>MX</v>
      </c>
      <c r="L431" s="15" t="str">
        <v>MXN</v>
      </c>
      <c r="M431" s="15">
        <v>1486624607</v>
      </c>
      <c r="N431" s="15">
        <v>1483773407</v>
      </c>
      <c r="O431" s="15" t="b">
        <v>0</v>
      </c>
      <c r="P431" s="15">
        <v>11</v>
      </c>
    </row>
    <row r="432" spans="1:16" x14ac:dyDescent="0.35">
      <c r="A432" s="15" t="str">
        <v>successful</v>
      </c>
      <c r="B432" s="15" t="str">
        <v>US</v>
      </c>
      <c r="C432" s="15" t="str">
        <v>USD</v>
      </c>
      <c r="D432" s="15">
        <v>1363952225</v>
      </c>
      <c r="E432" s="15">
        <v>1361363825</v>
      </c>
      <c r="F432" s="15" t="b">
        <v>0</v>
      </c>
      <c r="G432" s="15">
        <v>32</v>
      </c>
      <c r="J432" s="15" t="str">
        <v>failed</v>
      </c>
      <c r="K432" s="15" t="str">
        <v>CA</v>
      </c>
      <c r="L432" s="15" t="str">
        <v>CAD</v>
      </c>
      <c r="M432" s="15">
        <v>1485147540</v>
      </c>
      <c r="N432" s="15">
        <v>1481951853</v>
      </c>
      <c r="O432" s="15" t="b">
        <v>0</v>
      </c>
      <c r="P432" s="15">
        <v>14</v>
      </c>
    </row>
    <row r="433" spans="1:16" x14ac:dyDescent="0.35">
      <c r="A433" s="15" t="str">
        <v>successful</v>
      </c>
      <c r="B433" s="15" t="str">
        <v>US</v>
      </c>
      <c r="C433" s="15" t="str">
        <v>USD</v>
      </c>
      <c r="D433" s="15">
        <v>1335540694</v>
      </c>
      <c r="E433" s="15">
        <v>1332948694</v>
      </c>
      <c r="F433" s="15" t="b">
        <v>0</v>
      </c>
      <c r="G433" s="15">
        <v>20</v>
      </c>
      <c r="J433" s="15" t="str">
        <v>failed</v>
      </c>
      <c r="K433" s="15" t="str">
        <v>US</v>
      </c>
      <c r="L433" s="15" t="str">
        <v>USD</v>
      </c>
      <c r="M433" s="15">
        <v>1433178060</v>
      </c>
      <c r="N433" s="15">
        <v>1429290060</v>
      </c>
      <c r="O433" s="15" t="b">
        <v>0</v>
      </c>
      <c r="P433" s="15">
        <v>5</v>
      </c>
    </row>
    <row r="434" spans="1:16" x14ac:dyDescent="0.35">
      <c r="A434" s="15" t="str">
        <v>successful</v>
      </c>
      <c r="B434" s="15" t="str">
        <v>US</v>
      </c>
      <c r="C434" s="15" t="str">
        <v>USD</v>
      </c>
      <c r="D434" s="15">
        <v>1327133580</v>
      </c>
      <c r="E434" s="15">
        <v>1321978335</v>
      </c>
      <c r="F434" s="15" t="b">
        <v>0</v>
      </c>
      <c r="G434" s="15">
        <v>154</v>
      </c>
      <c r="J434" s="15" t="str">
        <v>failed</v>
      </c>
      <c r="K434" s="15" t="str">
        <v>US</v>
      </c>
      <c r="L434" s="15" t="str">
        <v>USD</v>
      </c>
      <c r="M434" s="15">
        <v>1409813940</v>
      </c>
      <c r="N434" s="15">
        <v>1407271598</v>
      </c>
      <c r="O434" s="15" t="b">
        <v>0</v>
      </c>
      <c r="P434" s="15">
        <v>45</v>
      </c>
    </row>
    <row r="435" spans="1:16" x14ac:dyDescent="0.35">
      <c r="A435" s="15" t="str">
        <v>successful</v>
      </c>
      <c r="B435" s="15" t="str">
        <v>US</v>
      </c>
      <c r="C435" s="15" t="str">
        <v>USD</v>
      </c>
      <c r="D435" s="15">
        <v>1397941475</v>
      </c>
      <c r="E435" s="15">
        <v>1395349475</v>
      </c>
      <c r="F435" s="15" t="b">
        <v>0</v>
      </c>
      <c r="G435" s="15">
        <v>41</v>
      </c>
      <c r="J435" s="15" t="str">
        <v>failed</v>
      </c>
      <c r="K435" s="15" t="str">
        <v>US</v>
      </c>
      <c r="L435" s="15" t="str">
        <v>USD</v>
      </c>
      <c r="M435" s="15">
        <v>1447032093</v>
      </c>
      <c r="N435" s="15">
        <v>1441844493</v>
      </c>
      <c r="O435" s="15" t="b">
        <v>0</v>
      </c>
      <c r="P435" s="15">
        <v>8</v>
      </c>
    </row>
    <row r="436" spans="1:16" x14ac:dyDescent="0.35">
      <c r="A436" s="15" t="str">
        <v>successful</v>
      </c>
      <c r="B436" s="15" t="str">
        <v>US</v>
      </c>
      <c r="C436" s="15" t="str">
        <v>USD</v>
      </c>
      <c r="D436" s="15">
        <v>1372651140</v>
      </c>
      <c r="E436" s="15">
        <v>1369770292</v>
      </c>
      <c r="F436" s="15" t="b">
        <v>0</v>
      </c>
      <c r="G436" s="15">
        <v>75</v>
      </c>
      <c r="J436" s="15" t="str">
        <v>failed</v>
      </c>
      <c r="K436" s="15" t="str">
        <v>US</v>
      </c>
      <c r="L436" s="15" t="str">
        <v>USD</v>
      </c>
      <c r="M436" s="15">
        <v>1458925156</v>
      </c>
      <c r="N436" s="15">
        <v>1456336756</v>
      </c>
      <c r="O436" s="15" t="b">
        <v>0</v>
      </c>
      <c r="P436" s="15">
        <v>3</v>
      </c>
    </row>
    <row r="437" spans="1:16" x14ac:dyDescent="0.35">
      <c r="A437" s="15" t="str">
        <v>successful</v>
      </c>
      <c r="B437" s="15" t="str">
        <v>US</v>
      </c>
      <c r="C437" s="15" t="str">
        <v>USD</v>
      </c>
      <c r="D437" s="15">
        <v>1337396400</v>
      </c>
      <c r="E437" s="15">
        <v>1333709958</v>
      </c>
      <c r="F437" s="15" t="b">
        <v>0</v>
      </c>
      <c r="G437" s="15">
        <v>40</v>
      </c>
      <c r="J437" s="15" t="str">
        <v>failed</v>
      </c>
      <c r="K437" s="15" t="str">
        <v>US</v>
      </c>
      <c r="L437" s="15" t="str">
        <v>USD</v>
      </c>
      <c r="M437" s="15">
        <v>1467132185</v>
      </c>
      <c r="N437" s="15">
        <v>1461948185</v>
      </c>
      <c r="O437" s="15" t="b">
        <v>0</v>
      </c>
      <c r="P437" s="15">
        <v>24</v>
      </c>
    </row>
    <row r="438" spans="1:16" x14ac:dyDescent="0.35">
      <c r="A438" s="15" t="str">
        <v>successful</v>
      </c>
      <c r="B438" s="15" t="str">
        <v>US</v>
      </c>
      <c r="C438" s="15" t="str">
        <v>USD</v>
      </c>
      <c r="D438" s="15">
        <v>1381108918</v>
      </c>
      <c r="E438" s="15">
        <v>1378516918</v>
      </c>
      <c r="F438" s="15" t="b">
        <v>0</v>
      </c>
      <c r="G438" s="15">
        <v>46</v>
      </c>
      <c r="J438" s="15" t="str">
        <v>failed</v>
      </c>
      <c r="K438" s="15" t="str">
        <v>AU</v>
      </c>
      <c r="L438" s="15" t="str">
        <v>AUD</v>
      </c>
      <c r="M438" s="15">
        <v>1439515497</v>
      </c>
      <c r="N438" s="15">
        <v>1435627497</v>
      </c>
      <c r="O438" s="15" t="b">
        <v>0</v>
      </c>
      <c r="P438" s="15">
        <v>18</v>
      </c>
    </row>
    <row r="439" spans="1:16" x14ac:dyDescent="0.35">
      <c r="A439" s="15" t="str">
        <v>successful</v>
      </c>
      <c r="B439" s="15" t="str">
        <v>US</v>
      </c>
      <c r="C439" s="15" t="str">
        <v>USD</v>
      </c>
      <c r="D439" s="15">
        <v>1398988662</v>
      </c>
      <c r="E439" s="15">
        <v>1396396662</v>
      </c>
      <c r="F439" s="15" t="b">
        <v>0</v>
      </c>
      <c r="G439" s="15">
        <v>62</v>
      </c>
      <c r="J439" s="15" t="str">
        <v>failed</v>
      </c>
      <c r="K439" s="15" t="str">
        <v>AT</v>
      </c>
      <c r="L439" s="15" t="str">
        <v>EUR</v>
      </c>
      <c r="M439" s="15">
        <v>1456094197</v>
      </c>
      <c r="N439" s="15">
        <v>1453502197</v>
      </c>
      <c r="O439" s="15" t="b">
        <v>0</v>
      </c>
      <c r="P439" s="15">
        <v>12</v>
      </c>
    </row>
    <row r="440" spans="1:16" x14ac:dyDescent="0.35">
      <c r="A440" s="15" t="str">
        <v>successful</v>
      </c>
      <c r="B440" s="15" t="str">
        <v>US</v>
      </c>
      <c r="C440" s="15" t="str">
        <v>USD</v>
      </c>
      <c r="D440" s="15">
        <v>1326835985</v>
      </c>
      <c r="E440" s="15">
        <v>1324243985</v>
      </c>
      <c r="F440" s="15" t="b">
        <v>0</v>
      </c>
      <c r="G440" s="15">
        <v>61</v>
      </c>
      <c r="J440" s="15" t="str">
        <v>failed</v>
      </c>
      <c r="K440" s="15" t="str">
        <v>SE</v>
      </c>
      <c r="L440" s="15" t="str">
        <v>SEK</v>
      </c>
      <c r="M440" s="15">
        <v>1456385101</v>
      </c>
      <c r="N440" s="15">
        <v>1453793101</v>
      </c>
      <c r="O440" s="15" t="b">
        <v>0</v>
      </c>
      <c r="P440" s="15">
        <v>123</v>
      </c>
    </row>
    <row r="441" spans="1:16" x14ac:dyDescent="0.35">
      <c r="A441" s="15" t="str">
        <v>successful</v>
      </c>
      <c r="B441" s="15" t="str">
        <v>US</v>
      </c>
      <c r="C441" s="15" t="str">
        <v>USD</v>
      </c>
      <c r="D441" s="15">
        <v>1348337956</v>
      </c>
      <c r="E441" s="15">
        <v>1345745956</v>
      </c>
      <c r="F441" s="15" t="b">
        <v>0</v>
      </c>
      <c r="G441" s="15">
        <v>96</v>
      </c>
      <c r="J441" s="15" t="str">
        <v>failed</v>
      </c>
      <c r="K441" s="15" t="str">
        <v>US</v>
      </c>
      <c r="L441" s="15" t="str">
        <v>USD</v>
      </c>
      <c r="M441" s="15">
        <v>1466449140</v>
      </c>
      <c r="N441" s="15">
        <v>1463392828</v>
      </c>
      <c r="O441" s="15" t="b">
        <v>0</v>
      </c>
      <c r="P441" s="15">
        <v>96</v>
      </c>
    </row>
    <row r="442" spans="1:16" x14ac:dyDescent="0.35">
      <c r="A442" s="15" t="str">
        <v>successful</v>
      </c>
      <c r="B442" s="15" t="str">
        <v>US</v>
      </c>
      <c r="C442" s="15" t="str">
        <v>USD</v>
      </c>
      <c r="D442" s="15">
        <v>1474694787</v>
      </c>
      <c r="E442" s="15">
        <v>1472102787</v>
      </c>
      <c r="F442" s="15" t="b">
        <v>0</v>
      </c>
      <c r="G442" s="15">
        <v>190</v>
      </c>
      <c r="J442" s="15" t="str">
        <v>failed</v>
      </c>
      <c r="K442" s="15" t="str">
        <v>US</v>
      </c>
      <c r="L442" s="15" t="str">
        <v>USD</v>
      </c>
      <c r="M442" s="15">
        <v>1417387322</v>
      </c>
      <c r="N442" s="15">
        <v>1413495722</v>
      </c>
      <c r="O442" s="15" t="b">
        <v>0</v>
      </c>
      <c r="P442" s="15">
        <v>31</v>
      </c>
    </row>
    <row r="443" spans="1:16" x14ac:dyDescent="0.35">
      <c r="A443" s="15" t="str">
        <v>successful</v>
      </c>
      <c r="B443" s="15" t="str">
        <v>US</v>
      </c>
      <c r="C443" s="15" t="str">
        <v>USD</v>
      </c>
      <c r="D443" s="15">
        <v>1415653663</v>
      </c>
      <c r="E443" s="15">
        <v>1413058063</v>
      </c>
      <c r="F443" s="15" t="b">
        <v>1</v>
      </c>
      <c r="G443" s="15">
        <v>94</v>
      </c>
      <c r="J443" s="15" t="str">
        <v>failed</v>
      </c>
      <c r="K443" s="15" t="str">
        <v>US</v>
      </c>
      <c r="L443" s="15" t="str">
        <v>USD</v>
      </c>
      <c r="M443" s="15">
        <v>1407624222</v>
      </c>
      <c r="N443" s="15">
        <v>1405032222</v>
      </c>
      <c r="O443" s="15" t="b">
        <v>0</v>
      </c>
      <c r="P443" s="15">
        <v>4</v>
      </c>
    </row>
    <row r="444" spans="1:16" x14ac:dyDescent="0.35">
      <c r="A444" s="15" t="str">
        <v>successful</v>
      </c>
      <c r="B444" s="15" t="str">
        <v>CA</v>
      </c>
      <c r="C444" s="15" t="str">
        <v>CAD</v>
      </c>
      <c r="D444" s="15">
        <v>1381723140</v>
      </c>
      <c r="E444" s="15">
        <v>1378735983</v>
      </c>
      <c r="F444" s="15" t="b">
        <v>1</v>
      </c>
      <c r="G444" s="15">
        <v>39</v>
      </c>
      <c r="J444" s="15" t="str">
        <v>failed</v>
      </c>
      <c r="K444" s="15" t="str">
        <v>US</v>
      </c>
      <c r="L444" s="15" t="str">
        <v>USD</v>
      </c>
      <c r="M444" s="15">
        <v>1475431486</v>
      </c>
      <c r="N444" s="15">
        <v>1472839486</v>
      </c>
      <c r="O444" s="15" t="b">
        <v>0</v>
      </c>
      <c r="P444" s="15">
        <v>3</v>
      </c>
    </row>
    <row r="445" spans="1:16" x14ac:dyDescent="0.35">
      <c r="A445" s="15" t="str">
        <v>successful</v>
      </c>
      <c r="B445" s="15" t="str">
        <v>US</v>
      </c>
      <c r="C445" s="15" t="str">
        <v>USD</v>
      </c>
      <c r="D445" s="15">
        <v>1481184000</v>
      </c>
      <c r="E445" s="15">
        <v>1479708680</v>
      </c>
      <c r="F445" s="15" t="b">
        <v>0</v>
      </c>
      <c r="G445" s="15">
        <v>127</v>
      </c>
      <c r="J445" s="15" t="str">
        <v>failed</v>
      </c>
      <c r="K445" s="15" t="str">
        <v>ES</v>
      </c>
      <c r="L445" s="15" t="str">
        <v>EUR</v>
      </c>
      <c r="M445" s="15">
        <v>1471985640</v>
      </c>
      <c r="N445" s="15">
        <v>1469289685</v>
      </c>
      <c r="O445" s="15" t="b">
        <v>0</v>
      </c>
      <c r="P445" s="15">
        <v>179</v>
      </c>
    </row>
    <row r="446" spans="1:16" x14ac:dyDescent="0.35">
      <c r="A446" s="15" t="str">
        <v>successful</v>
      </c>
      <c r="B446" s="15" t="str">
        <v>US</v>
      </c>
      <c r="C446" s="15" t="str">
        <v>USD</v>
      </c>
      <c r="D446" s="15">
        <v>1414817940</v>
      </c>
      <c r="E446" s="15">
        <v>1411489552</v>
      </c>
      <c r="F446" s="15" t="b">
        <v>1</v>
      </c>
      <c r="G446" s="15">
        <v>159</v>
      </c>
      <c r="J446" s="15" t="str">
        <v>failed</v>
      </c>
      <c r="K446" s="15" t="str">
        <v>US</v>
      </c>
      <c r="L446" s="15" t="str">
        <v>USD</v>
      </c>
      <c r="M446" s="15">
        <v>1427507208</v>
      </c>
      <c r="N446" s="15">
        <v>1424918808</v>
      </c>
      <c r="O446" s="15" t="b">
        <v>0</v>
      </c>
      <c r="P446" s="15">
        <v>3</v>
      </c>
    </row>
    <row r="447" spans="1:16" x14ac:dyDescent="0.35">
      <c r="A447" s="15" t="str">
        <v>successful</v>
      </c>
      <c r="B447" s="15" t="str">
        <v>US</v>
      </c>
      <c r="C447" s="15" t="str">
        <v>USD</v>
      </c>
      <c r="D447" s="15">
        <v>1473047940</v>
      </c>
      <c r="E447" s="15">
        <v>1469595396</v>
      </c>
      <c r="F447" s="15" t="b">
        <v>0</v>
      </c>
      <c r="G447" s="15">
        <v>177</v>
      </c>
      <c r="J447" s="15" t="str">
        <v>failed</v>
      </c>
      <c r="K447" s="15" t="str">
        <v>DE</v>
      </c>
      <c r="L447" s="15" t="str">
        <v>EUR</v>
      </c>
      <c r="M447" s="15">
        <v>1451602800</v>
      </c>
      <c r="N447" s="15">
        <v>1449011610</v>
      </c>
      <c r="O447" s="15" t="b">
        <v>0</v>
      </c>
      <c r="P447" s="15">
        <v>23</v>
      </c>
    </row>
    <row r="448" spans="1:16" x14ac:dyDescent="0.35">
      <c r="A448" s="15" t="str">
        <v>successful</v>
      </c>
      <c r="B448" s="15" t="str">
        <v>GB</v>
      </c>
      <c r="C448" s="15" t="str">
        <v>GBP</v>
      </c>
      <c r="D448" s="15">
        <v>1394460000</v>
      </c>
      <c r="E448" s="15">
        <v>1393233855</v>
      </c>
      <c r="F448" s="15" t="b">
        <v>0</v>
      </c>
      <c r="G448" s="15">
        <v>47</v>
      </c>
      <c r="J448" s="15" t="str">
        <v>failed</v>
      </c>
      <c r="K448" s="15" t="str">
        <v>GB</v>
      </c>
      <c r="L448" s="15" t="str">
        <v>GBP</v>
      </c>
      <c r="M448" s="15">
        <v>1452384000</v>
      </c>
      <c r="N448" s="15">
        <v>1447698300</v>
      </c>
      <c r="O448" s="15" t="b">
        <v>0</v>
      </c>
      <c r="P448" s="15">
        <v>23</v>
      </c>
    </row>
    <row r="449" spans="1:16" x14ac:dyDescent="0.35">
      <c r="A449" s="15" t="str">
        <v>successful</v>
      </c>
      <c r="B449" s="15" t="str">
        <v>US</v>
      </c>
      <c r="C449" s="15" t="str">
        <v>USD</v>
      </c>
      <c r="D449" s="15">
        <v>1436555376</v>
      </c>
      <c r="E449" s="15">
        <v>1433963376</v>
      </c>
      <c r="F449" s="15" t="b">
        <v>0</v>
      </c>
      <c r="G449" s="15">
        <v>1</v>
      </c>
      <c r="J449" s="15" t="str">
        <v>failed</v>
      </c>
      <c r="K449" s="15" t="str">
        <v>NL</v>
      </c>
      <c r="L449" s="15" t="str">
        <v>EUR</v>
      </c>
      <c r="M449" s="15">
        <v>1403507050</v>
      </c>
      <c r="N449" s="15">
        <v>1400051050</v>
      </c>
      <c r="O449" s="15" t="b">
        <v>0</v>
      </c>
      <c r="P449" s="15">
        <v>41</v>
      </c>
    </row>
    <row r="450" spans="1:16" x14ac:dyDescent="0.35">
      <c r="A450" s="15" t="str">
        <v>successful</v>
      </c>
      <c r="B450" s="15" t="str">
        <v>US</v>
      </c>
      <c r="C450" s="15" t="str">
        <v>USD</v>
      </c>
      <c r="D450" s="15">
        <v>1429038033</v>
      </c>
      <c r="E450" s="15">
        <v>1426446033</v>
      </c>
      <c r="F450" s="15" t="b">
        <v>0</v>
      </c>
      <c r="G450" s="15">
        <v>16</v>
      </c>
      <c r="J450" s="15" t="str">
        <v>failed</v>
      </c>
      <c r="K450" s="15" t="str">
        <v>IT</v>
      </c>
      <c r="L450" s="15" t="str">
        <v>EUR</v>
      </c>
      <c r="M450" s="15">
        <v>1475310825</v>
      </c>
      <c r="N450" s="15">
        <v>1472718825</v>
      </c>
      <c r="O450" s="15" t="b">
        <v>0</v>
      </c>
      <c r="P450" s="15">
        <v>0</v>
      </c>
    </row>
    <row r="451" spans="1:16" x14ac:dyDescent="0.35">
      <c r="A451" s="15" t="str">
        <v>successful</v>
      </c>
      <c r="B451" s="15" t="str">
        <v>US</v>
      </c>
      <c r="C451" s="15" t="str">
        <v>USD</v>
      </c>
      <c r="D451" s="15">
        <v>1426473264</v>
      </c>
      <c r="E451" s="15">
        <v>1424057664</v>
      </c>
      <c r="F451" s="15" t="b">
        <v>0</v>
      </c>
      <c r="G451" s="15">
        <v>115</v>
      </c>
      <c r="J451" s="15" t="str">
        <v>failed</v>
      </c>
      <c r="K451" s="15" t="str">
        <v>US</v>
      </c>
      <c r="L451" s="15" t="str">
        <v>USD</v>
      </c>
      <c r="M451" s="15">
        <v>1475101495</v>
      </c>
      <c r="N451" s="15">
        <v>1472509495</v>
      </c>
      <c r="O451" s="15" t="b">
        <v>0</v>
      </c>
      <c r="P451" s="15">
        <v>32</v>
      </c>
    </row>
    <row r="452" spans="1:16" x14ac:dyDescent="0.35">
      <c r="A452" s="15" t="str">
        <v>successful</v>
      </c>
      <c r="B452" s="15" t="str">
        <v>US</v>
      </c>
      <c r="C452" s="15" t="str">
        <v>USD</v>
      </c>
      <c r="D452" s="15">
        <v>1461560340</v>
      </c>
      <c r="E452" s="15">
        <v>1458762717</v>
      </c>
      <c r="F452" s="15" t="b">
        <v>0</v>
      </c>
      <c r="G452" s="15">
        <v>133</v>
      </c>
      <c r="J452" s="15" t="str">
        <v>failed</v>
      </c>
      <c r="K452" s="15" t="str">
        <v>US</v>
      </c>
      <c r="L452" s="15" t="str">
        <v>USD</v>
      </c>
      <c r="M452" s="15">
        <v>1409770164</v>
      </c>
      <c r="N452" s="15">
        <v>1407178164</v>
      </c>
      <c r="O452" s="15" t="b">
        <v>0</v>
      </c>
      <c r="P452" s="15">
        <v>2</v>
      </c>
    </row>
    <row r="453" spans="1:16" x14ac:dyDescent="0.35">
      <c r="A453" s="15" t="str">
        <v>successful</v>
      </c>
      <c r="B453" s="15" t="str">
        <v>FR</v>
      </c>
      <c r="C453" s="15" t="str">
        <v>EUR</v>
      </c>
      <c r="D453" s="15">
        <v>1469994300</v>
      </c>
      <c r="E453" s="15">
        <v>1464815253</v>
      </c>
      <c r="F453" s="15" t="b">
        <v>0</v>
      </c>
      <c r="G453" s="15">
        <v>70</v>
      </c>
      <c r="J453" s="15" t="str">
        <v>failed</v>
      </c>
      <c r="K453" s="15" t="str">
        <v>GB</v>
      </c>
      <c r="L453" s="15" t="str">
        <v>GBP</v>
      </c>
      <c r="M453" s="15">
        <v>1468349460</v>
      </c>
      <c r="N453" s="15">
        <v>1466186988</v>
      </c>
      <c r="O453" s="15" t="b">
        <v>0</v>
      </c>
      <c r="P453" s="15">
        <v>7</v>
      </c>
    </row>
    <row r="454" spans="1:16" x14ac:dyDescent="0.35">
      <c r="A454" s="15" t="str">
        <v>successful</v>
      </c>
      <c r="B454" s="15" t="str">
        <v>US</v>
      </c>
      <c r="C454" s="15" t="str">
        <v>USD</v>
      </c>
      <c r="D454" s="15">
        <v>1477342800</v>
      </c>
      <c r="E454" s="15">
        <v>1476386395</v>
      </c>
      <c r="F454" s="15" t="b">
        <v>0</v>
      </c>
      <c r="G454" s="15">
        <v>62</v>
      </c>
      <c r="J454" s="15" t="str">
        <v>failed</v>
      </c>
      <c r="K454" s="15" t="str">
        <v>US</v>
      </c>
      <c r="L454" s="15" t="str">
        <v>USD</v>
      </c>
      <c r="M454" s="15">
        <v>1462655519</v>
      </c>
      <c r="N454" s="15">
        <v>1457475119</v>
      </c>
      <c r="O454" s="15" t="b">
        <v>0</v>
      </c>
      <c r="P454" s="15">
        <v>4</v>
      </c>
    </row>
    <row r="455" spans="1:16" x14ac:dyDescent="0.35">
      <c r="A455" s="15" t="str">
        <v>successful</v>
      </c>
      <c r="B455" s="15" t="str">
        <v>US</v>
      </c>
      <c r="C455" s="15" t="str">
        <v>USD</v>
      </c>
      <c r="D455" s="15">
        <v>1424116709</v>
      </c>
      <c r="E455" s="15">
        <v>1421524709</v>
      </c>
      <c r="F455" s="15" t="b">
        <v>0</v>
      </c>
      <c r="G455" s="15">
        <v>10</v>
      </c>
      <c r="J455" s="15" t="str">
        <v>failed</v>
      </c>
      <c r="K455" s="15" t="str">
        <v>US</v>
      </c>
      <c r="L455" s="15" t="str">
        <v>USD</v>
      </c>
      <c r="M455" s="15">
        <v>1478926800</v>
      </c>
      <c r="N455" s="15">
        <v>1476054568</v>
      </c>
      <c r="O455" s="15" t="b">
        <v>0</v>
      </c>
      <c r="P455" s="15">
        <v>196</v>
      </c>
    </row>
    <row r="456" spans="1:16" x14ac:dyDescent="0.35">
      <c r="A456" s="15" t="str">
        <v>successful</v>
      </c>
      <c r="B456" s="15" t="str">
        <v>US</v>
      </c>
      <c r="C456" s="15" t="str">
        <v>USD</v>
      </c>
      <c r="D456" s="15">
        <v>1482901546</v>
      </c>
      <c r="E456" s="15">
        <v>1480309546</v>
      </c>
      <c r="F456" s="15" t="b">
        <v>0</v>
      </c>
      <c r="G456" s="15">
        <v>499</v>
      </c>
      <c r="J456" s="15" t="str">
        <v>failed</v>
      </c>
      <c r="K456" s="15" t="str">
        <v>US</v>
      </c>
      <c r="L456" s="15" t="str">
        <v>USD</v>
      </c>
      <c r="M456" s="15">
        <v>1417388340</v>
      </c>
      <c r="N456" s="15">
        <v>1412835530</v>
      </c>
      <c r="O456" s="15" t="b">
        <v>0</v>
      </c>
      <c r="P456" s="15">
        <v>11</v>
      </c>
    </row>
    <row r="457" spans="1:16" x14ac:dyDescent="0.35">
      <c r="A457" s="15" t="str">
        <v>successful</v>
      </c>
      <c r="B457" s="15" t="str">
        <v>US</v>
      </c>
      <c r="C457" s="15" t="str">
        <v>USD</v>
      </c>
      <c r="D457" s="15">
        <v>1469329217</v>
      </c>
      <c r="E457" s="15">
        <v>1466737217</v>
      </c>
      <c r="F457" s="15" t="b">
        <v>0</v>
      </c>
      <c r="G457" s="15">
        <v>47</v>
      </c>
      <c r="J457" s="15" t="str">
        <v>failed</v>
      </c>
      <c r="K457" s="15" t="str">
        <v>US</v>
      </c>
      <c r="L457" s="15" t="str">
        <v>USD</v>
      </c>
      <c r="M457" s="15">
        <v>1417276800</v>
      </c>
      <c r="N457" s="15">
        <v>1415140480</v>
      </c>
      <c r="O457" s="15" t="b">
        <v>0</v>
      </c>
      <c r="P457" s="15">
        <v>9</v>
      </c>
    </row>
    <row r="458" spans="1:16" x14ac:dyDescent="0.35">
      <c r="A458" s="15" t="str">
        <v>successful</v>
      </c>
      <c r="B458" s="15" t="str">
        <v>DE</v>
      </c>
      <c r="C458" s="15" t="str">
        <v>EUR</v>
      </c>
      <c r="D458" s="15">
        <v>1477422000</v>
      </c>
      <c r="E458" s="15">
        <v>1472282956</v>
      </c>
      <c r="F458" s="15" t="b">
        <v>0</v>
      </c>
      <c r="G458" s="15">
        <v>28</v>
      </c>
      <c r="J458" s="15" t="str">
        <v>failed</v>
      </c>
      <c r="K458" s="15" t="str">
        <v>US</v>
      </c>
      <c r="L458" s="15" t="str">
        <v>USD</v>
      </c>
      <c r="M458" s="15">
        <v>1406474820</v>
      </c>
      <c r="N458" s="15">
        <v>1403902060</v>
      </c>
      <c r="O458" s="15" t="b">
        <v>0</v>
      </c>
      <c r="P458" s="15">
        <v>5</v>
      </c>
    </row>
    <row r="459" spans="1:16" x14ac:dyDescent="0.35">
      <c r="A459" s="15" t="str">
        <v>successful</v>
      </c>
      <c r="B459" s="15" t="str">
        <v>ES</v>
      </c>
      <c r="C459" s="15" t="str">
        <v>EUR</v>
      </c>
      <c r="D459" s="15">
        <v>1448463431</v>
      </c>
      <c r="E459" s="15">
        <v>1444831031</v>
      </c>
      <c r="F459" s="15" t="b">
        <v>0</v>
      </c>
      <c r="G459" s="15">
        <v>24</v>
      </c>
      <c r="J459" s="15" t="str">
        <v>failed</v>
      </c>
      <c r="K459" s="15" t="str">
        <v>US</v>
      </c>
      <c r="L459" s="15" t="str">
        <v>USD</v>
      </c>
      <c r="M459" s="15">
        <v>1417145297</v>
      </c>
      <c r="N459" s="15">
        <v>1414549697</v>
      </c>
      <c r="O459" s="15" t="b">
        <v>0</v>
      </c>
      <c r="P459" s="15">
        <v>8</v>
      </c>
    </row>
    <row r="460" spans="1:16" x14ac:dyDescent="0.35">
      <c r="A460" s="15" t="str">
        <v>successful</v>
      </c>
      <c r="B460" s="15" t="str">
        <v>GB</v>
      </c>
      <c r="C460" s="15" t="str">
        <v>GBP</v>
      </c>
      <c r="D460" s="15">
        <v>1429138740</v>
      </c>
      <c r="E460" s="15">
        <v>1426528418</v>
      </c>
      <c r="F460" s="15" t="b">
        <v>0</v>
      </c>
      <c r="G460" s="15">
        <v>76</v>
      </c>
      <c r="J460" s="15" t="str">
        <v>failed</v>
      </c>
      <c r="K460" s="15" t="str">
        <v>CA</v>
      </c>
      <c r="L460" s="15" t="str">
        <v>CAD</v>
      </c>
      <c r="M460" s="15">
        <v>1447909401</v>
      </c>
      <c r="N460" s="15">
        <v>1444017801</v>
      </c>
      <c r="O460" s="15" t="b">
        <v>0</v>
      </c>
      <c r="P460" s="15">
        <v>229</v>
      </c>
    </row>
    <row r="461" spans="1:16" x14ac:dyDescent="0.35">
      <c r="A461" s="15" t="str">
        <v>successful</v>
      </c>
      <c r="B461" s="15" t="str">
        <v>US</v>
      </c>
      <c r="C461" s="15" t="str">
        <v>USD</v>
      </c>
      <c r="D461" s="15">
        <v>1433376000</v>
      </c>
      <c r="E461" s="15">
        <v>1430768468</v>
      </c>
      <c r="F461" s="15" t="b">
        <v>0</v>
      </c>
      <c r="G461" s="15">
        <v>98</v>
      </c>
      <c r="J461" s="15" t="str">
        <v>failed</v>
      </c>
      <c r="K461" s="15" t="str">
        <v>CA</v>
      </c>
      <c r="L461" s="15" t="str">
        <v>CAD</v>
      </c>
      <c r="M461" s="15">
        <v>1415865720</v>
      </c>
      <c r="N461" s="15">
        <v>1413270690</v>
      </c>
      <c r="O461" s="15" t="b">
        <v>0</v>
      </c>
      <c r="P461" s="15">
        <v>40</v>
      </c>
    </row>
    <row r="462" spans="1:16" x14ac:dyDescent="0.35">
      <c r="A462" s="15" t="str">
        <v>successful</v>
      </c>
      <c r="B462" s="15" t="str">
        <v>CA</v>
      </c>
      <c r="C462" s="15" t="str">
        <v>CAD</v>
      </c>
      <c r="D462" s="15">
        <v>1433206020</v>
      </c>
      <c r="E462" s="15">
        <v>1430617209</v>
      </c>
      <c r="F462" s="15" t="b">
        <v>0</v>
      </c>
      <c r="G462" s="15">
        <v>30</v>
      </c>
      <c r="J462" s="15" t="str">
        <v>failed</v>
      </c>
      <c r="K462" s="15" t="str">
        <v>US</v>
      </c>
      <c r="L462" s="15" t="str">
        <v>USD</v>
      </c>
      <c r="M462" s="15">
        <v>1373174903</v>
      </c>
      <c r="N462" s="15">
        <v>1369286903</v>
      </c>
      <c r="O462" s="15" t="b">
        <v>0</v>
      </c>
      <c r="P462" s="15">
        <v>123</v>
      </c>
    </row>
    <row r="463" spans="1:16" x14ac:dyDescent="0.35">
      <c r="A463" s="15" t="str">
        <v>successful</v>
      </c>
      <c r="B463" s="15" t="str">
        <v>US</v>
      </c>
      <c r="C463" s="15" t="str">
        <v>USD</v>
      </c>
      <c r="D463" s="15">
        <v>1445054400</v>
      </c>
      <c r="E463" s="15">
        <v>1443074571</v>
      </c>
      <c r="F463" s="15" t="b">
        <v>1</v>
      </c>
      <c r="G463" s="15">
        <v>478</v>
      </c>
      <c r="J463" s="15" t="str">
        <v>failed</v>
      </c>
      <c r="K463" s="15" t="str">
        <v>AU</v>
      </c>
      <c r="L463" s="15" t="str">
        <v>AUD</v>
      </c>
      <c r="M463" s="15">
        <v>1392800922</v>
      </c>
      <c r="N463" s="15">
        <v>1390381722</v>
      </c>
      <c r="O463" s="15" t="b">
        <v>0</v>
      </c>
      <c r="P463" s="15">
        <v>5</v>
      </c>
    </row>
    <row r="464" spans="1:16" x14ac:dyDescent="0.35">
      <c r="A464" s="15" t="str">
        <v>successful</v>
      </c>
      <c r="B464" s="15" t="str">
        <v>US</v>
      </c>
      <c r="C464" s="15" t="str">
        <v>USD</v>
      </c>
      <c r="D464" s="15">
        <v>1431876677</v>
      </c>
      <c r="E464" s="15">
        <v>1429284677</v>
      </c>
      <c r="F464" s="15" t="b">
        <v>1</v>
      </c>
      <c r="G464" s="15">
        <v>74</v>
      </c>
      <c r="J464" s="15" t="str">
        <v>failed</v>
      </c>
      <c r="K464" s="15" t="str">
        <v>US</v>
      </c>
      <c r="L464" s="15" t="str">
        <v>USD</v>
      </c>
      <c r="M464" s="15">
        <v>1375657582</v>
      </c>
      <c r="N464" s="15">
        <v>1371769582</v>
      </c>
      <c r="O464" s="15" t="b">
        <v>0</v>
      </c>
      <c r="P464" s="15">
        <v>148</v>
      </c>
    </row>
    <row r="465" spans="1:16" x14ac:dyDescent="0.35">
      <c r="A465" s="15" t="str">
        <v>successful</v>
      </c>
      <c r="B465" s="15" t="str">
        <v>GB</v>
      </c>
      <c r="C465" s="15" t="str">
        <v>GBP</v>
      </c>
      <c r="D465" s="15">
        <v>1434837861</v>
      </c>
      <c r="E465" s="15">
        <v>1432245861</v>
      </c>
      <c r="F465" s="15" t="b">
        <v>0</v>
      </c>
      <c r="G465" s="15">
        <v>131</v>
      </c>
      <c r="J465" s="15" t="str">
        <v>failed</v>
      </c>
      <c r="K465" s="15" t="str">
        <v>US</v>
      </c>
      <c r="L465" s="15" t="str">
        <v>USD</v>
      </c>
      <c r="M465" s="15">
        <v>1387657931</v>
      </c>
      <c r="N465" s="15">
        <v>1385065931</v>
      </c>
      <c r="O465" s="15" t="b">
        <v>0</v>
      </c>
      <c r="P465" s="15">
        <v>10</v>
      </c>
    </row>
    <row r="466" spans="1:16" x14ac:dyDescent="0.35">
      <c r="A466" s="15" t="str">
        <v>successful</v>
      </c>
      <c r="B466" s="15" t="str">
        <v>SE</v>
      </c>
      <c r="C466" s="15" t="str">
        <v>SEK</v>
      </c>
      <c r="D466" s="15">
        <v>1454248563</v>
      </c>
      <c r="E466" s="15">
        <v>1451656563</v>
      </c>
      <c r="F466" s="15" t="b">
        <v>1</v>
      </c>
      <c r="G466" s="15">
        <v>61</v>
      </c>
      <c r="J466" s="15" t="str">
        <v>failed</v>
      </c>
      <c r="K466" s="15" t="str">
        <v>US</v>
      </c>
      <c r="L466" s="15" t="str">
        <v>USD</v>
      </c>
      <c r="M466" s="15">
        <v>1460274864</v>
      </c>
      <c r="N466" s="15">
        <v>1457686464</v>
      </c>
      <c r="O466" s="15" t="b">
        <v>0</v>
      </c>
      <c r="P466" s="15">
        <v>4</v>
      </c>
    </row>
    <row r="467" spans="1:16" x14ac:dyDescent="0.35">
      <c r="A467" s="15" t="str">
        <v>successful</v>
      </c>
      <c r="B467" s="15" t="str">
        <v>US</v>
      </c>
      <c r="C467" s="15" t="str">
        <v>USD</v>
      </c>
      <c r="D467" s="15">
        <v>1426532437</v>
      </c>
      <c r="E467" s="15">
        <v>1423944037</v>
      </c>
      <c r="F467" s="15" t="b">
        <v>1</v>
      </c>
      <c r="G467" s="15">
        <v>1071</v>
      </c>
      <c r="J467" s="15" t="str">
        <v>failed</v>
      </c>
      <c r="K467" s="15" t="str">
        <v>US</v>
      </c>
      <c r="L467" s="15" t="str">
        <v>USD</v>
      </c>
      <c r="M467" s="15">
        <v>1385447459</v>
      </c>
      <c r="N467" s="15">
        <v>1382679059</v>
      </c>
      <c r="O467" s="15" t="b">
        <v>0</v>
      </c>
      <c r="P467" s="15">
        <v>21</v>
      </c>
    </row>
    <row r="468" spans="1:16" x14ac:dyDescent="0.35">
      <c r="A468" s="15" t="str">
        <v>successful</v>
      </c>
      <c r="B468" s="15" t="str">
        <v>GB</v>
      </c>
      <c r="C468" s="15" t="str">
        <v>GBP</v>
      </c>
      <c r="D468" s="15">
        <v>1459414016</v>
      </c>
      <c r="E468" s="15">
        <v>1456480016</v>
      </c>
      <c r="F468" s="15" t="b">
        <v>1</v>
      </c>
      <c r="G468" s="15">
        <v>122</v>
      </c>
      <c r="J468" s="15" t="str">
        <v>failed</v>
      </c>
      <c r="K468" s="15" t="str">
        <v>US</v>
      </c>
      <c r="L468" s="15" t="str">
        <v>USD</v>
      </c>
      <c r="M468" s="15">
        <v>1349050622</v>
      </c>
      <c r="N468" s="15">
        <v>1347322622</v>
      </c>
      <c r="O468" s="15" t="b">
        <v>0</v>
      </c>
      <c r="P468" s="15">
        <v>2</v>
      </c>
    </row>
    <row r="469" spans="1:16" x14ac:dyDescent="0.35">
      <c r="A469" s="15" t="str">
        <v>successful</v>
      </c>
      <c r="B469" s="15" t="str">
        <v>US</v>
      </c>
      <c r="C469" s="15" t="str">
        <v>USD</v>
      </c>
      <c r="D469" s="15">
        <v>1414025347</v>
      </c>
      <c r="E469" s="15">
        <v>1411433347</v>
      </c>
      <c r="F469" s="15" t="b">
        <v>1</v>
      </c>
      <c r="G469" s="15">
        <v>111</v>
      </c>
      <c r="J469" s="15" t="str">
        <v>failed</v>
      </c>
      <c r="K469" s="15" t="str">
        <v>NO</v>
      </c>
      <c r="L469" s="15" t="str">
        <v>NOK</v>
      </c>
      <c r="M469" s="15">
        <v>1447787093</v>
      </c>
      <c r="N469" s="15">
        <v>1445191493</v>
      </c>
      <c r="O469" s="15" t="b">
        <v>0</v>
      </c>
      <c r="P469" s="15">
        <v>0</v>
      </c>
    </row>
    <row r="470" spans="1:16" x14ac:dyDescent="0.35">
      <c r="A470" s="15" t="str">
        <v>successful</v>
      </c>
      <c r="B470" s="15" t="str">
        <v>GB</v>
      </c>
      <c r="C470" s="15" t="str">
        <v>GBP</v>
      </c>
      <c r="D470" s="15">
        <v>1488830400</v>
      </c>
      <c r="E470" s="15">
        <v>1484924605</v>
      </c>
      <c r="F470" s="15" t="b">
        <v>1</v>
      </c>
      <c r="G470" s="15">
        <v>255</v>
      </c>
      <c r="J470" s="15" t="str">
        <v>failed</v>
      </c>
      <c r="K470" s="15" t="str">
        <v>US</v>
      </c>
      <c r="L470" s="15" t="str">
        <v>USD</v>
      </c>
      <c r="M470" s="15">
        <v>1391630297</v>
      </c>
      <c r="N470" s="15">
        <v>1389038297</v>
      </c>
      <c r="O470" s="15" t="b">
        <v>0</v>
      </c>
      <c r="P470" s="15">
        <v>4</v>
      </c>
    </row>
    <row r="471" spans="1:16" x14ac:dyDescent="0.35">
      <c r="A471" s="15" t="str">
        <v>successful</v>
      </c>
      <c r="B471" s="15" t="str">
        <v>SE</v>
      </c>
      <c r="C471" s="15" t="str">
        <v>SEK</v>
      </c>
      <c r="D471" s="15">
        <v>1428184740</v>
      </c>
      <c r="E471" s="15">
        <v>1423501507</v>
      </c>
      <c r="F471" s="15" t="b">
        <v>0</v>
      </c>
      <c r="G471" s="15">
        <v>141</v>
      </c>
      <c r="J471" s="15" t="str">
        <v>failed</v>
      </c>
      <c r="K471" s="15" t="str">
        <v>US</v>
      </c>
      <c r="L471" s="15" t="str">
        <v>USD</v>
      </c>
      <c r="M471" s="15">
        <v>1318806541</v>
      </c>
      <c r="N471" s="15">
        <v>1316214541</v>
      </c>
      <c r="O471" s="15" t="b">
        <v>0</v>
      </c>
      <c r="P471" s="15">
        <v>1</v>
      </c>
    </row>
    <row r="472" spans="1:16" x14ac:dyDescent="0.35">
      <c r="A472" s="15" t="str">
        <v>successful</v>
      </c>
      <c r="B472" s="15" t="str">
        <v>US</v>
      </c>
      <c r="C472" s="15" t="str">
        <v>USD</v>
      </c>
      <c r="D472" s="15">
        <v>1473680149</v>
      </c>
      <c r="E472" s="15">
        <v>1472470549</v>
      </c>
      <c r="F472" s="15" t="b">
        <v>0</v>
      </c>
      <c r="G472" s="15">
        <v>159</v>
      </c>
      <c r="J472" s="15" t="str">
        <v>failed</v>
      </c>
      <c r="K472" s="15" t="str">
        <v>US</v>
      </c>
      <c r="L472" s="15" t="str">
        <v>USD</v>
      </c>
      <c r="M472" s="15">
        <v>1388808545</v>
      </c>
      <c r="N472" s="15">
        <v>1386216545</v>
      </c>
      <c r="O472" s="15" t="b">
        <v>0</v>
      </c>
      <c r="P472" s="15">
        <v>30</v>
      </c>
    </row>
    <row r="473" spans="1:16" x14ac:dyDescent="0.35">
      <c r="A473" s="15" t="str">
        <v>successful</v>
      </c>
      <c r="B473" s="15" t="str">
        <v>US</v>
      </c>
      <c r="C473" s="15" t="str">
        <v>USD</v>
      </c>
      <c r="D473" s="15">
        <v>1450290010</v>
      </c>
      <c r="E473" s="15">
        <v>1447698010</v>
      </c>
      <c r="F473" s="15" t="b">
        <v>0</v>
      </c>
      <c r="G473" s="15">
        <v>99</v>
      </c>
      <c r="J473" s="15" t="str">
        <v>failed</v>
      </c>
      <c r="K473" s="15" t="str">
        <v>US</v>
      </c>
      <c r="L473" s="15" t="str">
        <v>USD</v>
      </c>
      <c r="M473" s="15">
        <v>1336340516</v>
      </c>
      <c r="N473" s="15">
        <v>1333748516</v>
      </c>
      <c r="O473" s="15" t="b">
        <v>0</v>
      </c>
      <c r="P473" s="15">
        <v>3</v>
      </c>
    </row>
    <row r="474" spans="1:16" x14ac:dyDescent="0.35">
      <c r="A474" s="15" t="str">
        <v>successful</v>
      </c>
      <c r="B474" s="15" t="str">
        <v>US</v>
      </c>
      <c r="C474" s="15" t="str">
        <v>USD</v>
      </c>
      <c r="D474" s="15">
        <v>1466697625</v>
      </c>
      <c r="E474" s="15">
        <v>1464105625</v>
      </c>
      <c r="F474" s="15" t="b">
        <v>0</v>
      </c>
      <c r="G474" s="15">
        <v>96</v>
      </c>
      <c r="J474" s="15" t="str">
        <v>failed</v>
      </c>
      <c r="K474" s="15" t="str">
        <v>US</v>
      </c>
      <c r="L474" s="15" t="str">
        <v>USD</v>
      </c>
      <c r="M474" s="15">
        <v>1410426250</v>
      </c>
      <c r="N474" s="15">
        <v>1405674250</v>
      </c>
      <c r="O474" s="15" t="b">
        <v>0</v>
      </c>
      <c r="P474" s="15">
        <v>975</v>
      </c>
    </row>
    <row r="475" spans="1:16" x14ac:dyDescent="0.35">
      <c r="A475" s="15" t="str">
        <v>successful</v>
      </c>
      <c r="B475" s="15" t="str">
        <v>GB</v>
      </c>
      <c r="C475" s="15" t="str">
        <v>GBP</v>
      </c>
      <c r="D475" s="15">
        <v>1481564080</v>
      </c>
      <c r="E475" s="15">
        <v>1479144880</v>
      </c>
      <c r="F475" s="15" t="b">
        <v>0</v>
      </c>
      <c r="G475" s="15">
        <v>27</v>
      </c>
      <c r="J475" s="15" t="str">
        <v>failed</v>
      </c>
      <c r="K475" s="15" t="str">
        <v>US</v>
      </c>
      <c r="L475" s="15" t="str">
        <v>USD</v>
      </c>
      <c r="M475" s="15">
        <v>1452744011</v>
      </c>
      <c r="N475" s="15">
        <v>1450152011</v>
      </c>
      <c r="O475" s="15" t="b">
        <v>0</v>
      </c>
      <c r="P475" s="15">
        <v>167</v>
      </c>
    </row>
    <row r="476" spans="1:16" x14ac:dyDescent="0.35">
      <c r="A476" s="15" t="str">
        <v>successful</v>
      </c>
      <c r="B476" s="15" t="str">
        <v>US</v>
      </c>
      <c r="C476" s="15" t="str">
        <v>USD</v>
      </c>
      <c r="D476" s="15">
        <v>1470369540</v>
      </c>
      <c r="E476" s="15">
        <v>1467604804</v>
      </c>
      <c r="F476" s="15" t="b">
        <v>0</v>
      </c>
      <c r="G476" s="15">
        <v>166</v>
      </c>
      <c r="J476" s="15" t="str">
        <v>failed</v>
      </c>
      <c r="K476" s="15" t="str">
        <v>US</v>
      </c>
      <c r="L476" s="15" t="str">
        <v>USD</v>
      </c>
      <c r="M476" s="15">
        <v>1311309721</v>
      </c>
      <c r="N476" s="15">
        <v>1307421721</v>
      </c>
      <c r="O476" s="15" t="b">
        <v>0</v>
      </c>
      <c r="P476" s="15">
        <v>5</v>
      </c>
    </row>
    <row r="477" spans="1:16" x14ac:dyDescent="0.35">
      <c r="A477" s="15" t="str">
        <v>successful</v>
      </c>
      <c r="B477" s="15" t="str">
        <v>US</v>
      </c>
      <c r="C477" s="15" t="str">
        <v>USD</v>
      </c>
      <c r="D477" s="15">
        <v>1423668220</v>
      </c>
      <c r="E477" s="15">
        <v>1421076220</v>
      </c>
      <c r="F477" s="15" t="b">
        <v>0</v>
      </c>
      <c r="G477" s="15">
        <v>76</v>
      </c>
      <c r="J477" s="15" t="str">
        <v>failed</v>
      </c>
      <c r="K477" s="15" t="str">
        <v>DE</v>
      </c>
      <c r="L477" s="15" t="str">
        <v>EUR</v>
      </c>
      <c r="M477" s="15">
        <v>1463232936</v>
      </c>
      <c r="N477" s="15">
        <v>1461072936</v>
      </c>
      <c r="O477" s="15" t="b">
        <v>0</v>
      </c>
      <c r="P477" s="15">
        <v>18</v>
      </c>
    </row>
    <row r="478" spans="1:16" x14ac:dyDescent="0.35">
      <c r="A478" s="15" t="str">
        <v>successful</v>
      </c>
      <c r="B478" s="15" t="str">
        <v>US</v>
      </c>
      <c r="C478" s="15" t="str">
        <v>USD</v>
      </c>
      <c r="D478" s="15">
        <v>1357545600</v>
      </c>
      <c r="E478" s="15">
        <v>1354790790</v>
      </c>
      <c r="F478" s="15" t="b">
        <v>0</v>
      </c>
      <c r="G478" s="15">
        <v>211</v>
      </c>
      <c r="J478" s="15" t="str">
        <v>failed</v>
      </c>
      <c r="K478" s="15" t="str">
        <v>US</v>
      </c>
      <c r="L478" s="15" t="str">
        <v>USD</v>
      </c>
      <c r="M478" s="15">
        <v>1399778333</v>
      </c>
      <c r="N478" s="15">
        <v>1397186333</v>
      </c>
      <c r="O478" s="15" t="b">
        <v>0</v>
      </c>
      <c r="P478" s="15">
        <v>98</v>
      </c>
    </row>
    <row r="479" spans="1:16" x14ac:dyDescent="0.35">
      <c r="A479" s="15" t="str">
        <v>successful</v>
      </c>
      <c r="B479" s="15" t="str">
        <v>US</v>
      </c>
      <c r="C479" s="15" t="str">
        <v>USD</v>
      </c>
      <c r="D479" s="15">
        <v>1431925200</v>
      </c>
      <c r="E479" s="15">
        <v>1429991062</v>
      </c>
      <c r="F479" s="15" t="b">
        <v>0</v>
      </c>
      <c r="G479" s="15">
        <v>21</v>
      </c>
      <c r="J479" s="15" t="str">
        <v>failed</v>
      </c>
      <c r="K479" s="15" t="str">
        <v>US</v>
      </c>
      <c r="L479" s="15" t="str">
        <v>USD</v>
      </c>
      <c r="M479" s="15">
        <v>1422483292</v>
      </c>
      <c r="N479" s="15">
        <v>1419891292</v>
      </c>
      <c r="O479" s="15" t="b">
        <v>0</v>
      </c>
      <c r="P479" s="15">
        <v>4</v>
      </c>
    </row>
    <row r="480" spans="1:16" x14ac:dyDescent="0.35">
      <c r="A480" s="15" t="str">
        <v>successful</v>
      </c>
      <c r="B480" s="15" t="str">
        <v>US</v>
      </c>
      <c r="C480" s="15" t="str">
        <v>USD</v>
      </c>
      <c r="D480" s="15">
        <v>1458362023</v>
      </c>
      <c r="E480" s="15">
        <v>1455773623</v>
      </c>
      <c r="F480" s="15" t="b">
        <v>0</v>
      </c>
      <c r="G480" s="15">
        <v>61</v>
      </c>
      <c r="J480" s="15" t="str">
        <v>failed</v>
      </c>
      <c r="K480" s="15" t="str">
        <v>US</v>
      </c>
      <c r="L480" s="15" t="str">
        <v>USD</v>
      </c>
      <c r="M480" s="15">
        <v>1344635088</v>
      </c>
      <c r="N480" s="15">
        <v>1342043088</v>
      </c>
      <c r="O480" s="15" t="b">
        <v>0</v>
      </c>
      <c r="P480" s="15">
        <v>3</v>
      </c>
    </row>
    <row r="481" spans="1:16" x14ac:dyDescent="0.35">
      <c r="A481" s="15" t="str">
        <v>successful</v>
      </c>
      <c r="B481" s="15" t="str">
        <v>US</v>
      </c>
      <c r="C481" s="15" t="str">
        <v>USD</v>
      </c>
      <c r="D481" s="15">
        <v>1481615940</v>
      </c>
      <c r="E481" s="15">
        <v>1479436646</v>
      </c>
      <c r="F481" s="15" t="b">
        <v>0</v>
      </c>
      <c r="G481" s="15">
        <v>30</v>
      </c>
      <c r="J481" s="15" t="str">
        <v>failed</v>
      </c>
      <c r="K481" s="15" t="str">
        <v>CA</v>
      </c>
      <c r="L481" s="15" t="str">
        <v>CAD</v>
      </c>
      <c r="M481" s="15">
        <v>1406994583</v>
      </c>
      <c r="N481" s="15">
        <v>1401810583</v>
      </c>
      <c r="O481" s="15" t="b">
        <v>0</v>
      </c>
      <c r="P481" s="15">
        <v>1</v>
      </c>
    </row>
    <row r="482" spans="1:16" x14ac:dyDescent="0.35">
      <c r="A482" s="15" t="str">
        <v>successful</v>
      </c>
      <c r="B482" s="15" t="str">
        <v>GB</v>
      </c>
      <c r="C482" s="15" t="str">
        <v>GBP</v>
      </c>
      <c r="D482" s="15">
        <v>1486391011</v>
      </c>
      <c r="E482" s="15">
        <v>1483712611</v>
      </c>
      <c r="F482" s="15" t="b">
        <v>0</v>
      </c>
      <c r="G482" s="15">
        <v>375</v>
      </c>
      <c r="J482" s="15" t="str">
        <v>failed</v>
      </c>
      <c r="K482" s="15" t="str">
        <v>US</v>
      </c>
      <c r="L482" s="15" t="str">
        <v>USD</v>
      </c>
      <c r="M482" s="15">
        <v>1407534804</v>
      </c>
      <c r="N482" s="15">
        <v>1404942804</v>
      </c>
      <c r="O482" s="15" t="b">
        <v>0</v>
      </c>
      <c r="P482" s="15">
        <v>0</v>
      </c>
    </row>
    <row r="483" spans="1:16" x14ac:dyDescent="0.35">
      <c r="A483" s="15" t="str">
        <v>successful</v>
      </c>
      <c r="B483" s="15" t="str">
        <v>US</v>
      </c>
      <c r="C483" s="15" t="str">
        <v>USD</v>
      </c>
      <c r="D483" s="15">
        <v>1433736000</v>
      </c>
      <c r="E483" s="15">
        <v>1430945149</v>
      </c>
      <c r="F483" s="15" t="b">
        <v>0</v>
      </c>
      <c r="G483" s="15">
        <v>111</v>
      </c>
      <c r="J483" s="15" t="str">
        <v>failed</v>
      </c>
      <c r="K483" s="15" t="str">
        <v>CA</v>
      </c>
      <c r="L483" s="15" t="str">
        <v>CAD</v>
      </c>
      <c r="M483" s="15">
        <v>1457967975</v>
      </c>
      <c r="N483" s="15">
        <v>1455379575</v>
      </c>
      <c r="O483" s="15" t="b">
        <v>0</v>
      </c>
      <c r="P483" s="15">
        <v>9</v>
      </c>
    </row>
    <row r="484" spans="1:16" x14ac:dyDescent="0.35">
      <c r="A484" s="15" t="str">
        <v>successful</v>
      </c>
      <c r="B484" s="15" t="str">
        <v>GB</v>
      </c>
      <c r="C484" s="15" t="str">
        <v>GBP</v>
      </c>
      <c r="D484" s="15">
        <v>1433198520</v>
      </c>
      <c r="E484" s="15">
        <v>1430340195</v>
      </c>
      <c r="F484" s="15" t="b">
        <v>0</v>
      </c>
      <c r="G484" s="15">
        <v>123</v>
      </c>
      <c r="J484" s="15" t="str">
        <v>failed</v>
      </c>
      <c r="K484" s="15" t="str">
        <v>US</v>
      </c>
      <c r="L484" s="15" t="str">
        <v>USD</v>
      </c>
      <c r="M484" s="15">
        <v>1408913291</v>
      </c>
      <c r="N484" s="15">
        <v>1406321291</v>
      </c>
      <c r="O484" s="15" t="b">
        <v>0</v>
      </c>
      <c r="P484" s="15">
        <v>2</v>
      </c>
    </row>
    <row r="485" spans="1:16" x14ac:dyDescent="0.35">
      <c r="A485" s="15" t="str">
        <v>successful</v>
      </c>
      <c r="B485" s="15" t="str">
        <v>US</v>
      </c>
      <c r="C485" s="15" t="str">
        <v>USD</v>
      </c>
      <c r="D485" s="15">
        <v>1431885600</v>
      </c>
      <c r="E485" s="15">
        <v>1429133323</v>
      </c>
      <c r="F485" s="15" t="b">
        <v>0</v>
      </c>
      <c r="G485" s="15">
        <v>70</v>
      </c>
      <c r="J485" s="15" t="str">
        <v>failed</v>
      </c>
      <c r="K485" s="15" t="str">
        <v>US</v>
      </c>
      <c r="L485" s="15" t="str">
        <v>USD</v>
      </c>
      <c r="M485" s="15">
        <v>1402852087</v>
      </c>
      <c r="N485" s="15">
        <v>1400260087</v>
      </c>
      <c r="O485" s="15" t="b">
        <v>0</v>
      </c>
      <c r="P485" s="15">
        <v>0</v>
      </c>
    </row>
    <row r="486" spans="1:16" x14ac:dyDescent="0.35">
      <c r="A486" s="15" t="str">
        <v>successful</v>
      </c>
      <c r="B486" s="15" t="str">
        <v>CA</v>
      </c>
      <c r="C486" s="15" t="str">
        <v>CAD</v>
      </c>
      <c r="D486" s="15">
        <v>1482943740</v>
      </c>
      <c r="E486" s="15">
        <v>1481129340</v>
      </c>
      <c r="F486" s="15" t="b">
        <v>0</v>
      </c>
      <c r="G486" s="15">
        <v>85</v>
      </c>
      <c r="J486" s="15" t="str">
        <v>failed</v>
      </c>
      <c r="K486" s="15" t="str">
        <v>US</v>
      </c>
      <c r="L486" s="15" t="str">
        <v>USD</v>
      </c>
      <c r="M486" s="15">
        <v>1398366667</v>
      </c>
      <c r="N486" s="15">
        <v>1395774667</v>
      </c>
      <c r="O486" s="15" t="b">
        <v>0</v>
      </c>
      <c r="P486" s="15">
        <v>147</v>
      </c>
    </row>
    <row r="487" spans="1:16" x14ac:dyDescent="0.35">
      <c r="A487" s="15" t="str">
        <v>successful</v>
      </c>
      <c r="B487" s="15" t="str">
        <v>US</v>
      </c>
      <c r="C487" s="15" t="str">
        <v>USD</v>
      </c>
      <c r="D487" s="15">
        <v>1467242995</v>
      </c>
      <c r="E487" s="15">
        <v>1465428595</v>
      </c>
      <c r="F487" s="15" t="b">
        <v>0</v>
      </c>
      <c r="G487" s="15">
        <v>86</v>
      </c>
      <c r="J487" s="15" t="str">
        <v>failed</v>
      </c>
      <c r="K487" s="15" t="str">
        <v>FR</v>
      </c>
      <c r="L487" s="15" t="str">
        <v>EUR</v>
      </c>
      <c r="M487" s="15">
        <v>1435293175</v>
      </c>
      <c r="N487" s="15">
        <v>1432701175</v>
      </c>
      <c r="O487" s="15" t="b">
        <v>0</v>
      </c>
      <c r="P487" s="15">
        <v>49</v>
      </c>
    </row>
    <row r="488" spans="1:16" x14ac:dyDescent="0.35">
      <c r="A488" s="15" t="str">
        <v>successful</v>
      </c>
      <c r="B488" s="15" t="str">
        <v>US</v>
      </c>
      <c r="C488" s="15" t="str">
        <v>USD</v>
      </c>
      <c r="D488" s="15">
        <v>1409500725</v>
      </c>
      <c r="E488" s="15">
        <v>1406908725</v>
      </c>
      <c r="F488" s="15" t="b">
        <v>0</v>
      </c>
      <c r="G488" s="15">
        <v>13</v>
      </c>
      <c r="J488" s="15" t="str">
        <v>failed</v>
      </c>
      <c r="K488" s="15" t="str">
        <v>AU</v>
      </c>
      <c r="L488" s="15" t="str">
        <v>AUD</v>
      </c>
      <c r="M488" s="15">
        <v>1432873653</v>
      </c>
      <c r="N488" s="15">
        <v>1430281653</v>
      </c>
      <c r="O488" s="15" t="b">
        <v>0</v>
      </c>
      <c r="P488" s="15">
        <v>1</v>
      </c>
    </row>
    <row r="489" spans="1:16" x14ac:dyDescent="0.35">
      <c r="A489" s="15" t="str">
        <v>successful</v>
      </c>
      <c r="B489" s="15" t="str">
        <v>US</v>
      </c>
      <c r="C489" s="15" t="str">
        <v>USD</v>
      </c>
      <c r="D489" s="15">
        <v>1458480560</v>
      </c>
      <c r="E489" s="15">
        <v>1455892160</v>
      </c>
      <c r="F489" s="15" t="b">
        <v>0</v>
      </c>
      <c r="G489" s="15">
        <v>33</v>
      </c>
      <c r="J489" s="15" t="str">
        <v>failed</v>
      </c>
      <c r="K489" s="15" t="str">
        <v>GB</v>
      </c>
      <c r="L489" s="15" t="str">
        <v>GBP</v>
      </c>
      <c r="M489" s="15">
        <v>1460313672</v>
      </c>
      <c r="N489" s="15">
        <v>1457725272</v>
      </c>
      <c r="O489" s="15" t="b">
        <v>0</v>
      </c>
      <c r="P489" s="15">
        <v>2</v>
      </c>
    </row>
    <row r="490" spans="1:16" x14ac:dyDescent="0.35">
      <c r="A490" s="15" t="str">
        <v>successful</v>
      </c>
      <c r="B490" s="15" t="str">
        <v>GB</v>
      </c>
      <c r="C490" s="15" t="str">
        <v>GBP</v>
      </c>
      <c r="D490" s="15">
        <v>1486814978</v>
      </c>
      <c r="E490" s="15">
        <v>1484222978</v>
      </c>
      <c r="F490" s="15" t="b">
        <v>0</v>
      </c>
      <c r="G490" s="15">
        <v>15</v>
      </c>
      <c r="J490" s="15" t="str">
        <v>failed</v>
      </c>
      <c r="K490" s="15" t="str">
        <v>US</v>
      </c>
      <c r="L490" s="15" t="str">
        <v>USD</v>
      </c>
      <c r="M490" s="15">
        <v>1357432638</v>
      </c>
      <c r="N490" s="15">
        <v>1354840638</v>
      </c>
      <c r="O490" s="15" t="b">
        <v>0</v>
      </c>
      <c r="P490" s="15">
        <v>7</v>
      </c>
    </row>
    <row r="491" spans="1:16" x14ac:dyDescent="0.35">
      <c r="A491" s="15" t="str">
        <v>successful</v>
      </c>
      <c r="B491" s="15" t="str">
        <v>US</v>
      </c>
      <c r="C491" s="15" t="str">
        <v>USD</v>
      </c>
      <c r="D491" s="15">
        <v>1460223453</v>
      </c>
      <c r="E491" s="15">
        <v>1455043053</v>
      </c>
      <c r="F491" s="15" t="b">
        <v>0</v>
      </c>
      <c r="G491" s="15">
        <v>273</v>
      </c>
      <c r="J491" s="15" t="str">
        <v>failed</v>
      </c>
      <c r="K491" s="15" t="str">
        <v>CA</v>
      </c>
      <c r="L491" s="15" t="str">
        <v>CAD</v>
      </c>
      <c r="M491" s="15">
        <v>1455232937</v>
      </c>
      <c r="N491" s="15">
        <v>1453936937</v>
      </c>
      <c r="O491" s="15" t="b">
        <v>0</v>
      </c>
      <c r="P491" s="15">
        <v>4</v>
      </c>
    </row>
    <row r="492" spans="1:16" x14ac:dyDescent="0.35">
      <c r="A492" s="15" t="str">
        <v>successful</v>
      </c>
      <c r="B492" s="15" t="str">
        <v>IE</v>
      </c>
      <c r="C492" s="15" t="str">
        <v>EUR</v>
      </c>
      <c r="D492" s="15">
        <v>1428493379</v>
      </c>
      <c r="E492" s="15">
        <v>1425901379</v>
      </c>
      <c r="F492" s="15" t="b">
        <v>0</v>
      </c>
      <c r="G492" s="15">
        <v>714</v>
      </c>
      <c r="J492" s="15" t="str">
        <v>failed</v>
      </c>
      <c r="K492" s="15" t="str">
        <v>US</v>
      </c>
      <c r="L492" s="15" t="str">
        <v>USD</v>
      </c>
      <c r="M492" s="15">
        <v>1318180033</v>
      </c>
      <c r="N492" s="15">
        <v>1315588033</v>
      </c>
      <c r="O492" s="15" t="b">
        <v>0</v>
      </c>
      <c r="P492" s="15">
        <v>27</v>
      </c>
    </row>
    <row r="493" spans="1:16" x14ac:dyDescent="0.35">
      <c r="A493" s="15" t="str">
        <v>successful</v>
      </c>
      <c r="B493" s="15" t="str">
        <v>IT</v>
      </c>
      <c r="C493" s="15" t="str">
        <v>EUR</v>
      </c>
      <c r="D493" s="15">
        <v>1450602000</v>
      </c>
      <c r="E493" s="15">
        <v>1445415653</v>
      </c>
      <c r="F493" s="15" t="b">
        <v>0</v>
      </c>
      <c r="G493" s="15">
        <v>170</v>
      </c>
      <c r="J493" s="15" t="str">
        <v>failed</v>
      </c>
      <c r="K493" s="15" t="str">
        <v>US</v>
      </c>
      <c r="L493" s="15" t="str">
        <v>USD</v>
      </c>
      <c r="M493" s="15">
        <v>1377867220</v>
      </c>
      <c r="N493" s="15">
        <v>1375275220</v>
      </c>
      <c r="O493" s="15" t="b">
        <v>0</v>
      </c>
      <c r="P493" s="15">
        <v>94</v>
      </c>
    </row>
    <row r="494" spans="1:16" x14ac:dyDescent="0.35">
      <c r="A494" s="15" t="str">
        <v>successful</v>
      </c>
      <c r="B494" s="15" t="str">
        <v>GB</v>
      </c>
      <c r="C494" s="15" t="str">
        <v>GBP</v>
      </c>
      <c r="D494" s="15">
        <v>1450467539</v>
      </c>
      <c r="E494" s="15">
        <v>1447875539</v>
      </c>
      <c r="F494" s="15" t="b">
        <v>0</v>
      </c>
      <c r="G494" s="15">
        <v>512</v>
      </c>
      <c r="J494" s="15" t="str">
        <v>failed</v>
      </c>
      <c r="K494" s="15" t="str">
        <v>US</v>
      </c>
      <c r="L494" s="15" t="str">
        <v>USD</v>
      </c>
      <c r="M494" s="15">
        <v>1412393400</v>
      </c>
      <c r="N494" s="15">
        <v>1409747154</v>
      </c>
      <c r="O494" s="15" t="b">
        <v>0</v>
      </c>
      <c r="P494" s="15">
        <v>29</v>
      </c>
    </row>
    <row r="495" spans="1:16" x14ac:dyDescent="0.35">
      <c r="A495" s="15" t="str">
        <v>successful</v>
      </c>
      <c r="B495" s="15" t="str">
        <v>US</v>
      </c>
      <c r="C495" s="15" t="str">
        <v>USD</v>
      </c>
      <c r="D495" s="15">
        <v>1465797540</v>
      </c>
      <c r="E495" s="15">
        <v>1463155034</v>
      </c>
      <c r="F495" s="15" t="b">
        <v>0</v>
      </c>
      <c r="G495" s="15">
        <v>314</v>
      </c>
      <c r="J495" s="15" t="str">
        <v>failed</v>
      </c>
      <c r="K495" s="15" t="str">
        <v>US</v>
      </c>
      <c r="L495" s="15" t="str">
        <v>USD</v>
      </c>
      <c r="M495" s="15">
        <v>1393786877</v>
      </c>
      <c r="N495" s="15">
        <v>1390330877</v>
      </c>
      <c r="O495" s="15" t="b">
        <v>0</v>
      </c>
      <c r="P495" s="15">
        <v>7</v>
      </c>
    </row>
    <row r="496" spans="1:16" x14ac:dyDescent="0.35">
      <c r="A496" s="15" t="str">
        <v>successful</v>
      </c>
      <c r="B496" s="15" t="str">
        <v>US</v>
      </c>
      <c r="C496" s="15" t="str">
        <v>USD</v>
      </c>
      <c r="D496" s="15">
        <v>1451530800</v>
      </c>
      <c r="E496" s="15">
        <v>1448463086</v>
      </c>
      <c r="F496" s="15" t="b">
        <v>0</v>
      </c>
      <c r="G496" s="15">
        <v>167</v>
      </c>
      <c r="J496" s="15" t="str">
        <v>failed</v>
      </c>
      <c r="K496" s="15" t="str">
        <v>US</v>
      </c>
      <c r="L496" s="15" t="str">
        <v>USD</v>
      </c>
      <c r="M496" s="15">
        <v>1397413095</v>
      </c>
      <c r="N496" s="15">
        <v>1394821095</v>
      </c>
      <c r="O496" s="15" t="b">
        <v>0</v>
      </c>
      <c r="P496" s="15">
        <v>22</v>
      </c>
    </row>
    <row r="497" spans="1:16" x14ac:dyDescent="0.35">
      <c r="A497" s="15" t="str">
        <v>successful</v>
      </c>
      <c r="B497" s="15" t="str">
        <v>GB</v>
      </c>
      <c r="C497" s="15" t="str">
        <v>GBP</v>
      </c>
      <c r="D497" s="15">
        <v>1436380200</v>
      </c>
      <c r="E497" s="15">
        <v>1433615400</v>
      </c>
      <c r="F497" s="15" t="b">
        <v>0</v>
      </c>
      <c r="G497" s="15">
        <v>9</v>
      </c>
      <c r="J497" s="15" t="str">
        <v>failed</v>
      </c>
      <c r="K497" s="15" t="str">
        <v>GB</v>
      </c>
      <c r="L497" s="15" t="str">
        <v>GBP</v>
      </c>
      <c r="M497" s="15">
        <v>1431547468</v>
      </c>
      <c r="N497" s="15">
        <v>1428955468</v>
      </c>
      <c r="O497" s="15" t="b">
        <v>0</v>
      </c>
      <c r="P497" s="15">
        <v>1</v>
      </c>
    </row>
    <row r="498" spans="1:16" x14ac:dyDescent="0.35">
      <c r="A498" s="15" t="str">
        <v>successful</v>
      </c>
      <c r="B498" s="15" t="str">
        <v>US</v>
      </c>
      <c r="C498" s="15" t="str">
        <v>USD</v>
      </c>
      <c r="D498" s="15">
        <v>1429183656</v>
      </c>
      <c r="E498" s="15">
        <v>1427369256</v>
      </c>
      <c r="F498" s="15" t="b">
        <v>0</v>
      </c>
      <c r="G498" s="15">
        <v>103</v>
      </c>
      <c r="J498" s="15" t="str">
        <v>failed</v>
      </c>
      <c r="K498" s="15" t="str">
        <v>DE</v>
      </c>
      <c r="L498" s="15" t="str">
        <v>EUR</v>
      </c>
      <c r="M498" s="15">
        <v>1455417571</v>
      </c>
      <c r="N498" s="15">
        <v>1452825571</v>
      </c>
      <c r="O498" s="15" t="b">
        <v>0</v>
      </c>
      <c r="P498" s="15">
        <v>10</v>
      </c>
    </row>
    <row r="499" spans="1:16" x14ac:dyDescent="0.35">
      <c r="A499" s="15" t="str">
        <v>successful</v>
      </c>
      <c r="B499" s="15" t="str">
        <v>GB</v>
      </c>
      <c r="C499" s="15" t="str">
        <v>GBP</v>
      </c>
      <c r="D499" s="15">
        <v>1468593246</v>
      </c>
      <c r="E499" s="15">
        <v>1466001246</v>
      </c>
      <c r="F499" s="15" t="b">
        <v>0</v>
      </c>
      <c r="G499" s="15">
        <v>111</v>
      </c>
      <c r="J499" s="15" t="str">
        <v>failed</v>
      </c>
      <c r="K499" s="15" t="str">
        <v>US</v>
      </c>
      <c r="L499" s="15" t="str">
        <v>USD</v>
      </c>
      <c r="M499" s="15">
        <v>1468519920</v>
      </c>
      <c r="N499" s="15">
        <v>1466188338</v>
      </c>
      <c r="O499" s="15" t="b">
        <v>0</v>
      </c>
      <c r="P499" s="15">
        <v>6</v>
      </c>
    </row>
    <row r="500" spans="1:16" x14ac:dyDescent="0.35">
      <c r="A500" s="15" t="str">
        <v>successful</v>
      </c>
      <c r="B500" s="15" t="str">
        <v>AU</v>
      </c>
      <c r="C500" s="15" t="str">
        <v>AUD</v>
      </c>
      <c r="D500" s="15">
        <v>1435388154</v>
      </c>
      <c r="E500" s="15">
        <v>1432796154</v>
      </c>
      <c r="F500" s="15" t="b">
        <v>0</v>
      </c>
      <c r="G500" s="15">
        <v>271</v>
      </c>
      <c r="J500" s="15" t="str">
        <v>failed</v>
      </c>
      <c r="K500" s="15" t="str">
        <v>US</v>
      </c>
      <c r="L500" s="15" t="str">
        <v>USD</v>
      </c>
      <c r="M500" s="15">
        <v>1386568740</v>
      </c>
      <c r="N500" s="15">
        <v>1383095125</v>
      </c>
      <c r="O500" s="15" t="b">
        <v>0</v>
      </c>
      <c r="P500" s="15">
        <v>24</v>
      </c>
    </row>
    <row r="501" spans="1:16" x14ac:dyDescent="0.35">
      <c r="A501" s="15" t="str">
        <v>successful</v>
      </c>
      <c r="B501" s="15" t="str">
        <v>US</v>
      </c>
      <c r="C501" s="15" t="str">
        <v>USD</v>
      </c>
      <c r="D501" s="15">
        <v>1433083527</v>
      </c>
      <c r="E501" s="15">
        <v>1430491527</v>
      </c>
      <c r="F501" s="15" t="b">
        <v>0</v>
      </c>
      <c r="G501" s="15">
        <v>101</v>
      </c>
      <c r="J501" s="15" t="str">
        <v>failed</v>
      </c>
      <c r="K501" s="15" t="str">
        <v>US</v>
      </c>
      <c r="L501" s="15" t="str">
        <v>USD</v>
      </c>
      <c r="M501" s="15">
        <v>1466227190</v>
      </c>
      <c r="N501" s="15">
        <v>1461043190</v>
      </c>
      <c r="O501" s="15" t="b">
        <v>0</v>
      </c>
      <c r="P501" s="15">
        <v>15</v>
      </c>
    </row>
    <row r="502" spans="1:16" x14ac:dyDescent="0.35">
      <c r="A502" s="15" t="str">
        <v>successful</v>
      </c>
      <c r="B502" s="15" t="str">
        <v>US</v>
      </c>
      <c r="C502" s="15" t="str">
        <v>USD</v>
      </c>
      <c r="D502" s="15">
        <v>1449205200</v>
      </c>
      <c r="E502" s="15">
        <v>1445363833</v>
      </c>
      <c r="F502" s="15" t="b">
        <v>0</v>
      </c>
      <c r="G502" s="15">
        <v>57</v>
      </c>
      <c r="J502" s="15" t="str">
        <v>failed</v>
      </c>
      <c r="K502" s="15" t="str">
        <v>GB</v>
      </c>
      <c r="L502" s="15" t="str">
        <v>GBP</v>
      </c>
      <c r="M502" s="15">
        <v>1402480221</v>
      </c>
      <c r="N502" s="15">
        <v>1399888221</v>
      </c>
      <c r="O502" s="15" t="b">
        <v>0</v>
      </c>
      <c r="P502" s="15">
        <v>37</v>
      </c>
    </row>
    <row r="503" spans="1:16" x14ac:dyDescent="0.35">
      <c r="A503" s="15" t="str">
        <v>successful</v>
      </c>
      <c r="B503" s="15" t="str">
        <v>DE</v>
      </c>
      <c r="C503" s="15" t="str">
        <v>EUR</v>
      </c>
      <c r="D503" s="15">
        <v>1434197351</v>
      </c>
      <c r="E503" s="15">
        <v>1431605351</v>
      </c>
      <c r="F503" s="15" t="b">
        <v>0</v>
      </c>
      <c r="G503" s="15">
        <v>62</v>
      </c>
      <c r="J503" s="15" t="str">
        <v>failed</v>
      </c>
      <c r="K503" s="15" t="str">
        <v>US</v>
      </c>
      <c r="L503" s="15" t="str">
        <v>USD</v>
      </c>
      <c r="M503" s="15">
        <v>1395627327</v>
      </c>
      <c r="N503" s="15">
        <v>1393038927</v>
      </c>
      <c r="O503" s="15" t="b">
        <v>0</v>
      </c>
      <c r="P503" s="15">
        <v>20</v>
      </c>
    </row>
    <row r="504" spans="1:16" x14ac:dyDescent="0.35">
      <c r="A504" s="15" t="str">
        <v>successful</v>
      </c>
      <c r="B504" s="15" t="str">
        <v>AT</v>
      </c>
      <c r="C504" s="15" t="str">
        <v>EUR</v>
      </c>
      <c r="D504" s="15">
        <v>1489238940</v>
      </c>
      <c r="E504" s="15">
        <v>1486406253</v>
      </c>
      <c r="F504" s="15" t="b">
        <v>0</v>
      </c>
      <c r="G504" s="15">
        <v>32</v>
      </c>
      <c r="J504" s="15" t="str">
        <v>failed</v>
      </c>
      <c r="K504" s="15" t="str">
        <v>US</v>
      </c>
      <c r="L504" s="15" t="str">
        <v>USD</v>
      </c>
      <c r="M504" s="15">
        <v>1333557975</v>
      </c>
      <c r="N504" s="15">
        <v>1330969575</v>
      </c>
      <c r="O504" s="15" t="b">
        <v>0</v>
      </c>
      <c r="P504" s="15">
        <v>7</v>
      </c>
    </row>
    <row r="505" spans="1:16" x14ac:dyDescent="0.35">
      <c r="A505" s="15" t="str">
        <v>successful</v>
      </c>
      <c r="B505" s="15" t="str">
        <v>IT</v>
      </c>
      <c r="C505" s="15" t="str">
        <v>EUR</v>
      </c>
      <c r="D505" s="15">
        <v>1459418400</v>
      </c>
      <c r="E505" s="15">
        <v>1456827573</v>
      </c>
      <c r="F505" s="15" t="b">
        <v>0</v>
      </c>
      <c r="G505" s="15">
        <v>141</v>
      </c>
      <c r="J505" s="15" t="str">
        <v>failed</v>
      </c>
      <c r="K505" s="15" t="str">
        <v>US</v>
      </c>
      <c r="L505" s="15" t="str">
        <v>USD</v>
      </c>
      <c r="M505" s="15">
        <v>1406148024</v>
      </c>
      <c r="N505" s="15">
        <v>1403556024</v>
      </c>
      <c r="O505" s="15" t="b">
        <v>0</v>
      </c>
      <c r="P505" s="15">
        <v>0</v>
      </c>
    </row>
    <row r="506" spans="1:16" x14ac:dyDescent="0.35">
      <c r="A506" s="15" t="str">
        <v>successful</v>
      </c>
      <c r="B506" s="15" t="str">
        <v>US</v>
      </c>
      <c r="C506" s="15" t="str">
        <v>USD</v>
      </c>
      <c r="D506" s="15">
        <v>1458835264</v>
      </c>
      <c r="E506" s="15">
        <v>1456246864</v>
      </c>
      <c r="F506" s="15" t="b">
        <v>0</v>
      </c>
      <c r="G506" s="15">
        <v>75</v>
      </c>
      <c r="J506" s="15" t="str">
        <v>failed</v>
      </c>
      <c r="K506" s="15" t="str">
        <v>US</v>
      </c>
      <c r="L506" s="15" t="str">
        <v>USD</v>
      </c>
      <c r="M506" s="15">
        <v>1334326635</v>
      </c>
      <c r="N506" s="15">
        <v>1329146235</v>
      </c>
      <c r="O506" s="15" t="b">
        <v>0</v>
      </c>
      <c r="P506" s="15">
        <v>21</v>
      </c>
    </row>
    <row r="507" spans="1:16" x14ac:dyDescent="0.35">
      <c r="A507" s="15" t="str">
        <v>successful</v>
      </c>
      <c r="B507" s="15" t="str">
        <v>US</v>
      </c>
      <c r="C507" s="15" t="str">
        <v>USD</v>
      </c>
      <c r="D507" s="15">
        <v>1488053905</v>
      </c>
      <c r="E507" s="15">
        <v>1485461905</v>
      </c>
      <c r="F507" s="15" t="b">
        <v>0</v>
      </c>
      <c r="G507" s="15">
        <v>46</v>
      </c>
      <c r="J507" s="15" t="str">
        <v>failed</v>
      </c>
      <c r="K507" s="15" t="str">
        <v>US</v>
      </c>
      <c r="L507" s="15" t="str">
        <v>USD</v>
      </c>
      <c r="M507" s="15">
        <v>1479495790</v>
      </c>
      <c r="N507" s="15">
        <v>1476900190</v>
      </c>
      <c r="O507" s="15" t="b">
        <v>0</v>
      </c>
      <c r="P507" s="15">
        <v>3</v>
      </c>
    </row>
    <row r="508" spans="1:16" x14ac:dyDescent="0.35">
      <c r="A508" s="15" t="str">
        <v>successful</v>
      </c>
      <c r="B508" s="15" t="str">
        <v>SE</v>
      </c>
      <c r="C508" s="15" t="str">
        <v>SEK</v>
      </c>
      <c r="D508" s="15">
        <v>1433106000</v>
      </c>
      <c r="E508" s="15">
        <v>1431124572</v>
      </c>
      <c r="F508" s="15" t="b">
        <v>0</v>
      </c>
      <c r="G508" s="15">
        <v>103</v>
      </c>
      <c r="J508" s="15" t="str">
        <v>failed</v>
      </c>
      <c r="K508" s="15" t="str">
        <v>US</v>
      </c>
      <c r="L508" s="15" t="str">
        <v>USD</v>
      </c>
      <c r="M508" s="15">
        <v>1354919022</v>
      </c>
      <c r="N508" s="15">
        <v>1352327022</v>
      </c>
      <c r="O508" s="15" t="b">
        <v>0</v>
      </c>
      <c r="P508" s="15">
        <v>11</v>
      </c>
    </row>
    <row r="509" spans="1:16" x14ac:dyDescent="0.35">
      <c r="A509" s="15" t="str">
        <v>successful</v>
      </c>
      <c r="B509" s="15" t="str">
        <v>CA</v>
      </c>
      <c r="C509" s="15" t="str">
        <v>CAD</v>
      </c>
      <c r="D509" s="15">
        <v>1465505261</v>
      </c>
      <c r="E509" s="15">
        <v>1464209261</v>
      </c>
      <c r="F509" s="15" t="b">
        <v>0</v>
      </c>
      <c r="G509" s="15">
        <v>6</v>
      </c>
      <c r="J509" s="15" t="str">
        <v>failed</v>
      </c>
      <c r="K509" s="15" t="str">
        <v>US</v>
      </c>
      <c r="L509" s="15" t="str">
        <v>USD</v>
      </c>
      <c r="M509" s="15">
        <v>1452228790</v>
      </c>
      <c r="N509" s="15">
        <v>1449636790</v>
      </c>
      <c r="O509" s="15" t="b">
        <v>0</v>
      </c>
      <c r="P509" s="15">
        <v>1</v>
      </c>
    </row>
    <row r="510" spans="1:16" x14ac:dyDescent="0.35">
      <c r="A510" s="15" t="str">
        <v>successful</v>
      </c>
      <c r="B510" s="15" t="str">
        <v>US</v>
      </c>
      <c r="C510" s="15" t="str">
        <v>USD</v>
      </c>
      <c r="D510" s="15">
        <v>1448586000</v>
      </c>
      <c r="E510" s="15">
        <v>1447195695</v>
      </c>
      <c r="F510" s="15" t="b">
        <v>0</v>
      </c>
      <c r="G510" s="15">
        <v>83</v>
      </c>
      <c r="J510" s="15" t="str">
        <v>failed</v>
      </c>
      <c r="K510" s="15" t="str">
        <v>US</v>
      </c>
      <c r="L510" s="15" t="str">
        <v>USD</v>
      </c>
      <c r="M510" s="15">
        <v>1421656200</v>
      </c>
      <c r="N510" s="15">
        <v>1416507211</v>
      </c>
      <c r="O510" s="15" t="b">
        <v>0</v>
      </c>
      <c r="P510" s="15">
        <v>312</v>
      </c>
    </row>
    <row r="511" spans="1:16" x14ac:dyDescent="0.35">
      <c r="A511" s="15" t="str">
        <v>successful</v>
      </c>
      <c r="B511" s="15" t="str">
        <v>GB</v>
      </c>
      <c r="C511" s="15" t="str">
        <v>GBP</v>
      </c>
      <c r="D511" s="15">
        <v>1485886100</v>
      </c>
      <c r="E511" s="15">
        <v>1482862100</v>
      </c>
      <c r="F511" s="15" t="b">
        <v>0</v>
      </c>
      <c r="G511" s="15">
        <v>108</v>
      </c>
      <c r="J511" s="15" t="str">
        <v>failed</v>
      </c>
      <c r="K511" s="15" t="str">
        <v>GB</v>
      </c>
      <c r="L511" s="15" t="str">
        <v>GBP</v>
      </c>
      <c r="M511" s="15">
        <v>1408058820</v>
      </c>
      <c r="N511" s="15">
        <v>1405466820</v>
      </c>
      <c r="O511" s="15" t="b">
        <v>0</v>
      </c>
      <c r="P511" s="15">
        <v>1</v>
      </c>
    </row>
    <row r="512" spans="1:16" x14ac:dyDescent="0.35">
      <c r="A512" s="15" t="str">
        <v>successful</v>
      </c>
      <c r="B512" s="15" t="str">
        <v>US</v>
      </c>
      <c r="C512" s="15" t="str">
        <v>USD</v>
      </c>
      <c r="D512" s="15">
        <v>1433880605</v>
      </c>
      <c r="E512" s="15">
        <v>1428696605</v>
      </c>
      <c r="F512" s="15" t="b">
        <v>0</v>
      </c>
      <c r="G512" s="15">
        <v>25</v>
      </c>
      <c r="J512" s="15" t="str">
        <v>failed</v>
      </c>
      <c r="K512" s="15" t="str">
        <v>GB</v>
      </c>
      <c r="L512" s="15" t="str">
        <v>GBP</v>
      </c>
      <c r="M512" s="15">
        <v>1381306687</v>
      </c>
      <c r="N512" s="15">
        <v>1378714687</v>
      </c>
      <c r="O512" s="15" t="b">
        <v>0</v>
      </c>
      <c r="P512" s="15">
        <v>3</v>
      </c>
    </row>
    <row r="513" spans="1:16" x14ac:dyDescent="0.35">
      <c r="A513" s="15" t="str">
        <v>successful</v>
      </c>
      <c r="B513" s="15" t="str">
        <v>US</v>
      </c>
      <c r="C513" s="15" t="str">
        <v>USD</v>
      </c>
      <c r="D513" s="15">
        <v>1401487756</v>
      </c>
      <c r="E513" s="15">
        <v>1398895756</v>
      </c>
      <c r="F513" s="15" t="b">
        <v>0</v>
      </c>
      <c r="G513" s="15">
        <v>549</v>
      </c>
      <c r="J513" s="15" t="str">
        <v>failed</v>
      </c>
      <c r="K513" s="15" t="str">
        <v>US</v>
      </c>
      <c r="L513" s="15" t="str">
        <v>USD</v>
      </c>
      <c r="M513" s="15">
        <v>1459352495</v>
      </c>
      <c r="N513" s="15">
        <v>1456764095</v>
      </c>
      <c r="O513" s="15" t="b">
        <v>0</v>
      </c>
      <c r="P513" s="15">
        <v>4</v>
      </c>
    </row>
    <row r="514" spans="1:16" x14ac:dyDescent="0.35">
      <c r="A514" s="15" t="str">
        <v>successful</v>
      </c>
      <c r="B514" s="15" t="str">
        <v>US</v>
      </c>
      <c r="C514" s="15" t="str">
        <v>USD</v>
      </c>
      <c r="D514" s="15">
        <v>1443826980</v>
      </c>
      <c r="E514" s="15">
        <v>1441032457</v>
      </c>
      <c r="F514" s="15" t="b">
        <v>0</v>
      </c>
      <c r="G514" s="15">
        <v>222</v>
      </c>
      <c r="J514" s="15" t="str">
        <v>failed</v>
      </c>
      <c r="K514" s="15" t="str">
        <v>US</v>
      </c>
      <c r="L514" s="15" t="str">
        <v>USD</v>
      </c>
      <c r="M514" s="15">
        <v>1339273208</v>
      </c>
      <c r="N514" s="15">
        <v>1334089208</v>
      </c>
      <c r="O514" s="15" t="b">
        <v>0</v>
      </c>
      <c r="P514" s="15">
        <v>10</v>
      </c>
    </row>
    <row r="515" spans="1:16" x14ac:dyDescent="0.35">
      <c r="A515" s="15" t="str">
        <v>successful</v>
      </c>
      <c r="B515" s="15" t="str">
        <v>US</v>
      </c>
      <c r="C515" s="15" t="str">
        <v>USD</v>
      </c>
      <c r="D515" s="15">
        <v>1468524340</v>
      </c>
      <c r="E515" s="15">
        <v>1465932340</v>
      </c>
      <c r="F515" s="15" t="b">
        <v>0</v>
      </c>
      <c r="G515" s="15">
        <v>183</v>
      </c>
      <c r="J515" s="15" t="str">
        <v>failed</v>
      </c>
      <c r="K515" s="15" t="str">
        <v>DE</v>
      </c>
      <c r="L515" s="15" t="str">
        <v>EUR</v>
      </c>
      <c r="M515" s="15">
        <v>1451053313</v>
      </c>
      <c r="N515" s="15">
        <v>1448461313</v>
      </c>
      <c r="O515" s="15" t="b">
        <v>0</v>
      </c>
      <c r="P515" s="15">
        <v>8</v>
      </c>
    </row>
    <row r="516" spans="1:16" x14ac:dyDescent="0.35">
      <c r="A516" s="15" t="str">
        <v>successful</v>
      </c>
      <c r="B516" s="15" t="str">
        <v>US</v>
      </c>
      <c r="C516" s="15" t="str">
        <v>USD</v>
      </c>
      <c r="D516" s="15">
        <v>1446346800</v>
      </c>
      <c r="E516" s="15">
        <v>1443714800</v>
      </c>
      <c r="F516" s="15" t="b">
        <v>0</v>
      </c>
      <c r="G516" s="15">
        <v>89</v>
      </c>
      <c r="J516" s="15" t="str">
        <v>failed</v>
      </c>
      <c r="K516" s="15" t="str">
        <v>AU</v>
      </c>
      <c r="L516" s="15" t="str">
        <v>AUD</v>
      </c>
      <c r="M516" s="15">
        <v>1396666779</v>
      </c>
      <c r="N516" s="15">
        <v>1394078379</v>
      </c>
      <c r="O516" s="15" t="b">
        <v>0</v>
      </c>
      <c r="P516" s="15">
        <v>3</v>
      </c>
    </row>
    <row r="517" spans="1:16" x14ac:dyDescent="0.35">
      <c r="A517" s="15" t="str">
        <v>successful</v>
      </c>
      <c r="B517" s="15" t="str">
        <v>US</v>
      </c>
      <c r="C517" s="15" t="str">
        <v>USD</v>
      </c>
      <c r="D517" s="15">
        <v>1476961513</v>
      </c>
      <c r="E517" s="15">
        <v>1474369513</v>
      </c>
      <c r="F517" s="15" t="b">
        <v>0</v>
      </c>
      <c r="G517" s="15">
        <v>253</v>
      </c>
      <c r="J517" s="15" t="str">
        <v>failed</v>
      </c>
      <c r="K517" s="15" t="str">
        <v>US</v>
      </c>
      <c r="L517" s="15" t="str">
        <v>USD</v>
      </c>
      <c r="M517" s="15">
        <v>1396810864</v>
      </c>
      <c r="N517" s="15">
        <v>1395687664</v>
      </c>
      <c r="O517" s="15" t="b">
        <v>0</v>
      </c>
      <c r="P517" s="15">
        <v>1</v>
      </c>
    </row>
    <row r="518" spans="1:16" x14ac:dyDescent="0.35">
      <c r="A518" s="15" t="str">
        <v>successful</v>
      </c>
      <c r="B518" s="15" t="str">
        <v>DE</v>
      </c>
      <c r="C518" s="15" t="str">
        <v>EUR</v>
      </c>
      <c r="D518" s="15">
        <v>1440515112</v>
      </c>
      <c r="E518" s="15">
        <v>1437923112</v>
      </c>
      <c r="F518" s="15" t="b">
        <v>0</v>
      </c>
      <c r="G518" s="15">
        <v>140</v>
      </c>
      <c r="J518" s="15" t="str">
        <v>failed</v>
      </c>
      <c r="K518" s="15" t="str">
        <v>US</v>
      </c>
      <c r="L518" s="15" t="str">
        <v>USD</v>
      </c>
      <c r="M518" s="15">
        <v>1319835400</v>
      </c>
      <c r="N518" s="15">
        <v>1315947400</v>
      </c>
      <c r="O518" s="15" t="b">
        <v>0</v>
      </c>
      <c r="P518" s="15">
        <v>0</v>
      </c>
    </row>
    <row r="519" spans="1:16" x14ac:dyDescent="0.35">
      <c r="A519" s="15" t="str">
        <v>successful</v>
      </c>
      <c r="B519" s="15" t="str">
        <v>GB</v>
      </c>
      <c r="C519" s="15" t="str">
        <v>GBP</v>
      </c>
      <c r="D519" s="15">
        <v>1480809600</v>
      </c>
      <c r="E519" s="15">
        <v>1478431488</v>
      </c>
      <c r="F519" s="15" t="b">
        <v>0</v>
      </c>
      <c r="G519" s="15">
        <v>103</v>
      </c>
      <c r="J519" s="15" t="str">
        <v>failed</v>
      </c>
      <c r="K519" s="15" t="str">
        <v>US</v>
      </c>
      <c r="L519" s="15" t="str">
        <v>USD</v>
      </c>
      <c r="M519" s="15">
        <v>1457904316</v>
      </c>
      <c r="N519" s="15">
        <v>1455315916</v>
      </c>
      <c r="O519" s="15" t="b">
        <v>0</v>
      </c>
      <c r="P519" s="15">
        <v>5</v>
      </c>
    </row>
    <row r="520" spans="1:16" x14ac:dyDescent="0.35">
      <c r="A520" s="15" t="str">
        <v>successful</v>
      </c>
      <c r="B520" s="15" t="str">
        <v>CA</v>
      </c>
      <c r="C520" s="15" t="str">
        <v>CAD</v>
      </c>
      <c r="D520" s="15">
        <v>1459483200</v>
      </c>
      <c r="E520" s="15">
        <v>1456852647</v>
      </c>
      <c r="F520" s="15" t="b">
        <v>0</v>
      </c>
      <c r="G520" s="15">
        <v>138</v>
      </c>
      <c r="J520" s="15" t="str">
        <v>failed</v>
      </c>
      <c r="K520" s="15" t="str">
        <v>GB</v>
      </c>
      <c r="L520" s="15" t="str">
        <v>GBP</v>
      </c>
      <c r="M520" s="15">
        <v>1369932825</v>
      </c>
      <c r="N520" s="15">
        <v>1368723225</v>
      </c>
      <c r="O520" s="15" t="b">
        <v>0</v>
      </c>
      <c r="P520" s="15">
        <v>0</v>
      </c>
    </row>
    <row r="521" spans="1:16" x14ac:dyDescent="0.35">
      <c r="A521" s="15" t="str">
        <v>successful</v>
      </c>
      <c r="B521" s="15" t="str">
        <v>US</v>
      </c>
      <c r="C521" s="15" t="str">
        <v>USD</v>
      </c>
      <c r="D521" s="15">
        <v>1478754909</v>
      </c>
      <c r="E521" s="15">
        <v>1476159309</v>
      </c>
      <c r="F521" s="15" t="b">
        <v>0</v>
      </c>
      <c r="G521" s="15">
        <v>191</v>
      </c>
      <c r="J521" s="15" t="str">
        <v>failed</v>
      </c>
      <c r="K521" s="15" t="str">
        <v>US</v>
      </c>
      <c r="L521" s="15" t="str">
        <v>USD</v>
      </c>
      <c r="M521" s="15">
        <v>1397910848</v>
      </c>
      <c r="N521" s="15">
        <v>1395318848</v>
      </c>
      <c r="O521" s="15" t="b">
        <v>0</v>
      </c>
      <c r="P521" s="15">
        <v>3</v>
      </c>
    </row>
    <row r="522" spans="1:16" x14ac:dyDescent="0.35">
      <c r="A522" s="15" t="str">
        <v>successful</v>
      </c>
      <c r="B522" s="15" t="str">
        <v>US</v>
      </c>
      <c r="C522" s="15" t="str">
        <v>USD</v>
      </c>
      <c r="D522" s="15">
        <v>1366664400</v>
      </c>
      <c r="E522" s="15">
        <v>1363981723</v>
      </c>
      <c r="F522" s="15" t="b">
        <v>1</v>
      </c>
      <c r="G522" s="15">
        <v>45</v>
      </c>
      <c r="J522" s="15" t="str">
        <v>failed</v>
      </c>
      <c r="K522" s="15" t="str">
        <v>US</v>
      </c>
      <c r="L522" s="15" t="str">
        <v>USD</v>
      </c>
      <c r="M522" s="15">
        <v>1430409651</v>
      </c>
      <c r="N522" s="15">
        <v>1427817651</v>
      </c>
      <c r="O522" s="15" t="b">
        <v>0</v>
      </c>
      <c r="P522" s="15">
        <v>7</v>
      </c>
    </row>
    <row r="523" spans="1:16" x14ac:dyDescent="0.35">
      <c r="A523" s="15" t="str">
        <v>successful</v>
      </c>
      <c r="B523" s="15" t="str">
        <v>US</v>
      </c>
      <c r="C523" s="15" t="str">
        <v>USD</v>
      </c>
      <c r="D523" s="15">
        <v>1402755834</v>
      </c>
      <c r="E523" s="15">
        <v>1400163834</v>
      </c>
      <c r="F523" s="15" t="b">
        <v>1</v>
      </c>
      <c r="G523" s="15">
        <v>17</v>
      </c>
      <c r="J523" s="15" t="str">
        <v>failed</v>
      </c>
      <c r="K523" s="15" t="str">
        <v>GB</v>
      </c>
      <c r="L523" s="15" t="str">
        <v>GBP</v>
      </c>
      <c r="M523" s="15">
        <v>1443193130</v>
      </c>
      <c r="N523" s="15">
        <v>1438009130</v>
      </c>
      <c r="O523" s="15" t="b">
        <v>0</v>
      </c>
      <c r="P523" s="15">
        <v>0</v>
      </c>
    </row>
    <row r="524" spans="1:16" x14ac:dyDescent="0.35">
      <c r="A524" s="15" t="str">
        <v>successful</v>
      </c>
      <c r="B524" s="15" t="str">
        <v>US</v>
      </c>
      <c r="C524" s="15" t="str">
        <v>USD</v>
      </c>
      <c r="D524" s="15">
        <v>1323136949</v>
      </c>
      <c r="E524" s="15">
        <v>1319245349</v>
      </c>
      <c r="F524" s="15" t="b">
        <v>1</v>
      </c>
      <c r="G524" s="15">
        <v>31</v>
      </c>
      <c r="J524" s="15" t="str">
        <v>failed</v>
      </c>
      <c r="K524" s="15" t="str">
        <v>US</v>
      </c>
      <c r="L524" s="15" t="str">
        <v>USD</v>
      </c>
      <c r="M524" s="15">
        <v>1468482694</v>
      </c>
      <c r="N524" s="15">
        <v>1465890694</v>
      </c>
      <c r="O524" s="15" t="b">
        <v>0</v>
      </c>
      <c r="P524" s="15">
        <v>2</v>
      </c>
    </row>
    <row r="525" spans="1:16" x14ac:dyDescent="0.35">
      <c r="A525" s="15" t="str">
        <v>successful</v>
      </c>
      <c r="B525" s="15" t="str">
        <v>US</v>
      </c>
      <c r="C525" s="15" t="str">
        <v>USD</v>
      </c>
      <c r="D525" s="15">
        <v>1367823655</v>
      </c>
      <c r="E525" s="15">
        <v>1365231655</v>
      </c>
      <c r="F525" s="15" t="b">
        <v>1</v>
      </c>
      <c r="G525" s="15">
        <v>50</v>
      </c>
      <c r="J525" s="15" t="str">
        <v>failed</v>
      </c>
      <c r="K525" s="15" t="str">
        <v>US</v>
      </c>
      <c r="L525" s="15" t="str">
        <v>USD</v>
      </c>
      <c r="M525" s="15">
        <v>1416000600</v>
      </c>
      <c r="N525" s="15">
        <v>1413318600</v>
      </c>
      <c r="O525" s="15" t="b">
        <v>0</v>
      </c>
      <c r="P525" s="15">
        <v>23</v>
      </c>
    </row>
    <row r="526" spans="1:16" x14ac:dyDescent="0.35">
      <c r="A526" s="15" t="str">
        <v>successful</v>
      </c>
      <c r="B526" s="15" t="str">
        <v>US</v>
      </c>
      <c r="C526" s="15" t="str">
        <v>USD</v>
      </c>
      <c r="D526" s="15">
        <v>1402642740</v>
      </c>
      <c r="E526" s="15">
        <v>1399563953</v>
      </c>
      <c r="F526" s="15" t="b">
        <v>1</v>
      </c>
      <c r="G526" s="15">
        <v>59</v>
      </c>
      <c r="J526" s="15" t="str">
        <v>failed</v>
      </c>
      <c r="K526" s="15" t="str">
        <v>GB</v>
      </c>
      <c r="L526" s="15" t="str">
        <v>GBP</v>
      </c>
      <c r="M526" s="15">
        <v>1407425717</v>
      </c>
      <c r="N526" s="15">
        <v>1404833717</v>
      </c>
      <c r="O526" s="15" t="b">
        <v>0</v>
      </c>
      <c r="P526" s="15">
        <v>1</v>
      </c>
    </row>
    <row r="527" spans="1:16" x14ac:dyDescent="0.35">
      <c r="A527" s="15" t="str">
        <v>successful</v>
      </c>
      <c r="B527" s="15" t="str">
        <v>US</v>
      </c>
      <c r="C527" s="15" t="str">
        <v>USD</v>
      </c>
      <c r="D527" s="15">
        <v>1341683211</v>
      </c>
      <c r="E527" s="15">
        <v>1339091211</v>
      </c>
      <c r="F527" s="15" t="b">
        <v>1</v>
      </c>
      <c r="G527" s="15">
        <v>81</v>
      </c>
      <c r="J527" s="15" t="str">
        <v>failed</v>
      </c>
      <c r="K527" s="15" t="str">
        <v>US</v>
      </c>
      <c r="L527" s="15" t="str">
        <v>USD</v>
      </c>
      <c r="M527" s="15">
        <v>1465107693</v>
      </c>
      <c r="N527" s="15">
        <v>1462515693</v>
      </c>
      <c r="O527" s="15" t="b">
        <v>0</v>
      </c>
      <c r="P527" s="15">
        <v>2</v>
      </c>
    </row>
    <row r="528" spans="1:16" x14ac:dyDescent="0.35">
      <c r="A528" s="15" t="str">
        <v>successful</v>
      </c>
      <c r="B528" s="15" t="str">
        <v>US</v>
      </c>
      <c r="C528" s="15" t="str">
        <v>USD</v>
      </c>
      <c r="D528" s="15">
        <v>1410017131</v>
      </c>
      <c r="E528" s="15">
        <v>1406129131</v>
      </c>
      <c r="F528" s="15" t="b">
        <v>1</v>
      </c>
      <c r="G528" s="15">
        <v>508</v>
      </c>
      <c r="J528" s="15" t="str">
        <v>failed</v>
      </c>
      <c r="K528" s="15" t="str">
        <v>US</v>
      </c>
      <c r="L528" s="15" t="str">
        <v>USD</v>
      </c>
      <c r="M528" s="15">
        <v>1416963300</v>
      </c>
      <c r="N528" s="15">
        <v>1411775700</v>
      </c>
      <c r="O528" s="15" t="b">
        <v>0</v>
      </c>
      <c r="P528" s="15">
        <v>3</v>
      </c>
    </row>
    <row r="529" spans="1:16" x14ac:dyDescent="0.35">
      <c r="A529" s="15" t="str">
        <v>successful</v>
      </c>
      <c r="B529" s="15" t="str">
        <v>US</v>
      </c>
      <c r="C529" s="15" t="str">
        <v>USD</v>
      </c>
      <c r="D529" s="15">
        <v>1316979167</v>
      </c>
      <c r="E529" s="15">
        <v>1311795167</v>
      </c>
      <c r="F529" s="15" t="b">
        <v>1</v>
      </c>
      <c r="G529" s="15">
        <v>74</v>
      </c>
      <c r="J529" s="15" t="str">
        <v>failed</v>
      </c>
      <c r="K529" s="15" t="str">
        <v>AU</v>
      </c>
      <c r="L529" s="15" t="str">
        <v>AUD</v>
      </c>
      <c r="M529" s="15">
        <v>1450993668</v>
      </c>
      <c r="N529" s="15">
        <v>1448401668</v>
      </c>
      <c r="O529" s="15" t="b">
        <v>0</v>
      </c>
      <c r="P529" s="15">
        <v>0</v>
      </c>
    </row>
    <row r="530" spans="1:16" x14ac:dyDescent="0.35">
      <c r="A530" s="15" t="str">
        <v>successful</v>
      </c>
      <c r="B530" s="15" t="str">
        <v>US</v>
      </c>
      <c r="C530" s="15" t="str">
        <v>USD</v>
      </c>
      <c r="D530" s="15">
        <v>1382658169</v>
      </c>
      <c r="E530" s="15">
        <v>1380238969</v>
      </c>
      <c r="F530" s="15" t="b">
        <v>1</v>
      </c>
      <c r="G530" s="15">
        <v>141</v>
      </c>
      <c r="J530" s="15" t="str">
        <v>failed</v>
      </c>
      <c r="K530" s="15" t="str">
        <v>CA</v>
      </c>
      <c r="L530" s="15" t="str">
        <v>CAD</v>
      </c>
      <c r="M530" s="15">
        <v>1483238771</v>
      </c>
      <c r="N530" s="15">
        <v>1480646771</v>
      </c>
      <c r="O530" s="15" t="b">
        <v>0</v>
      </c>
      <c r="P530" s="15">
        <v>13</v>
      </c>
    </row>
    <row r="531" spans="1:16" x14ac:dyDescent="0.35">
      <c r="A531" s="15" t="str">
        <v>successful</v>
      </c>
      <c r="B531" s="15" t="str">
        <v>US</v>
      </c>
      <c r="C531" s="15" t="str">
        <v>USD</v>
      </c>
      <c r="D531" s="15">
        <v>1409770107</v>
      </c>
      <c r="E531" s="15">
        <v>1407178107</v>
      </c>
      <c r="F531" s="15" t="b">
        <v>1</v>
      </c>
      <c r="G531" s="15">
        <v>711</v>
      </c>
      <c r="J531" s="15" t="str">
        <v>failed</v>
      </c>
      <c r="K531" s="15" t="str">
        <v>GB</v>
      </c>
      <c r="L531" s="15" t="str">
        <v>GBP</v>
      </c>
      <c r="M531" s="15">
        <v>1406799981</v>
      </c>
      <c r="N531" s="15">
        <v>1404207981</v>
      </c>
      <c r="O531" s="15" t="b">
        <v>0</v>
      </c>
      <c r="P531" s="15">
        <v>1</v>
      </c>
    </row>
    <row r="532" spans="1:16" x14ac:dyDescent="0.35">
      <c r="A532" s="15" t="str">
        <v>successful</v>
      </c>
      <c r="B532" s="15" t="str">
        <v>US</v>
      </c>
      <c r="C532" s="15" t="str">
        <v>USD</v>
      </c>
      <c r="D532" s="15">
        <v>1293857940</v>
      </c>
      <c r="E532" s="15">
        <v>1288968886</v>
      </c>
      <c r="F532" s="15" t="b">
        <v>1</v>
      </c>
      <c r="G532" s="15">
        <v>141</v>
      </c>
      <c r="J532" s="15" t="str">
        <v>failed</v>
      </c>
      <c r="K532" s="15" t="str">
        <v>AU</v>
      </c>
      <c r="L532" s="15" t="str">
        <v>AUD</v>
      </c>
      <c r="M532" s="15">
        <v>1417235580</v>
      </c>
      <c r="N532" s="15">
        <v>1416034228</v>
      </c>
      <c r="O532" s="15" t="b">
        <v>0</v>
      </c>
      <c r="P532" s="15">
        <v>1</v>
      </c>
    </row>
    <row r="533" spans="1:16" x14ac:dyDescent="0.35">
      <c r="A533" s="15" t="str">
        <v>successful</v>
      </c>
      <c r="B533" s="15" t="str">
        <v>US</v>
      </c>
      <c r="C533" s="15" t="str">
        <v>USD</v>
      </c>
      <c r="D533" s="15">
        <v>1385932652</v>
      </c>
      <c r="E533" s="15">
        <v>1383337052</v>
      </c>
      <c r="F533" s="15" t="b">
        <v>1</v>
      </c>
      <c r="G533" s="15">
        <v>109</v>
      </c>
      <c r="J533" s="15" t="str">
        <v>failed</v>
      </c>
      <c r="K533" s="15" t="str">
        <v>DE</v>
      </c>
      <c r="L533" s="15" t="str">
        <v>EUR</v>
      </c>
      <c r="M533" s="15">
        <v>1470527094</v>
      </c>
      <c r="N533" s="15">
        <v>1467935094</v>
      </c>
      <c r="O533" s="15" t="b">
        <v>0</v>
      </c>
      <c r="P533" s="15">
        <v>1</v>
      </c>
    </row>
    <row r="534" spans="1:16" x14ac:dyDescent="0.35">
      <c r="A534" s="15" t="str">
        <v>successful</v>
      </c>
      <c r="B534" s="15" t="str">
        <v>US</v>
      </c>
      <c r="C534" s="15" t="str">
        <v>USD</v>
      </c>
      <c r="D534" s="15">
        <v>1329084231</v>
      </c>
      <c r="E534" s="15">
        <v>1326492231</v>
      </c>
      <c r="F534" s="15" t="b">
        <v>1</v>
      </c>
      <c r="G534" s="15">
        <v>361</v>
      </c>
      <c r="J534" s="15" t="str">
        <v>failed</v>
      </c>
      <c r="K534" s="15" t="str">
        <v>FR</v>
      </c>
      <c r="L534" s="15" t="str">
        <v>EUR</v>
      </c>
      <c r="M534" s="15">
        <v>1450541229</v>
      </c>
      <c r="N534" s="15">
        <v>1447949229</v>
      </c>
      <c r="O534" s="15" t="b">
        <v>0</v>
      </c>
      <c r="P534" s="15">
        <v>6</v>
      </c>
    </row>
    <row r="535" spans="1:16" x14ac:dyDescent="0.35">
      <c r="A535" s="15" t="str">
        <v>successful</v>
      </c>
      <c r="B535" s="15" t="str">
        <v>US</v>
      </c>
      <c r="C535" s="15" t="str">
        <v>USD</v>
      </c>
      <c r="D535" s="15">
        <v>1301792590</v>
      </c>
      <c r="E535" s="15">
        <v>1297562590</v>
      </c>
      <c r="F535" s="15" t="b">
        <v>1</v>
      </c>
      <c r="G535" s="15">
        <v>176</v>
      </c>
      <c r="J535" s="15" t="str">
        <v>failed</v>
      </c>
      <c r="K535" s="15" t="str">
        <v>US</v>
      </c>
      <c r="L535" s="15" t="str">
        <v>USD</v>
      </c>
      <c r="M535" s="15">
        <v>1461440421</v>
      </c>
      <c r="N535" s="15">
        <v>1458848421</v>
      </c>
      <c r="O535" s="15" t="b">
        <v>0</v>
      </c>
      <c r="P535" s="15">
        <v>39</v>
      </c>
    </row>
    <row r="536" spans="1:16" x14ac:dyDescent="0.35">
      <c r="A536" s="15" t="str">
        <v>successful</v>
      </c>
      <c r="B536" s="15" t="str">
        <v>US</v>
      </c>
      <c r="C536" s="15" t="str">
        <v>USD</v>
      </c>
      <c r="D536" s="15">
        <v>1377960012</v>
      </c>
      <c r="E536" s="15">
        <v>1375368012</v>
      </c>
      <c r="F536" s="15" t="b">
        <v>1</v>
      </c>
      <c r="G536" s="15">
        <v>670</v>
      </c>
      <c r="J536" s="15" t="str">
        <v>failed</v>
      </c>
      <c r="K536" s="15" t="str">
        <v>US</v>
      </c>
      <c r="L536" s="15" t="str">
        <v>USD</v>
      </c>
      <c r="M536" s="15">
        <v>1485035131</v>
      </c>
      <c r="N536" s="15">
        <v>1483307131</v>
      </c>
      <c r="O536" s="15" t="b">
        <v>0</v>
      </c>
      <c r="P536" s="15">
        <v>4</v>
      </c>
    </row>
    <row r="537" spans="1:16" x14ac:dyDescent="0.35">
      <c r="A537" s="15" t="str">
        <v>successful</v>
      </c>
      <c r="B537" s="15" t="str">
        <v>US</v>
      </c>
      <c r="C537" s="15" t="str">
        <v>USD</v>
      </c>
      <c r="D537" s="15">
        <v>1402286340</v>
      </c>
      <c r="E537" s="15">
        <v>1399504664</v>
      </c>
      <c r="F537" s="15" t="b">
        <v>1</v>
      </c>
      <c r="G537" s="15">
        <v>96</v>
      </c>
      <c r="J537" s="15" t="str">
        <v>failed</v>
      </c>
      <c r="K537" s="15" t="str">
        <v>US</v>
      </c>
      <c r="L537" s="15" t="str">
        <v>USD</v>
      </c>
      <c r="M537" s="15">
        <v>1420100426</v>
      </c>
      <c r="N537" s="15">
        <v>1417508426</v>
      </c>
      <c r="O537" s="15" t="b">
        <v>0</v>
      </c>
      <c r="P537" s="15">
        <v>1</v>
      </c>
    </row>
    <row r="538" spans="1:16" x14ac:dyDescent="0.35">
      <c r="A538" s="15" t="str">
        <v>successful</v>
      </c>
      <c r="B538" s="15" t="str">
        <v>US</v>
      </c>
      <c r="C538" s="15" t="str">
        <v>USD</v>
      </c>
      <c r="D538" s="15">
        <v>1393445620</v>
      </c>
      <c r="E538" s="15">
        <v>1390853620</v>
      </c>
      <c r="F538" s="15" t="b">
        <v>1</v>
      </c>
      <c r="G538" s="15">
        <v>74</v>
      </c>
      <c r="J538" s="15" t="str">
        <v>failed</v>
      </c>
      <c r="K538" s="15" t="str">
        <v>GB</v>
      </c>
      <c r="L538" s="15" t="str">
        <v>GBP</v>
      </c>
      <c r="M538" s="15">
        <v>1438859121</v>
      </c>
      <c r="N538" s="15">
        <v>1436267121</v>
      </c>
      <c r="O538" s="15" t="b">
        <v>0</v>
      </c>
      <c r="P538" s="15">
        <v>0</v>
      </c>
    </row>
    <row r="539" spans="1:16" x14ac:dyDescent="0.35">
      <c r="A539" s="15" t="str">
        <v>successful</v>
      </c>
      <c r="B539" s="15" t="str">
        <v>US</v>
      </c>
      <c r="C539" s="15" t="str">
        <v>USD</v>
      </c>
      <c r="D539" s="15">
        <v>1390983227</v>
      </c>
      <c r="E539" s="15">
        <v>1388391227</v>
      </c>
      <c r="F539" s="15" t="b">
        <v>1</v>
      </c>
      <c r="G539" s="15">
        <v>52</v>
      </c>
      <c r="J539" s="15" t="str">
        <v>failed</v>
      </c>
      <c r="K539" s="15" t="str">
        <v>DE</v>
      </c>
      <c r="L539" s="15" t="str">
        <v>EUR</v>
      </c>
      <c r="M539" s="15">
        <v>1436460450</v>
      </c>
      <c r="N539" s="15">
        <v>1433868450</v>
      </c>
      <c r="O539" s="15" t="b">
        <v>0</v>
      </c>
      <c r="P539" s="15">
        <v>0</v>
      </c>
    </row>
    <row r="540" spans="1:16" x14ac:dyDescent="0.35">
      <c r="A540" s="15" t="str">
        <v>successful</v>
      </c>
      <c r="B540" s="15" t="str">
        <v>CA</v>
      </c>
      <c r="C540" s="15" t="str">
        <v>CAD</v>
      </c>
      <c r="D540" s="15">
        <v>1392574692</v>
      </c>
      <c r="E540" s="15">
        <v>1389982692</v>
      </c>
      <c r="F540" s="15" t="b">
        <v>1</v>
      </c>
      <c r="G540" s="15">
        <v>105</v>
      </c>
      <c r="J540" s="15" t="str">
        <v>failed</v>
      </c>
      <c r="K540" s="15" t="str">
        <v>US</v>
      </c>
      <c r="L540" s="15" t="str">
        <v>USD</v>
      </c>
      <c r="M540" s="15">
        <v>1424131727</v>
      </c>
      <c r="N540" s="15">
        <v>1421539727</v>
      </c>
      <c r="O540" s="15" t="b">
        <v>0</v>
      </c>
      <c r="P540" s="15">
        <v>0</v>
      </c>
    </row>
    <row r="541" spans="1:16" x14ac:dyDescent="0.35">
      <c r="A541" s="15" t="str">
        <v>successful</v>
      </c>
      <c r="B541" s="15" t="str">
        <v>US</v>
      </c>
      <c r="C541" s="15" t="str">
        <v>USD</v>
      </c>
      <c r="D541" s="15">
        <v>1396054800</v>
      </c>
      <c r="E541" s="15">
        <v>1393034470</v>
      </c>
      <c r="F541" s="15" t="b">
        <v>1</v>
      </c>
      <c r="G541" s="15">
        <v>41</v>
      </c>
      <c r="J541" s="15" t="str">
        <v>failed</v>
      </c>
      <c r="K541" s="15" t="str">
        <v>US</v>
      </c>
      <c r="L541" s="15" t="str">
        <v>USD</v>
      </c>
      <c r="M541" s="15">
        <v>1450327126</v>
      </c>
      <c r="N541" s="15">
        <v>1447735126</v>
      </c>
      <c r="O541" s="15" t="b">
        <v>0</v>
      </c>
      <c r="P541" s="15">
        <v>8</v>
      </c>
    </row>
    <row r="542" spans="1:16" x14ac:dyDescent="0.35">
      <c r="A542" s="15" t="str">
        <v>successful</v>
      </c>
      <c r="B542" s="15" t="str">
        <v>US</v>
      </c>
      <c r="C542" s="15" t="str">
        <v>USD</v>
      </c>
      <c r="D542" s="15">
        <v>1383062083</v>
      </c>
      <c r="E542" s="15">
        <v>1380556483</v>
      </c>
      <c r="F542" s="15" t="b">
        <v>1</v>
      </c>
      <c r="G542" s="15">
        <v>34</v>
      </c>
      <c r="J542" s="15" t="str">
        <v>failed</v>
      </c>
      <c r="K542" s="15" t="str">
        <v>US</v>
      </c>
      <c r="L542" s="15" t="str">
        <v>USD</v>
      </c>
      <c r="M542" s="15">
        <v>1430281320</v>
      </c>
      <c r="N542" s="15">
        <v>1427689320</v>
      </c>
      <c r="O542" s="15" t="b">
        <v>0</v>
      </c>
      <c r="P542" s="15">
        <v>0</v>
      </c>
    </row>
    <row r="543" spans="1:16" x14ac:dyDescent="0.35">
      <c r="A543" s="15" t="str">
        <v>successful</v>
      </c>
      <c r="B543" s="15" t="str">
        <v>US</v>
      </c>
      <c r="C543" s="15" t="str">
        <v>USD</v>
      </c>
      <c r="D543" s="15">
        <v>1291131815</v>
      </c>
      <c r="E543" s="15">
        <v>1287071015</v>
      </c>
      <c r="F543" s="15" t="b">
        <v>1</v>
      </c>
      <c r="G543" s="15">
        <v>66</v>
      </c>
      <c r="J543" s="15" t="str">
        <v>failed</v>
      </c>
      <c r="K543" s="15" t="str">
        <v>US</v>
      </c>
      <c r="L543" s="15" t="str">
        <v>USD</v>
      </c>
      <c r="M543" s="15">
        <v>1412272592</v>
      </c>
      <c r="N543" s="15">
        <v>1407088592</v>
      </c>
      <c r="O543" s="15" t="b">
        <v>0</v>
      </c>
      <c r="P543" s="15">
        <v>1</v>
      </c>
    </row>
    <row r="544" spans="1:16" x14ac:dyDescent="0.35">
      <c r="A544" s="15" t="str">
        <v>successful</v>
      </c>
      <c r="B544" s="15" t="str">
        <v>US</v>
      </c>
      <c r="C544" s="15" t="str">
        <v>USD</v>
      </c>
      <c r="D544" s="15">
        <v>1389474145</v>
      </c>
      <c r="E544" s="15">
        <v>1386882145</v>
      </c>
      <c r="F544" s="15" t="b">
        <v>1</v>
      </c>
      <c r="G544" s="15">
        <v>50</v>
      </c>
      <c r="J544" s="15" t="str">
        <v>failed</v>
      </c>
      <c r="K544" s="15" t="str">
        <v>US</v>
      </c>
      <c r="L544" s="15" t="str">
        <v>USD</v>
      </c>
      <c r="M544" s="15">
        <v>1399071173</v>
      </c>
      <c r="N544" s="15">
        <v>1395787973</v>
      </c>
      <c r="O544" s="15" t="b">
        <v>0</v>
      </c>
      <c r="P544" s="15">
        <v>12</v>
      </c>
    </row>
    <row r="545" spans="1:16" x14ac:dyDescent="0.35">
      <c r="A545" s="15" t="str">
        <v>successful</v>
      </c>
      <c r="B545" s="15" t="str">
        <v>US</v>
      </c>
      <c r="C545" s="15" t="str">
        <v>USD</v>
      </c>
      <c r="D545" s="15">
        <v>1374674558</v>
      </c>
      <c r="E545" s="15">
        <v>1372082558</v>
      </c>
      <c r="F545" s="15" t="b">
        <v>1</v>
      </c>
      <c r="G545" s="15">
        <v>159</v>
      </c>
      <c r="J545" s="15" t="str">
        <v>failed</v>
      </c>
      <c r="K545" s="15" t="str">
        <v>CA</v>
      </c>
      <c r="L545" s="15" t="str">
        <v>CAD</v>
      </c>
      <c r="M545" s="15">
        <v>1413760783</v>
      </c>
      <c r="N545" s="15">
        <v>1408576783</v>
      </c>
      <c r="O545" s="15" t="b">
        <v>0</v>
      </c>
      <c r="P545" s="15">
        <v>0</v>
      </c>
    </row>
    <row r="546" spans="1:16" x14ac:dyDescent="0.35">
      <c r="A546" s="15" t="str">
        <v>successful</v>
      </c>
      <c r="B546" s="15" t="str">
        <v>US</v>
      </c>
      <c r="C546" s="15" t="str">
        <v>USD</v>
      </c>
      <c r="D546" s="15">
        <v>1379708247</v>
      </c>
      <c r="E546" s="15">
        <v>1377116247</v>
      </c>
      <c r="F546" s="15" t="b">
        <v>1</v>
      </c>
      <c r="G546" s="15">
        <v>182</v>
      </c>
      <c r="J546" s="15" t="str">
        <v>failed</v>
      </c>
      <c r="K546" s="15" t="str">
        <v>US</v>
      </c>
      <c r="L546" s="15" t="str">
        <v>USD</v>
      </c>
      <c r="M546" s="15">
        <v>1480568781</v>
      </c>
      <c r="N546" s="15">
        <v>1477973181</v>
      </c>
      <c r="O546" s="15" t="b">
        <v>0</v>
      </c>
      <c r="P546" s="15">
        <v>3</v>
      </c>
    </row>
    <row r="547" spans="1:16" x14ac:dyDescent="0.35">
      <c r="A547" s="15" t="str">
        <v>successful</v>
      </c>
      <c r="B547" s="15" t="str">
        <v>US</v>
      </c>
      <c r="C547" s="15" t="str">
        <v>USD</v>
      </c>
      <c r="D547" s="15">
        <v>1460764800</v>
      </c>
      <c r="E547" s="15">
        <v>1458157512</v>
      </c>
      <c r="F547" s="15" t="b">
        <v>1</v>
      </c>
      <c r="G547" s="15">
        <v>206</v>
      </c>
      <c r="J547" s="15" t="str">
        <v>failed</v>
      </c>
      <c r="K547" s="15" t="str">
        <v>US</v>
      </c>
      <c r="L547" s="15" t="str">
        <v>USD</v>
      </c>
      <c r="M547" s="15">
        <v>1466096566</v>
      </c>
      <c r="N547" s="15">
        <v>1463504566</v>
      </c>
      <c r="O547" s="15" t="b">
        <v>0</v>
      </c>
      <c r="P547" s="15">
        <v>2</v>
      </c>
    </row>
    <row r="548" spans="1:16" x14ac:dyDescent="0.35">
      <c r="A548" s="15" t="str">
        <v>successful</v>
      </c>
      <c r="B548" s="15" t="str">
        <v>US</v>
      </c>
      <c r="C548" s="15" t="str">
        <v>USD</v>
      </c>
      <c r="D548" s="15">
        <v>1332704042</v>
      </c>
      <c r="E548" s="15">
        <v>1327523642</v>
      </c>
      <c r="F548" s="15" t="b">
        <v>1</v>
      </c>
      <c r="G548" s="15">
        <v>169</v>
      </c>
      <c r="J548" s="15" t="str">
        <v>failed</v>
      </c>
      <c r="K548" s="15" t="str">
        <v>US</v>
      </c>
      <c r="L548" s="15" t="str">
        <v>USD</v>
      </c>
      <c r="M548" s="15">
        <v>1452293675</v>
      </c>
      <c r="N548" s="15">
        <v>1447109675</v>
      </c>
      <c r="O548" s="15" t="b">
        <v>0</v>
      </c>
      <c r="P548" s="15">
        <v>6</v>
      </c>
    </row>
    <row r="549" spans="1:16" x14ac:dyDescent="0.35">
      <c r="A549" s="15" t="str">
        <v>successful</v>
      </c>
      <c r="B549" s="15" t="str">
        <v>US</v>
      </c>
      <c r="C549" s="15" t="str">
        <v>USD</v>
      </c>
      <c r="D549" s="15">
        <v>1384363459</v>
      </c>
      <c r="E549" s="15">
        <v>1381767859</v>
      </c>
      <c r="F549" s="15" t="b">
        <v>1</v>
      </c>
      <c r="G549" s="15">
        <v>31</v>
      </c>
      <c r="J549" s="15" t="str">
        <v>failed</v>
      </c>
      <c r="K549" s="15" t="str">
        <v>US</v>
      </c>
      <c r="L549" s="15" t="str">
        <v>USD</v>
      </c>
      <c r="M549" s="15">
        <v>1441592863</v>
      </c>
      <c r="N549" s="15">
        <v>1439000863</v>
      </c>
      <c r="O549" s="15" t="b">
        <v>0</v>
      </c>
      <c r="P549" s="15">
        <v>0</v>
      </c>
    </row>
    <row r="550" spans="1:16" x14ac:dyDescent="0.35">
      <c r="A550" s="15" t="str">
        <v>successful</v>
      </c>
      <c r="B550" s="15" t="str">
        <v>US</v>
      </c>
      <c r="C550" s="15" t="str">
        <v>USD</v>
      </c>
      <c r="D550" s="15">
        <v>1276574400</v>
      </c>
      <c r="E550" s="15">
        <v>1270576379</v>
      </c>
      <c r="F550" s="15" t="b">
        <v>1</v>
      </c>
      <c r="G550" s="15">
        <v>28</v>
      </c>
      <c r="J550" s="15" t="str">
        <v>failed</v>
      </c>
      <c r="K550" s="15" t="str">
        <v>US</v>
      </c>
      <c r="L550" s="15" t="str">
        <v>USD</v>
      </c>
      <c r="M550" s="15">
        <v>1431709312</v>
      </c>
      <c r="N550" s="15">
        <v>1429117312</v>
      </c>
      <c r="O550" s="15" t="b">
        <v>0</v>
      </c>
      <c r="P550" s="15">
        <v>15</v>
      </c>
    </row>
    <row r="551" spans="1:16" x14ac:dyDescent="0.35">
      <c r="A551" s="15" t="str">
        <v>successful</v>
      </c>
      <c r="B551" s="15" t="str">
        <v>CA</v>
      </c>
      <c r="C551" s="15" t="str">
        <v>CAD</v>
      </c>
      <c r="D551" s="15">
        <v>1409506291</v>
      </c>
      <c r="E551" s="15">
        <v>1406914291</v>
      </c>
      <c r="F551" s="15" t="b">
        <v>1</v>
      </c>
      <c r="G551" s="15">
        <v>54</v>
      </c>
      <c r="J551" s="15" t="str">
        <v>failed</v>
      </c>
      <c r="K551" s="15" t="str">
        <v>US</v>
      </c>
      <c r="L551" s="15" t="str">
        <v>USD</v>
      </c>
      <c r="M551" s="15">
        <v>1434647305</v>
      </c>
      <c r="N551" s="15">
        <v>1432055305</v>
      </c>
      <c r="O551" s="15" t="b">
        <v>0</v>
      </c>
      <c r="P551" s="15">
        <v>1</v>
      </c>
    </row>
    <row r="552" spans="1:16" x14ac:dyDescent="0.35">
      <c r="A552" s="15" t="str">
        <v>successful</v>
      </c>
      <c r="B552" s="15" t="str">
        <v>US</v>
      </c>
      <c r="C552" s="15" t="str">
        <v>USD</v>
      </c>
      <c r="D552" s="15">
        <v>1346344425</v>
      </c>
      <c r="E552" s="15">
        <v>1343320425</v>
      </c>
      <c r="F552" s="15" t="b">
        <v>1</v>
      </c>
      <c r="G552" s="15">
        <v>467</v>
      </c>
      <c r="J552" s="15" t="str">
        <v>failed</v>
      </c>
      <c r="K552" s="15" t="str">
        <v>US</v>
      </c>
      <c r="L552" s="15" t="str">
        <v>USD</v>
      </c>
      <c r="M552" s="15">
        <v>1441507006</v>
      </c>
      <c r="N552" s="15">
        <v>1438915006</v>
      </c>
      <c r="O552" s="15" t="b">
        <v>0</v>
      </c>
      <c r="P552" s="15">
        <v>3</v>
      </c>
    </row>
    <row r="553" spans="1:16" x14ac:dyDescent="0.35">
      <c r="A553" s="15" t="str">
        <v>successful</v>
      </c>
      <c r="B553" s="15" t="str">
        <v>US</v>
      </c>
      <c r="C553" s="15" t="str">
        <v>USD</v>
      </c>
      <c r="D553" s="15">
        <v>1375908587</v>
      </c>
      <c r="E553" s="15">
        <v>1372884587</v>
      </c>
      <c r="F553" s="15" t="b">
        <v>1</v>
      </c>
      <c r="G553" s="15">
        <v>389</v>
      </c>
      <c r="J553" s="15" t="str">
        <v>failed</v>
      </c>
      <c r="K553" s="15" t="str">
        <v>US</v>
      </c>
      <c r="L553" s="15" t="str">
        <v>USD</v>
      </c>
      <c r="M553" s="15">
        <v>1408040408</v>
      </c>
      <c r="N553" s="15">
        <v>1405448408</v>
      </c>
      <c r="O553" s="15" t="b">
        <v>0</v>
      </c>
      <c r="P553" s="15">
        <v>8</v>
      </c>
    </row>
    <row r="554" spans="1:16" x14ac:dyDescent="0.35">
      <c r="A554" s="15" t="str">
        <v>successful</v>
      </c>
      <c r="B554" s="15" t="str">
        <v>US</v>
      </c>
      <c r="C554" s="15" t="str">
        <v>USD</v>
      </c>
      <c r="D554" s="15">
        <v>1251777600</v>
      </c>
      <c r="E554" s="15">
        <v>1247504047</v>
      </c>
      <c r="F554" s="15" t="b">
        <v>1</v>
      </c>
      <c r="G554" s="15">
        <v>68</v>
      </c>
      <c r="J554" s="15" t="str">
        <v>failed</v>
      </c>
      <c r="K554" s="15" t="str">
        <v>US</v>
      </c>
      <c r="L554" s="15" t="str">
        <v>USD</v>
      </c>
      <c r="M554" s="15">
        <v>1424742162</v>
      </c>
      <c r="N554" s="15">
        <v>1422150162</v>
      </c>
      <c r="O554" s="15" t="b">
        <v>0</v>
      </c>
      <c r="P554" s="15">
        <v>0</v>
      </c>
    </row>
    <row r="555" spans="1:16" x14ac:dyDescent="0.35">
      <c r="A555" s="15" t="str">
        <v>successful</v>
      </c>
      <c r="B555" s="15" t="str">
        <v>US</v>
      </c>
      <c r="C555" s="15" t="str">
        <v>USD</v>
      </c>
      <c r="D555" s="15">
        <v>1346765347</v>
      </c>
      <c r="E555" s="15">
        <v>1343741347</v>
      </c>
      <c r="F555" s="15" t="b">
        <v>1</v>
      </c>
      <c r="G555" s="15">
        <v>413</v>
      </c>
      <c r="J555" s="15" t="str">
        <v>failed</v>
      </c>
      <c r="K555" s="15" t="str">
        <v>US</v>
      </c>
      <c r="L555" s="15" t="str">
        <v>USD</v>
      </c>
      <c r="M555" s="15">
        <v>1417795480</v>
      </c>
      <c r="N555" s="15">
        <v>1412607880</v>
      </c>
      <c r="O555" s="15" t="b">
        <v>0</v>
      </c>
      <c r="P555" s="15">
        <v>3</v>
      </c>
    </row>
    <row r="556" spans="1:16" x14ac:dyDescent="0.35">
      <c r="A556" s="15" t="str">
        <v>successful</v>
      </c>
      <c r="B556" s="15" t="str">
        <v>US</v>
      </c>
      <c r="C556" s="15" t="str">
        <v>USD</v>
      </c>
      <c r="D556" s="15">
        <v>1403661600</v>
      </c>
      <c r="E556" s="15">
        <v>1401196766</v>
      </c>
      <c r="F556" s="15" t="b">
        <v>1</v>
      </c>
      <c r="G556" s="15">
        <v>190</v>
      </c>
      <c r="J556" s="15" t="str">
        <v>failed</v>
      </c>
      <c r="K556" s="15" t="str">
        <v>US</v>
      </c>
      <c r="L556" s="15" t="str">
        <v>USD</v>
      </c>
      <c r="M556" s="15">
        <v>1418091128</v>
      </c>
      <c r="N556" s="15">
        <v>1415499128</v>
      </c>
      <c r="O556" s="15" t="b">
        <v>0</v>
      </c>
      <c r="P556" s="15">
        <v>3</v>
      </c>
    </row>
    <row r="557" spans="1:16" x14ac:dyDescent="0.35">
      <c r="A557" s="15" t="str">
        <v>successful</v>
      </c>
      <c r="B557" s="15" t="str">
        <v>US</v>
      </c>
      <c r="C557" s="15" t="str">
        <v>USD</v>
      </c>
      <c r="D557" s="15">
        <v>1395624170</v>
      </c>
      <c r="E557" s="15">
        <v>1392171770</v>
      </c>
      <c r="F557" s="15" t="b">
        <v>1</v>
      </c>
      <c r="G557" s="15">
        <v>189</v>
      </c>
      <c r="J557" s="15" t="str">
        <v>failed</v>
      </c>
      <c r="K557" s="15" t="str">
        <v>US</v>
      </c>
      <c r="L557" s="15" t="str">
        <v>USD</v>
      </c>
      <c r="M557" s="15">
        <v>1435679100</v>
      </c>
      <c r="N557" s="15">
        <v>1433006765</v>
      </c>
      <c r="O557" s="15" t="b">
        <v>0</v>
      </c>
      <c r="P557" s="15">
        <v>0</v>
      </c>
    </row>
    <row r="558" spans="1:16" x14ac:dyDescent="0.35">
      <c r="A558" s="15" t="str">
        <v>successful</v>
      </c>
      <c r="B558" s="15" t="str">
        <v>US</v>
      </c>
      <c r="C558" s="15" t="str">
        <v>USD</v>
      </c>
      <c r="D558" s="15">
        <v>1299003054</v>
      </c>
      <c r="E558" s="15">
        <v>1291227054</v>
      </c>
      <c r="F558" s="15" t="b">
        <v>1</v>
      </c>
      <c r="G558" s="15">
        <v>130</v>
      </c>
      <c r="J558" s="15" t="str">
        <v>failed</v>
      </c>
      <c r="K558" s="15" t="str">
        <v>US</v>
      </c>
      <c r="L558" s="15" t="str">
        <v>USD</v>
      </c>
      <c r="M558" s="15">
        <v>1427510586</v>
      </c>
      <c r="N558" s="15">
        <v>1424922186</v>
      </c>
      <c r="O558" s="15" t="b">
        <v>0</v>
      </c>
      <c r="P558" s="15">
        <v>19</v>
      </c>
    </row>
    <row r="559" spans="1:16" x14ac:dyDescent="0.35">
      <c r="A559" s="15" t="str">
        <v>successful</v>
      </c>
      <c r="B559" s="15" t="str">
        <v>US</v>
      </c>
      <c r="C559" s="15" t="str">
        <v>USD</v>
      </c>
      <c r="D559" s="15">
        <v>1375033836</v>
      </c>
      <c r="E559" s="15">
        <v>1373305836</v>
      </c>
      <c r="F559" s="15" t="b">
        <v>1</v>
      </c>
      <c r="G559" s="15">
        <v>74</v>
      </c>
      <c r="J559" s="15" t="str">
        <v>failed</v>
      </c>
      <c r="K559" s="15" t="str">
        <v>US</v>
      </c>
      <c r="L559" s="15" t="str">
        <v>USD</v>
      </c>
      <c r="M559" s="15">
        <v>1432047989</v>
      </c>
      <c r="N559" s="15">
        <v>1430233589</v>
      </c>
      <c r="O559" s="15" t="b">
        <v>0</v>
      </c>
      <c r="P559" s="15">
        <v>0</v>
      </c>
    </row>
    <row r="560" spans="1:16" x14ac:dyDescent="0.35">
      <c r="A560" s="15" t="str">
        <v>successful</v>
      </c>
      <c r="B560" s="15" t="str">
        <v>US</v>
      </c>
      <c r="C560" s="15" t="str">
        <v>USD</v>
      </c>
      <c r="D560" s="15">
        <v>1386565140</v>
      </c>
      <c r="E560" s="15">
        <v>1383909855</v>
      </c>
      <c r="F560" s="15" t="b">
        <v>1</v>
      </c>
      <c r="G560" s="15">
        <v>274</v>
      </c>
      <c r="J560" s="15" t="str">
        <v>failed</v>
      </c>
      <c r="K560" s="15" t="str">
        <v>US</v>
      </c>
      <c r="L560" s="15" t="str">
        <v>USD</v>
      </c>
      <c r="M560" s="15">
        <v>1411662264</v>
      </c>
      <c r="N560" s="15">
        <v>1408983864</v>
      </c>
      <c r="O560" s="15" t="b">
        <v>0</v>
      </c>
      <c r="P560" s="15">
        <v>2</v>
      </c>
    </row>
    <row r="561" spans="1:16" x14ac:dyDescent="0.35">
      <c r="A561" s="15" t="str">
        <v>successful</v>
      </c>
      <c r="B561" s="15" t="str">
        <v>US</v>
      </c>
      <c r="C561" s="15" t="str">
        <v>USD</v>
      </c>
      <c r="D561" s="15">
        <v>1362974400</v>
      </c>
      <c r="E561" s="15">
        <v>1360948389</v>
      </c>
      <c r="F561" s="15" t="b">
        <v>1</v>
      </c>
      <c r="G561" s="15">
        <v>22</v>
      </c>
      <c r="J561" s="15" t="str">
        <v>failed</v>
      </c>
      <c r="K561" s="15" t="str">
        <v>US</v>
      </c>
      <c r="L561" s="15" t="str">
        <v>USD</v>
      </c>
      <c r="M561" s="15">
        <v>1407604920</v>
      </c>
      <c r="N561" s="15">
        <v>1405012920</v>
      </c>
      <c r="O561" s="15" t="b">
        <v>0</v>
      </c>
      <c r="P561" s="15">
        <v>0</v>
      </c>
    </row>
    <row r="562" spans="1:16" x14ac:dyDescent="0.35">
      <c r="A562" s="15" t="str">
        <v>successful</v>
      </c>
      <c r="B562" s="15" t="str">
        <v>US</v>
      </c>
      <c r="C562" s="15" t="str">
        <v>USD</v>
      </c>
      <c r="D562" s="15">
        <v>1483203540</v>
      </c>
      <c r="E562" s="15">
        <v>1481175482</v>
      </c>
      <c r="F562" s="15" t="b">
        <v>0</v>
      </c>
      <c r="G562" s="15">
        <v>31</v>
      </c>
      <c r="J562" s="15" t="str">
        <v>failed</v>
      </c>
      <c r="K562" s="15" t="str">
        <v>US</v>
      </c>
      <c r="L562" s="15" t="str">
        <v>USD</v>
      </c>
      <c r="M562" s="15">
        <v>1466270582</v>
      </c>
      <c r="N562" s="15">
        <v>1463678582</v>
      </c>
      <c r="O562" s="15" t="b">
        <v>0</v>
      </c>
      <c r="P562" s="15">
        <v>0</v>
      </c>
    </row>
    <row r="563" spans="1:16" x14ac:dyDescent="0.35">
      <c r="A563" s="15" t="str">
        <v>successful</v>
      </c>
      <c r="B563" s="15" t="str">
        <v>GB</v>
      </c>
      <c r="C563" s="15" t="str">
        <v>GBP</v>
      </c>
      <c r="D563" s="15">
        <v>1434808775</v>
      </c>
      <c r="E563" s="15">
        <v>1433512775</v>
      </c>
      <c r="F563" s="15" t="b">
        <v>0</v>
      </c>
      <c r="G563" s="15">
        <v>63</v>
      </c>
      <c r="J563" s="15" t="str">
        <v>failed</v>
      </c>
      <c r="K563" s="15" t="str">
        <v>US</v>
      </c>
      <c r="L563" s="15" t="str">
        <v>USD</v>
      </c>
      <c r="M563" s="15">
        <v>1404623330</v>
      </c>
      <c r="N563" s="15">
        <v>1401685730</v>
      </c>
      <c r="O563" s="15" t="b">
        <v>0</v>
      </c>
      <c r="P563" s="15">
        <v>25</v>
      </c>
    </row>
    <row r="564" spans="1:16" x14ac:dyDescent="0.35">
      <c r="A564" s="15" t="str">
        <v>successful</v>
      </c>
      <c r="B564" s="15" t="str">
        <v>GB</v>
      </c>
      <c r="C564" s="15" t="str">
        <v>GBP</v>
      </c>
      <c r="D564" s="15">
        <v>1424181600</v>
      </c>
      <c r="E564" s="15">
        <v>1423041227</v>
      </c>
      <c r="F564" s="15" t="b">
        <v>0</v>
      </c>
      <c r="G564" s="15">
        <v>20</v>
      </c>
      <c r="J564" s="15" t="str">
        <v>failed</v>
      </c>
      <c r="K564" s="15" t="str">
        <v>US</v>
      </c>
      <c r="L564" s="15" t="str">
        <v>USD</v>
      </c>
      <c r="M564" s="15">
        <v>1435291200</v>
      </c>
      <c r="N564" s="15">
        <v>1432640342</v>
      </c>
      <c r="O564" s="15" t="b">
        <v>0</v>
      </c>
      <c r="P564" s="15">
        <v>8</v>
      </c>
    </row>
    <row r="565" spans="1:16" x14ac:dyDescent="0.35">
      <c r="A565" s="15" t="str">
        <v>successful</v>
      </c>
      <c r="B565" s="15" t="str">
        <v>GB</v>
      </c>
      <c r="C565" s="15" t="str">
        <v>GBP</v>
      </c>
      <c r="D565" s="15">
        <v>1434120856</v>
      </c>
      <c r="E565" s="15">
        <v>1428936856</v>
      </c>
      <c r="F565" s="15" t="b">
        <v>0</v>
      </c>
      <c r="G565" s="15">
        <v>25</v>
      </c>
      <c r="J565" s="15" t="str">
        <v>failed</v>
      </c>
      <c r="K565" s="15" t="str">
        <v>US</v>
      </c>
      <c r="L565" s="15" t="str">
        <v>USD</v>
      </c>
      <c r="M565" s="15">
        <v>1410543495</v>
      </c>
      <c r="N565" s="15">
        <v>1407865095</v>
      </c>
      <c r="O565" s="15" t="b">
        <v>0</v>
      </c>
      <c r="P565" s="15">
        <v>16</v>
      </c>
    </row>
    <row r="566" spans="1:16" x14ac:dyDescent="0.35">
      <c r="A566" s="15" t="str">
        <v>successful</v>
      </c>
      <c r="B566" s="15" t="str">
        <v>US</v>
      </c>
      <c r="C566" s="15" t="str">
        <v>USD</v>
      </c>
      <c r="D566" s="15">
        <v>1470801600</v>
      </c>
      <c r="E566" s="15">
        <v>1468122163</v>
      </c>
      <c r="F566" s="15" t="b">
        <v>0</v>
      </c>
      <c r="G566" s="15">
        <v>61</v>
      </c>
      <c r="J566" s="15" t="str">
        <v>failed</v>
      </c>
      <c r="K566" s="15" t="str">
        <v>US</v>
      </c>
      <c r="L566" s="15" t="str">
        <v>USD</v>
      </c>
      <c r="M566" s="15">
        <v>1474507065</v>
      </c>
      <c r="N566" s="15">
        <v>1471915065</v>
      </c>
      <c r="O566" s="15" t="b">
        <v>0</v>
      </c>
      <c r="P566" s="15">
        <v>3</v>
      </c>
    </row>
    <row r="567" spans="1:16" x14ac:dyDescent="0.35">
      <c r="A567" s="15" t="str">
        <v>successful</v>
      </c>
      <c r="B567" s="15" t="str">
        <v>US</v>
      </c>
      <c r="C567" s="15" t="str">
        <v>USD</v>
      </c>
      <c r="D567" s="15">
        <v>1483499645</v>
      </c>
      <c r="E567" s="15">
        <v>1480907645</v>
      </c>
      <c r="F567" s="15" t="b">
        <v>0</v>
      </c>
      <c r="G567" s="15">
        <v>52</v>
      </c>
      <c r="J567" s="15" t="str">
        <v>failed</v>
      </c>
      <c r="K567" s="15" t="str">
        <v>US</v>
      </c>
      <c r="L567" s="15" t="str">
        <v>USD</v>
      </c>
      <c r="M567" s="15">
        <v>1424593763</v>
      </c>
      <c r="N567" s="15">
        <v>1422001763</v>
      </c>
      <c r="O567" s="15" t="b">
        <v>0</v>
      </c>
      <c r="P567" s="15">
        <v>3</v>
      </c>
    </row>
    <row r="568" spans="1:16" x14ac:dyDescent="0.35">
      <c r="A568" s="15" t="str">
        <v>successful</v>
      </c>
      <c r="B568" s="15" t="str">
        <v>US</v>
      </c>
      <c r="C568" s="15" t="str">
        <v>USD</v>
      </c>
      <c r="D568" s="15">
        <v>1429772340</v>
      </c>
      <c r="E568" s="15">
        <v>1427121931</v>
      </c>
      <c r="F568" s="15" t="b">
        <v>0</v>
      </c>
      <c r="G568" s="15">
        <v>86</v>
      </c>
      <c r="J568" s="15" t="str">
        <v>failed</v>
      </c>
      <c r="K568" s="15" t="str">
        <v>GB</v>
      </c>
      <c r="L568" s="15" t="str">
        <v>GBP</v>
      </c>
      <c r="M568" s="15">
        <v>1433021171</v>
      </c>
      <c r="N568" s="15">
        <v>1430429171</v>
      </c>
      <c r="O568" s="15" t="b">
        <v>0</v>
      </c>
      <c r="P568" s="15">
        <v>2</v>
      </c>
    </row>
    <row r="569" spans="1:16" x14ac:dyDescent="0.35">
      <c r="A569" s="15" t="str">
        <v>successful</v>
      </c>
      <c r="B569" s="15" t="str">
        <v>US</v>
      </c>
      <c r="C569" s="15" t="str">
        <v>USD</v>
      </c>
      <c r="D569" s="15">
        <v>1428390000</v>
      </c>
      <c r="E569" s="15">
        <v>1425224391</v>
      </c>
      <c r="F569" s="15" t="b">
        <v>0</v>
      </c>
      <c r="G569" s="15">
        <v>42</v>
      </c>
      <c r="J569" s="15" t="str">
        <v>failed</v>
      </c>
      <c r="K569" s="15" t="str">
        <v>US</v>
      </c>
      <c r="L569" s="15" t="str">
        <v>USD</v>
      </c>
      <c r="M569" s="15">
        <v>1415909927</v>
      </c>
      <c r="N569" s="15">
        <v>1414351127</v>
      </c>
      <c r="O569" s="15" t="b">
        <v>0</v>
      </c>
      <c r="P569" s="15">
        <v>1</v>
      </c>
    </row>
    <row r="570" spans="1:16" x14ac:dyDescent="0.35">
      <c r="A570" s="15" t="str">
        <v>successful</v>
      </c>
      <c r="B570" s="15" t="str">
        <v>GB</v>
      </c>
      <c r="C570" s="15" t="str">
        <v>GBP</v>
      </c>
      <c r="D570" s="15">
        <v>1444172340</v>
      </c>
      <c r="E570" s="15">
        <v>1441822828</v>
      </c>
      <c r="F570" s="15" t="b">
        <v>0</v>
      </c>
      <c r="G570" s="15">
        <v>52</v>
      </c>
      <c r="J570" s="15" t="str">
        <v>failed</v>
      </c>
      <c r="K570" s="15" t="str">
        <v>US</v>
      </c>
      <c r="L570" s="15" t="str">
        <v>USD</v>
      </c>
      <c r="M570" s="15">
        <v>1408551752</v>
      </c>
      <c r="N570" s="15">
        <v>1405959752</v>
      </c>
      <c r="O570" s="15" t="b">
        <v>0</v>
      </c>
      <c r="P570" s="15">
        <v>0</v>
      </c>
    </row>
    <row r="571" spans="1:16" x14ac:dyDescent="0.35">
      <c r="A571" s="15" t="str">
        <v>successful</v>
      </c>
      <c r="B571" s="15" t="str">
        <v>US</v>
      </c>
      <c r="C571" s="15" t="str">
        <v>USD</v>
      </c>
      <c r="D571" s="15">
        <v>1447523371</v>
      </c>
      <c r="E571" s="15">
        <v>1444927771</v>
      </c>
      <c r="F571" s="15" t="b">
        <v>0</v>
      </c>
      <c r="G571" s="15">
        <v>120</v>
      </c>
      <c r="J571" s="15" t="str">
        <v>failed</v>
      </c>
      <c r="K571" s="15" t="str">
        <v>US</v>
      </c>
      <c r="L571" s="15" t="str">
        <v>USD</v>
      </c>
      <c r="M571" s="15">
        <v>1438576057</v>
      </c>
      <c r="N571" s="15">
        <v>1435552057</v>
      </c>
      <c r="O571" s="15" t="b">
        <v>0</v>
      </c>
      <c r="P571" s="15">
        <v>1</v>
      </c>
    </row>
    <row r="572" spans="1:16" x14ac:dyDescent="0.35">
      <c r="A572" s="15" t="str">
        <v>successful</v>
      </c>
      <c r="B572" s="15" t="str">
        <v>GB</v>
      </c>
      <c r="C572" s="15" t="str">
        <v>GBP</v>
      </c>
      <c r="D572" s="15">
        <v>1445252400</v>
      </c>
      <c r="E572" s="15">
        <v>1443696797</v>
      </c>
      <c r="F572" s="15" t="b">
        <v>0</v>
      </c>
      <c r="G572" s="15">
        <v>22</v>
      </c>
      <c r="J572" s="15" t="str">
        <v>failed</v>
      </c>
      <c r="K572" s="15" t="str">
        <v>US</v>
      </c>
      <c r="L572" s="15" t="str">
        <v>USD</v>
      </c>
      <c r="M572" s="15">
        <v>1462738327</v>
      </c>
      <c r="N572" s="15">
        <v>1460146327</v>
      </c>
      <c r="O572" s="15" t="b">
        <v>0</v>
      </c>
      <c r="P572" s="15">
        <v>19</v>
      </c>
    </row>
    <row r="573" spans="1:16" x14ac:dyDescent="0.35">
      <c r="A573" s="15" t="str">
        <v>successful</v>
      </c>
      <c r="B573" s="15" t="str">
        <v>GB</v>
      </c>
      <c r="C573" s="15" t="str">
        <v>GBP</v>
      </c>
      <c r="D573" s="15">
        <v>1438189200</v>
      </c>
      <c r="E573" s="15">
        <v>1435585497</v>
      </c>
      <c r="F573" s="15" t="b">
        <v>0</v>
      </c>
      <c r="G573" s="15">
        <v>64</v>
      </c>
      <c r="J573" s="15" t="str">
        <v>failed</v>
      </c>
      <c r="K573" s="15" t="str">
        <v>US</v>
      </c>
      <c r="L573" s="15" t="str">
        <v>USD</v>
      </c>
      <c r="M573" s="15">
        <v>1436981339</v>
      </c>
      <c r="N573" s="15">
        <v>1434389339</v>
      </c>
      <c r="O573" s="15" t="b">
        <v>0</v>
      </c>
      <c r="P573" s="15">
        <v>9</v>
      </c>
    </row>
    <row r="574" spans="1:16" x14ac:dyDescent="0.35">
      <c r="A574" s="15" t="str">
        <v>successful</v>
      </c>
      <c r="B574" s="15" t="str">
        <v>GB</v>
      </c>
      <c r="C574" s="15" t="str">
        <v>GBP</v>
      </c>
      <c r="D574" s="15">
        <v>1457914373</v>
      </c>
      <c r="E574" s="15">
        <v>1456189973</v>
      </c>
      <c r="F574" s="15" t="b">
        <v>0</v>
      </c>
      <c r="G574" s="15">
        <v>23</v>
      </c>
      <c r="J574" s="15" t="str">
        <v>failed</v>
      </c>
      <c r="K574" s="15" t="str">
        <v>AU</v>
      </c>
      <c r="L574" s="15" t="str">
        <v>AUD</v>
      </c>
      <c r="M574" s="15">
        <v>1488805200</v>
      </c>
      <c r="N574" s="15">
        <v>1484094498</v>
      </c>
      <c r="O574" s="15" t="b">
        <v>0</v>
      </c>
      <c r="P574" s="15">
        <v>1</v>
      </c>
    </row>
    <row r="575" spans="1:16" x14ac:dyDescent="0.35">
      <c r="A575" s="15" t="str">
        <v>successful</v>
      </c>
      <c r="B575" s="15" t="str">
        <v>US</v>
      </c>
      <c r="C575" s="15" t="str">
        <v>USD</v>
      </c>
      <c r="D575" s="15">
        <v>1462125358</v>
      </c>
      <c r="E575" s="15">
        <v>1459533358</v>
      </c>
      <c r="F575" s="15" t="b">
        <v>0</v>
      </c>
      <c r="G575" s="15">
        <v>238</v>
      </c>
      <c r="J575" s="15" t="str">
        <v>failed</v>
      </c>
      <c r="K575" s="15" t="str">
        <v>GB</v>
      </c>
      <c r="L575" s="15" t="str">
        <v>GBP</v>
      </c>
      <c r="M575" s="15">
        <v>1413388296</v>
      </c>
      <c r="N575" s="15">
        <v>1410796296</v>
      </c>
      <c r="O575" s="15" t="b">
        <v>0</v>
      </c>
      <c r="P575" s="15">
        <v>0</v>
      </c>
    </row>
    <row r="576" spans="1:16" x14ac:dyDescent="0.35">
      <c r="A576" s="15" t="str">
        <v>successful</v>
      </c>
      <c r="B576" s="15" t="str">
        <v>GB</v>
      </c>
      <c r="C576" s="15" t="str">
        <v>GBP</v>
      </c>
      <c r="D576" s="15">
        <v>1461860432</v>
      </c>
      <c r="E576" s="15">
        <v>1459268432</v>
      </c>
      <c r="F576" s="15" t="b">
        <v>0</v>
      </c>
      <c r="G576" s="15">
        <v>33</v>
      </c>
      <c r="J576" s="15" t="str">
        <v>failed</v>
      </c>
      <c r="K576" s="15" t="str">
        <v>US</v>
      </c>
      <c r="L576" s="15" t="str">
        <v>USD</v>
      </c>
      <c r="M576" s="15">
        <v>1408225452</v>
      </c>
      <c r="N576" s="15">
        <v>1405633452</v>
      </c>
      <c r="O576" s="15" t="b">
        <v>0</v>
      </c>
      <c r="P576" s="15">
        <v>1</v>
      </c>
    </row>
    <row r="577" spans="1:16" x14ac:dyDescent="0.35">
      <c r="A577" s="15" t="str">
        <v>successful</v>
      </c>
      <c r="B577" s="15" t="str">
        <v>US</v>
      </c>
      <c r="C577" s="15" t="str">
        <v>USD</v>
      </c>
      <c r="D577" s="15">
        <v>1436902359</v>
      </c>
      <c r="E577" s="15">
        <v>1434310359</v>
      </c>
      <c r="F577" s="15" t="b">
        <v>0</v>
      </c>
      <c r="G577" s="15">
        <v>32</v>
      </c>
      <c r="J577" s="15" t="str">
        <v>failed</v>
      </c>
      <c r="K577" s="15" t="str">
        <v>CA</v>
      </c>
      <c r="L577" s="15" t="str">
        <v>CAD</v>
      </c>
      <c r="M577" s="15">
        <v>1446052627</v>
      </c>
      <c r="N577" s="15">
        <v>1443460627</v>
      </c>
      <c r="O577" s="15" t="b">
        <v>0</v>
      </c>
      <c r="P577" s="15">
        <v>5</v>
      </c>
    </row>
    <row r="578" spans="1:16" x14ac:dyDescent="0.35">
      <c r="A578" s="15" t="str">
        <v>successful</v>
      </c>
      <c r="B578" s="15" t="str">
        <v>US</v>
      </c>
      <c r="C578" s="15" t="str">
        <v>USD</v>
      </c>
      <c r="D578" s="15">
        <v>1464807420</v>
      </c>
      <c r="E578" s="15">
        <v>1461427938</v>
      </c>
      <c r="F578" s="15" t="b">
        <v>0</v>
      </c>
      <c r="G578" s="15">
        <v>24</v>
      </c>
      <c r="J578" s="15" t="str">
        <v>failed</v>
      </c>
      <c r="K578" s="15" t="str">
        <v>US</v>
      </c>
      <c r="L578" s="15" t="str">
        <v>USD</v>
      </c>
      <c r="M578" s="15">
        <v>1403983314</v>
      </c>
      <c r="N578" s="15">
        <v>1400786514</v>
      </c>
      <c r="O578" s="15" t="b">
        <v>0</v>
      </c>
      <c r="P578" s="15">
        <v>85</v>
      </c>
    </row>
    <row r="579" spans="1:16" x14ac:dyDescent="0.35">
      <c r="A579" s="15" t="str">
        <v>successful</v>
      </c>
      <c r="B579" s="15" t="str">
        <v>US</v>
      </c>
      <c r="C579" s="15" t="str">
        <v>USD</v>
      </c>
      <c r="D579" s="15">
        <v>1437447600</v>
      </c>
      <c r="E579" s="15">
        <v>1436551178</v>
      </c>
      <c r="F579" s="15" t="b">
        <v>0</v>
      </c>
      <c r="G579" s="15">
        <v>29</v>
      </c>
      <c r="J579" s="15" t="str">
        <v>failed</v>
      </c>
      <c r="K579" s="15" t="str">
        <v>US</v>
      </c>
      <c r="L579" s="15" t="str">
        <v>USD</v>
      </c>
      <c r="M579" s="15">
        <v>1425197321</v>
      </c>
      <c r="N579" s="15">
        <v>1422605321</v>
      </c>
      <c r="O579" s="15" t="b">
        <v>0</v>
      </c>
      <c r="P579" s="15">
        <v>3</v>
      </c>
    </row>
    <row r="580" spans="1:16" x14ac:dyDescent="0.35">
      <c r="A580" s="15" t="str">
        <v>successful</v>
      </c>
      <c r="B580" s="15" t="str">
        <v>US</v>
      </c>
      <c r="C580" s="15" t="str">
        <v>USD</v>
      </c>
      <c r="D580" s="15">
        <v>1480559011</v>
      </c>
      <c r="E580" s="15">
        <v>1477963411</v>
      </c>
      <c r="F580" s="15" t="b">
        <v>0</v>
      </c>
      <c r="G580" s="15">
        <v>50</v>
      </c>
      <c r="J580" s="15" t="str">
        <v>failed</v>
      </c>
      <c r="K580" s="15" t="str">
        <v>US</v>
      </c>
      <c r="L580" s="15" t="str">
        <v>USD</v>
      </c>
      <c r="M580" s="15">
        <v>1484239320</v>
      </c>
      <c r="N580" s="15">
        <v>1482609088</v>
      </c>
      <c r="O580" s="15" t="b">
        <v>0</v>
      </c>
      <c r="P580" s="15">
        <v>4</v>
      </c>
    </row>
    <row r="581" spans="1:16" x14ac:dyDescent="0.35">
      <c r="A581" s="15" t="str">
        <v>successful</v>
      </c>
      <c r="B581" s="15" t="str">
        <v>GB</v>
      </c>
      <c r="C581" s="15" t="str">
        <v>GBP</v>
      </c>
      <c r="D581" s="15">
        <v>1469962800</v>
      </c>
      <c r="E581" s="15">
        <v>1468578920</v>
      </c>
      <c r="F581" s="15" t="b">
        <v>0</v>
      </c>
      <c r="G581" s="15">
        <v>108</v>
      </c>
      <c r="J581" s="15" t="str">
        <v>failed</v>
      </c>
      <c r="K581" s="15" t="str">
        <v>US</v>
      </c>
      <c r="L581" s="15" t="str">
        <v>USD</v>
      </c>
      <c r="M581" s="15">
        <v>1478059140</v>
      </c>
      <c r="N581" s="15">
        <v>1476391223</v>
      </c>
      <c r="O581" s="15" t="b">
        <v>0</v>
      </c>
      <c r="P581" s="15">
        <v>3</v>
      </c>
    </row>
    <row r="582" spans="1:16" x14ac:dyDescent="0.35">
      <c r="A582" s="15" t="str">
        <v>successful</v>
      </c>
      <c r="B582" s="15" t="str">
        <v>CA</v>
      </c>
      <c r="C582" s="15" t="str">
        <v>CAD</v>
      </c>
      <c r="D582" s="15">
        <v>1467313039</v>
      </c>
      <c r="E582" s="15">
        <v>1464807439</v>
      </c>
      <c r="F582" s="15" t="b">
        <v>0</v>
      </c>
      <c r="G582" s="15">
        <v>139</v>
      </c>
      <c r="J582" s="15" t="str">
        <v>failed</v>
      </c>
      <c r="K582" s="15" t="str">
        <v>GB</v>
      </c>
      <c r="L582" s="15" t="str">
        <v>GBP</v>
      </c>
      <c r="M582" s="15">
        <v>1424607285</v>
      </c>
      <c r="N582" s="15">
        <v>1422447285</v>
      </c>
      <c r="O582" s="15" t="b">
        <v>1</v>
      </c>
      <c r="P582" s="15">
        <v>5</v>
      </c>
    </row>
    <row r="583" spans="1:16" x14ac:dyDescent="0.35">
      <c r="A583" s="15" t="str">
        <v>successful</v>
      </c>
      <c r="B583" s="15" t="str">
        <v>US</v>
      </c>
      <c r="C583" s="15" t="str">
        <v>USD</v>
      </c>
      <c r="D583" s="15">
        <v>1405366359</v>
      </c>
      <c r="E583" s="15">
        <v>1402342359</v>
      </c>
      <c r="F583" s="15" t="b">
        <v>0</v>
      </c>
      <c r="G583" s="15">
        <v>7</v>
      </c>
      <c r="J583" s="15" t="str">
        <v>failed</v>
      </c>
      <c r="K583" s="15" t="str">
        <v>US</v>
      </c>
      <c r="L583" s="15" t="str">
        <v>USD</v>
      </c>
      <c r="M583" s="15">
        <v>1417195201</v>
      </c>
      <c r="N583" s="15">
        <v>1414599601</v>
      </c>
      <c r="O583" s="15" t="b">
        <v>1</v>
      </c>
      <c r="P583" s="15">
        <v>17</v>
      </c>
    </row>
    <row r="584" spans="1:16" x14ac:dyDescent="0.35">
      <c r="A584" s="15" t="str">
        <v>successful</v>
      </c>
      <c r="B584" s="15" t="str">
        <v>US</v>
      </c>
      <c r="C584" s="15" t="str">
        <v>USD</v>
      </c>
      <c r="D584" s="15">
        <v>1372297751</v>
      </c>
      <c r="E584" s="15">
        <v>1369705751</v>
      </c>
      <c r="F584" s="15" t="b">
        <v>0</v>
      </c>
      <c r="G584" s="15">
        <v>149</v>
      </c>
      <c r="J584" s="15" t="str">
        <v>failed</v>
      </c>
      <c r="K584" s="15" t="str">
        <v>IT</v>
      </c>
      <c r="L584" s="15" t="str">
        <v>EUR</v>
      </c>
      <c r="M584" s="15">
        <v>1449914400</v>
      </c>
      <c r="N584" s="15">
        <v>1445336607</v>
      </c>
      <c r="O584" s="15" t="b">
        <v>0</v>
      </c>
      <c r="P584" s="15">
        <v>3</v>
      </c>
    </row>
    <row r="585" spans="1:16" x14ac:dyDescent="0.35">
      <c r="A585" s="15" t="str">
        <v>successful</v>
      </c>
      <c r="B585" s="15" t="str">
        <v>US</v>
      </c>
      <c r="C585" s="15" t="str">
        <v>USD</v>
      </c>
      <c r="D585" s="15">
        <v>1425741525</v>
      </c>
      <c r="E585" s="15">
        <v>1423149525</v>
      </c>
      <c r="F585" s="15" t="b">
        <v>0</v>
      </c>
      <c r="G585" s="15">
        <v>31</v>
      </c>
      <c r="J585" s="15" t="str">
        <v>failed</v>
      </c>
      <c r="K585" s="15" t="str">
        <v>US</v>
      </c>
      <c r="L585" s="15" t="str">
        <v>USD</v>
      </c>
      <c r="M585" s="15">
        <v>1407847978</v>
      </c>
      <c r="N585" s="15">
        <v>1405687978</v>
      </c>
      <c r="O585" s="15" t="b">
        <v>0</v>
      </c>
      <c r="P585" s="15">
        <v>2</v>
      </c>
    </row>
    <row r="586" spans="1:16" x14ac:dyDescent="0.35">
      <c r="A586" s="15" t="str">
        <v>successful</v>
      </c>
      <c r="B586" s="15" t="str">
        <v>US</v>
      </c>
      <c r="C586" s="15" t="str">
        <v>USD</v>
      </c>
      <c r="D586" s="15">
        <v>1418904533</v>
      </c>
      <c r="E586" s="15">
        <v>1416485333</v>
      </c>
      <c r="F586" s="15" t="b">
        <v>0</v>
      </c>
      <c r="G586" s="15">
        <v>26</v>
      </c>
      <c r="J586" s="15" t="str">
        <v>failed</v>
      </c>
      <c r="K586" s="15" t="str">
        <v>GB</v>
      </c>
      <c r="L586" s="15" t="str">
        <v>GBP</v>
      </c>
      <c r="M586" s="15">
        <v>1447451756</v>
      </c>
      <c r="N586" s="15">
        <v>1444856156</v>
      </c>
      <c r="O586" s="15" t="b">
        <v>0</v>
      </c>
      <c r="P586" s="15">
        <v>6</v>
      </c>
    </row>
    <row r="587" spans="1:16" x14ac:dyDescent="0.35">
      <c r="A587" s="15" t="str">
        <v>successful</v>
      </c>
      <c r="B587" s="15" t="str">
        <v>CA</v>
      </c>
      <c r="C587" s="15" t="str">
        <v>CAD</v>
      </c>
      <c r="D587" s="15">
        <v>1450249140</v>
      </c>
      <c r="E587" s="15">
        <v>1447055935</v>
      </c>
      <c r="F587" s="15" t="b">
        <v>0</v>
      </c>
      <c r="G587" s="15">
        <v>172</v>
      </c>
      <c r="J587" s="15" t="str">
        <v>failed</v>
      </c>
      <c r="K587" s="15" t="str">
        <v>US</v>
      </c>
      <c r="L587" s="15" t="str">
        <v>USD</v>
      </c>
      <c r="M587" s="15">
        <v>1420085535</v>
      </c>
      <c r="N587" s="15">
        <v>1414897935</v>
      </c>
      <c r="O587" s="15" t="b">
        <v>0</v>
      </c>
      <c r="P587" s="15">
        <v>0</v>
      </c>
    </row>
    <row r="588" spans="1:16" x14ac:dyDescent="0.35">
      <c r="A588" s="15" t="str">
        <v>successful</v>
      </c>
      <c r="B588" s="15" t="str">
        <v>US</v>
      </c>
      <c r="C588" s="15" t="str">
        <v>USD</v>
      </c>
      <c r="D588" s="15">
        <v>1451089134</v>
      </c>
      <c r="E588" s="15">
        <v>1448497134</v>
      </c>
      <c r="F588" s="15" t="b">
        <v>0</v>
      </c>
      <c r="G588" s="15">
        <v>78</v>
      </c>
      <c r="J588" s="15" t="str">
        <v>failed</v>
      </c>
      <c r="K588" s="15" t="str">
        <v>IT</v>
      </c>
      <c r="L588" s="15" t="str">
        <v>EUR</v>
      </c>
      <c r="M588" s="15">
        <v>1464939520</v>
      </c>
      <c r="N588" s="15">
        <v>1461051520</v>
      </c>
      <c r="O588" s="15" t="b">
        <v>0</v>
      </c>
      <c r="P588" s="15">
        <v>1</v>
      </c>
    </row>
    <row r="589" spans="1:16" x14ac:dyDescent="0.35">
      <c r="A589" s="15" t="str">
        <v>successful</v>
      </c>
      <c r="B589" s="15" t="str">
        <v>US</v>
      </c>
      <c r="C589" s="15" t="str">
        <v>USD</v>
      </c>
      <c r="D589" s="15">
        <v>1455299144</v>
      </c>
      <c r="E589" s="15">
        <v>1452707144</v>
      </c>
      <c r="F589" s="15" t="b">
        <v>0</v>
      </c>
      <c r="G589" s="15">
        <v>120</v>
      </c>
      <c r="J589" s="15" t="str">
        <v>failed</v>
      </c>
      <c r="K589" s="15" t="str">
        <v>GB</v>
      </c>
      <c r="L589" s="15" t="str">
        <v>GBP</v>
      </c>
      <c r="M589" s="15">
        <v>1423185900</v>
      </c>
      <c r="N589" s="15">
        <v>1420766700</v>
      </c>
      <c r="O589" s="15" t="b">
        <v>0</v>
      </c>
      <c r="P589" s="15">
        <v>3</v>
      </c>
    </row>
    <row r="590" spans="1:16" x14ac:dyDescent="0.35">
      <c r="A590" s="15" t="str">
        <v>successful</v>
      </c>
      <c r="B590" s="15" t="str">
        <v>US</v>
      </c>
      <c r="C590" s="15" t="str">
        <v>USD</v>
      </c>
      <c r="D590" s="15">
        <v>1441425540</v>
      </c>
      <c r="E590" s="15">
        <v>1436968366</v>
      </c>
      <c r="F590" s="15" t="b">
        <v>0</v>
      </c>
      <c r="G590" s="15">
        <v>227</v>
      </c>
      <c r="J590" s="15" t="str">
        <v>failed</v>
      </c>
      <c r="K590" s="15" t="str">
        <v>US</v>
      </c>
      <c r="L590" s="15" t="str">
        <v>USD</v>
      </c>
      <c r="M590" s="15">
        <v>1417656699</v>
      </c>
      <c r="N590" s="15">
        <v>1415064699</v>
      </c>
      <c r="O590" s="15" t="b">
        <v>0</v>
      </c>
      <c r="P590" s="15">
        <v>13</v>
      </c>
    </row>
    <row r="591" spans="1:16" x14ac:dyDescent="0.35">
      <c r="A591" s="15" t="str">
        <v>successful</v>
      </c>
      <c r="B591" s="15" t="str">
        <v>US</v>
      </c>
      <c r="C591" s="15" t="str">
        <v>USD</v>
      </c>
      <c r="D591" s="15">
        <v>1362960000</v>
      </c>
      <c r="E591" s="15">
        <v>1359946188</v>
      </c>
      <c r="F591" s="15" t="b">
        <v>0</v>
      </c>
      <c r="G591" s="15">
        <v>42</v>
      </c>
      <c r="J591" s="15" t="str">
        <v>failed</v>
      </c>
      <c r="K591" s="15" t="str">
        <v>IT</v>
      </c>
      <c r="L591" s="15" t="str">
        <v>EUR</v>
      </c>
      <c r="M591" s="15">
        <v>1455964170</v>
      </c>
      <c r="N591" s="15">
        <v>1450780170</v>
      </c>
      <c r="O591" s="15" t="b">
        <v>0</v>
      </c>
      <c r="P591" s="15">
        <v>1</v>
      </c>
    </row>
    <row r="592" spans="1:16" x14ac:dyDescent="0.35">
      <c r="A592" s="15" t="str">
        <v>successful</v>
      </c>
      <c r="B592" s="15" t="str">
        <v>GB</v>
      </c>
      <c r="C592" s="15" t="str">
        <v>GBP</v>
      </c>
      <c r="D592" s="15">
        <v>1465672979</v>
      </c>
      <c r="E592" s="15">
        <v>1463080979</v>
      </c>
      <c r="F592" s="15" t="b">
        <v>0</v>
      </c>
      <c r="G592" s="15">
        <v>64</v>
      </c>
      <c r="J592" s="15" t="str">
        <v>failed</v>
      </c>
      <c r="K592" s="15" t="str">
        <v>US</v>
      </c>
      <c r="L592" s="15" t="str">
        <v>USD</v>
      </c>
      <c r="M592" s="15">
        <v>1483423467</v>
      </c>
      <c r="N592" s="15">
        <v>1480831467</v>
      </c>
      <c r="O592" s="15" t="b">
        <v>0</v>
      </c>
      <c r="P592" s="15">
        <v>1</v>
      </c>
    </row>
    <row r="593" spans="1:16" x14ac:dyDescent="0.35">
      <c r="A593" s="15" t="str">
        <v>successful</v>
      </c>
      <c r="B593" s="15" t="str">
        <v>GB</v>
      </c>
      <c r="C593" s="15" t="str">
        <v>GBP</v>
      </c>
      <c r="D593" s="15">
        <v>1354269600</v>
      </c>
      <c r="E593" s="15">
        <v>1351663605</v>
      </c>
      <c r="F593" s="15" t="b">
        <v>0</v>
      </c>
      <c r="G593" s="15">
        <v>121</v>
      </c>
      <c r="J593" s="15" t="str">
        <v>failed</v>
      </c>
      <c r="K593" s="15" t="str">
        <v>US</v>
      </c>
      <c r="L593" s="15" t="str">
        <v>USD</v>
      </c>
      <c r="M593" s="15">
        <v>1439741591</v>
      </c>
      <c r="N593" s="15">
        <v>1436285591</v>
      </c>
      <c r="O593" s="15" t="b">
        <v>0</v>
      </c>
      <c r="P593" s="15">
        <v>9</v>
      </c>
    </row>
    <row r="594" spans="1:16" x14ac:dyDescent="0.35">
      <c r="A594" s="15" t="str">
        <v>successful</v>
      </c>
      <c r="B594" s="15" t="str">
        <v>US</v>
      </c>
      <c r="C594" s="15" t="str">
        <v>USD</v>
      </c>
      <c r="D594" s="15">
        <v>1372985760</v>
      </c>
      <c r="E594" s="15">
        <v>1370393760</v>
      </c>
      <c r="F594" s="15" t="b">
        <v>0</v>
      </c>
      <c r="G594" s="15">
        <v>87</v>
      </c>
      <c r="J594" s="15" t="str">
        <v>failed</v>
      </c>
      <c r="K594" s="15" t="str">
        <v>US</v>
      </c>
      <c r="L594" s="15" t="str">
        <v>USD</v>
      </c>
      <c r="M594" s="15">
        <v>1448147619</v>
      </c>
      <c r="N594" s="15">
        <v>1445552019</v>
      </c>
      <c r="O594" s="15" t="b">
        <v>0</v>
      </c>
      <c r="P594" s="15">
        <v>0</v>
      </c>
    </row>
    <row r="595" spans="1:16" x14ac:dyDescent="0.35">
      <c r="A595" s="15" t="str">
        <v>successful</v>
      </c>
      <c r="B595" s="15" t="str">
        <v>US</v>
      </c>
      <c r="C595" s="15" t="str">
        <v>USD</v>
      </c>
      <c r="D595" s="15">
        <v>1362117540</v>
      </c>
      <c r="E595" s="15">
        <v>1359587137</v>
      </c>
      <c r="F595" s="15" t="b">
        <v>0</v>
      </c>
      <c r="G595" s="15">
        <v>65</v>
      </c>
      <c r="J595" s="15" t="str">
        <v>failed</v>
      </c>
      <c r="K595" s="15" t="str">
        <v>US</v>
      </c>
      <c r="L595" s="15" t="str">
        <v>USD</v>
      </c>
      <c r="M595" s="15">
        <v>1442315460</v>
      </c>
      <c r="N595" s="15">
        <v>1439696174</v>
      </c>
      <c r="O595" s="15" t="b">
        <v>0</v>
      </c>
      <c r="P595" s="15">
        <v>2</v>
      </c>
    </row>
    <row r="596" spans="1:16" x14ac:dyDescent="0.35">
      <c r="A596" s="15" t="str">
        <v>successful</v>
      </c>
      <c r="B596" s="15" t="str">
        <v>US</v>
      </c>
      <c r="C596" s="15" t="str">
        <v>USD</v>
      </c>
      <c r="D596" s="15">
        <v>1309009323</v>
      </c>
      <c r="E596" s="15">
        <v>1306417323</v>
      </c>
      <c r="F596" s="15" t="b">
        <v>0</v>
      </c>
      <c r="G596" s="15">
        <v>49</v>
      </c>
      <c r="J596" s="15" t="str">
        <v>failed</v>
      </c>
      <c r="K596" s="15" t="str">
        <v>ES</v>
      </c>
      <c r="L596" s="15" t="str">
        <v>EUR</v>
      </c>
      <c r="M596" s="15">
        <v>1456397834</v>
      </c>
      <c r="N596" s="15">
        <v>1453805834</v>
      </c>
      <c r="O596" s="15" t="b">
        <v>0</v>
      </c>
      <c r="P596" s="15">
        <v>1</v>
      </c>
    </row>
    <row r="597" spans="1:16" x14ac:dyDescent="0.35">
      <c r="A597" s="15" t="str">
        <v>successful</v>
      </c>
      <c r="B597" s="15" t="str">
        <v>US</v>
      </c>
      <c r="C597" s="15" t="str">
        <v>USD</v>
      </c>
      <c r="D597" s="15">
        <v>1309980790</v>
      </c>
      <c r="E597" s="15">
        <v>1304623990</v>
      </c>
      <c r="F597" s="15" t="b">
        <v>0</v>
      </c>
      <c r="G597" s="15">
        <v>19</v>
      </c>
      <c r="J597" s="15" t="str">
        <v>failed</v>
      </c>
      <c r="K597" s="15" t="str">
        <v>US</v>
      </c>
      <c r="L597" s="15" t="str">
        <v>USD</v>
      </c>
      <c r="M597" s="15">
        <v>1476010619</v>
      </c>
      <c r="N597" s="15">
        <v>1473418619</v>
      </c>
      <c r="O597" s="15" t="b">
        <v>0</v>
      </c>
      <c r="P597" s="15">
        <v>10</v>
      </c>
    </row>
    <row r="598" spans="1:16" x14ac:dyDescent="0.35">
      <c r="A598" s="15" t="str">
        <v>successful</v>
      </c>
      <c r="B598" s="15" t="str">
        <v>US</v>
      </c>
      <c r="C598" s="15" t="str">
        <v>USD</v>
      </c>
      <c r="D598" s="15">
        <v>1343943420</v>
      </c>
      <c r="E598" s="15">
        <v>1341524220</v>
      </c>
      <c r="F598" s="15" t="b">
        <v>0</v>
      </c>
      <c r="G598" s="15">
        <v>81</v>
      </c>
      <c r="J598" s="15" t="str">
        <v>failed</v>
      </c>
      <c r="K598" s="15" t="str">
        <v>US</v>
      </c>
      <c r="L598" s="15" t="str">
        <v>USD</v>
      </c>
      <c r="M598" s="15">
        <v>1467129686</v>
      </c>
      <c r="N598" s="15">
        <v>1464969686</v>
      </c>
      <c r="O598" s="15" t="b">
        <v>0</v>
      </c>
      <c r="P598" s="15">
        <v>3</v>
      </c>
    </row>
    <row r="599" spans="1:16" x14ac:dyDescent="0.35">
      <c r="A599" s="15" t="str">
        <v>successful</v>
      </c>
      <c r="B599" s="15" t="str">
        <v>GB</v>
      </c>
      <c r="C599" s="15" t="str">
        <v>GBP</v>
      </c>
      <c r="D599" s="15">
        <v>1403370772</v>
      </c>
      <c r="E599" s="15">
        <v>1400778772</v>
      </c>
      <c r="F599" s="15" t="b">
        <v>0</v>
      </c>
      <c r="G599" s="15">
        <v>264</v>
      </c>
      <c r="J599" s="15" t="str">
        <v>failed</v>
      </c>
      <c r="K599" s="15" t="str">
        <v>SE</v>
      </c>
      <c r="L599" s="15" t="str">
        <v>SEK</v>
      </c>
      <c r="M599" s="15">
        <v>1423432709</v>
      </c>
      <c r="N599" s="15">
        <v>1420840709</v>
      </c>
      <c r="O599" s="15" t="b">
        <v>0</v>
      </c>
      <c r="P599" s="15">
        <v>2</v>
      </c>
    </row>
    <row r="600" spans="1:16" x14ac:dyDescent="0.35">
      <c r="A600" s="15" t="str">
        <v>successful</v>
      </c>
      <c r="B600" s="15" t="str">
        <v>US</v>
      </c>
      <c r="C600" s="15" t="str">
        <v>USD</v>
      </c>
      <c r="D600" s="15">
        <v>1378592731</v>
      </c>
      <c r="E600" s="15">
        <v>1373408731</v>
      </c>
      <c r="F600" s="15" t="b">
        <v>0</v>
      </c>
      <c r="G600" s="15">
        <v>25</v>
      </c>
      <c r="J600" s="15" t="str">
        <v>failed</v>
      </c>
      <c r="K600" s="15" t="str">
        <v>NZ</v>
      </c>
      <c r="L600" s="15" t="str">
        <v>NZD</v>
      </c>
      <c r="M600" s="15">
        <v>1474436704</v>
      </c>
      <c r="N600" s="15">
        <v>1471844704</v>
      </c>
      <c r="O600" s="15" t="b">
        <v>0</v>
      </c>
      <c r="P600" s="15">
        <v>2</v>
      </c>
    </row>
    <row r="601" spans="1:16" x14ac:dyDescent="0.35">
      <c r="A601" s="15" t="str">
        <v>successful</v>
      </c>
      <c r="B601" s="15" t="str">
        <v>US</v>
      </c>
      <c r="C601" s="15" t="str">
        <v>USD</v>
      </c>
      <c r="D601" s="15">
        <v>1455523140</v>
      </c>
      <c r="E601" s="15">
        <v>1453925727</v>
      </c>
      <c r="F601" s="15" t="b">
        <v>0</v>
      </c>
      <c r="G601" s="15">
        <v>5</v>
      </c>
      <c r="J601" s="15" t="str">
        <v>failed</v>
      </c>
      <c r="K601" s="15" t="str">
        <v>AU</v>
      </c>
      <c r="L601" s="15" t="str">
        <v>AUD</v>
      </c>
      <c r="M601" s="15">
        <v>1451637531</v>
      </c>
      <c r="N601" s="15">
        <v>1449045531</v>
      </c>
      <c r="O601" s="15" t="b">
        <v>0</v>
      </c>
      <c r="P601" s="15">
        <v>1</v>
      </c>
    </row>
    <row r="602" spans="1:16" x14ac:dyDescent="0.35">
      <c r="A602" s="15" t="str">
        <v>successful</v>
      </c>
      <c r="B602" s="15" t="str">
        <v>DK</v>
      </c>
      <c r="C602" s="15" t="str">
        <v>DKK</v>
      </c>
      <c r="D602" s="15">
        <v>1420648906</v>
      </c>
      <c r="E602" s="15">
        <v>1415464906</v>
      </c>
      <c r="F602" s="15" t="b">
        <v>0</v>
      </c>
      <c r="G602" s="15">
        <v>144</v>
      </c>
      <c r="J602" s="15" t="str">
        <v>failed</v>
      </c>
      <c r="K602" s="15" t="str">
        <v>US</v>
      </c>
      <c r="L602" s="15" t="str">
        <v>USD</v>
      </c>
      <c r="M602" s="15">
        <v>1479233602</v>
      </c>
      <c r="N602" s="15">
        <v>1478106802</v>
      </c>
      <c r="O602" s="15" t="b">
        <v>0</v>
      </c>
      <c r="P602" s="15">
        <v>14</v>
      </c>
    </row>
    <row r="603" spans="1:16" x14ac:dyDescent="0.35">
      <c r="A603" s="15" t="str">
        <v>successful</v>
      </c>
      <c r="B603" s="15" t="str">
        <v>US</v>
      </c>
      <c r="C603" s="15" t="str">
        <v>USD</v>
      </c>
      <c r="D603" s="15">
        <v>1426523752</v>
      </c>
      <c r="E603" s="15">
        <v>1423935352</v>
      </c>
      <c r="F603" s="15" t="b">
        <v>0</v>
      </c>
      <c r="G603" s="15">
        <v>92</v>
      </c>
      <c r="J603" s="15" t="str">
        <v>failed</v>
      </c>
      <c r="K603" s="15" t="str">
        <v>US</v>
      </c>
      <c r="L603" s="15" t="str">
        <v>USD</v>
      </c>
      <c r="M603" s="15">
        <v>1430276959</v>
      </c>
      <c r="N603" s="15">
        <v>1427684959</v>
      </c>
      <c r="O603" s="15" t="b">
        <v>0</v>
      </c>
      <c r="P603" s="15">
        <v>0</v>
      </c>
    </row>
    <row r="604" spans="1:16" x14ac:dyDescent="0.35">
      <c r="A604" s="15" t="str">
        <v>successful</v>
      </c>
      <c r="B604" s="15" t="str">
        <v>US</v>
      </c>
      <c r="C604" s="15" t="str">
        <v>USD</v>
      </c>
      <c r="D604" s="15">
        <v>1417049663</v>
      </c>
      <c r="E604" s="15">
        <v>1413158063</v>
      </c>
      <c r="F604" s="15" t="b">
        <v>0</v>
      </c>
      <c r="G604" s="15">
        <v>147</v>
      </c>
      <c r="J604" s="15" t="str">
        <v>failed</v>
      </c>
      <c r="K604" s="15" t="str">
        <v>DE</v>
      </c>
      <c r="L604" s="15" t="str">
        <v>EUR</v>
      </c>
      <c r="M604" s="15">
        <v>1440408120</v>
      </c>
      <c r="N604" s="15">
        <v>1435224120</v>
      </c>
      <c r="O604" s="15" t="b">
        <v>0</v>
      </c>
      <c r="P604" s="15">
        <v>0</v>
      </c>
    </row>
    <row r="605" spans="1:16" x14ac:dyDescent="0.35">
      <c r="A605" s="15" t="str">
        <v>successful</v>
      </c>
      <c r="B605" s="15" t="str">
        <v>US</v>
      </c>
      <c r="C605" s="15" t="str">
        <v>USD</v>
      </c>
      <c r="D605" s="15">
        <v>1447463050</v>
      </c>
      <c r="E605" s="15">
        <v>1444867450</v>
      </c>
      <c r="F605" s="15" t="b">
        <v>0</v>
      </c>
      <c r="G605" s="15">
        <v>90</v>
      </c>
      <c r="J605" s="15" t="str">
        <v>failed</v>
      </c>
      <c r="K605" s="15" t="str">
        <v>DE</v>
      </c>
      <c r="L605" s="15" t="str">
        <v>EUR</v>
      </c>
      <c r="M605" s="15">
        <v>1474230385</v>
      </c>
      <c r="N605" s="15">
        <v>1471638385</v>
      </c>
      <c r="O605" s="15" t="b">
        <v>0</v>
      </c>
      <c r="P605" s="15">
        <v>4</v>
      </c>
    </row>
    <row r="606" spans="1:16" x14ac:dyDescent="0.35">
      <c r="A606" s="15" t="str">
        <v>successful</v>
      </c>
      <c r="B606" s="15" t="str">
        <v>US</v>
      </c>
      <c r="C606" s="15" t="str">
        <v>USD</v>
      </c>
      <c r="D606" s="15">
        <v>1434342894</v>
      </c>
      <c r="E606" s="15">
        <v>1432269294</v>
      </c>
      <c r="F606" s="15" t="b">
        <v>0</v>
      </c>
      <c r="G606" s="15">
        <v>87</v>
      </c>
      <c r="J606" s="15" t="str">
        <v>failed</v>
      </c>
      <c r="K606" s="15" t="str">
        <v>ES</v>
      </c>
      <c r="L606" s="15" t="str">
        <v>EUR</v>
      </c>
      <c r="M606" s="15">
        <v>1459584417</v>
      </c>
      <c r="N606" s="15">
        <v>1456996017</v>
      </c>
      <c r="O606" s="15" t="b">
        <v>0</v>
      </c>
      <c r="P606" s="15">
        <v>3</v>
      </c>
    </row>
    <row r="607" spans="1:16" x14ac:dyDescent="0.35">
      <c r="A607" s="15" t="str">
        <v>successful</v>
      </c>
      <c r="B607" s="15" t="str">
        <v>US</v>
      </c>
      <c r="C607" s="15" t="str">
        <v>USD</v>
      </c>
      <c r="D607" s="15">
        <v>1397225746</v>
      </c>
      <c r="E607" s="15">
        <v>1394633746</v>
      </c>
      <c r="F607" s="15" t="b">
        <v>0</v>
      </c>
      <c r="G607" s="15">
        <v>406</v>
      </c>
      <c r="J607" s="15" t="str">
        <v>failed</v>
      </c>
      <c r="K607" s="15" t="str">
        <v>US</v>
      </c>
      <c r="L607" s="15" t="str">
        <v>USD</v>
      </c>
      <c r="M607" s="15">
        <v>1428629242</v>
      </c>
      <c r="N607" s="15">
        <v>1426037242</v>
      </c>
      <c r="O607" s="15" t="b">
        <v>0</v>
      </c>
      <c r="P607" s="15">
        <v>0</v>
      </c>
    </row>
    <row r="608" spans="1:16" x14ac:dyDescent="0.35">
      <c r="A608" s="15" t="str">
        <v>successful</v>
      </c>
      <c r="B608" s="15" t="str">
        <v>US</v>
      </c>
      <c r="C608" s="15" t="str">
        <v>USD</v>
      </c>
      <c r="D608" s="15">
        <v>1381881890</v>
      </c>
      <c r="E608" s="15">
        <v>1380585890</v>
      </c>
      <c r="F608" s="15" t="b">
        <v>0</v>
      </c>
      <c r="G608" s="15">
        <v>20</v>
      </c>
      <c r="J608" s="15" t="str">
        <v>failed</v>
      </c>
      <c r="K608" s="15" t="str">
        <v>US</v>
      </c>
      <c r="L608" s="15" t="str">
        <v>USD</v>
      </c>
      <c r="M608" s="15">
        <v>1419017488</v>
      </c>
      <c r="N608" s="15">
        <v>1416339088</v>
      </c>
      <c r="O608" s="15" t="b">
        <v>0</v>
      </c>
      <c r="P608" s="15">
        <v>5</v>
      </c>
    </row>
    <row r="609" spans="1:16" x14ac:dyDescent="0.35">
      <c r="A609" s="15" t="str">
        <v>successful</v>
      </c>
      <c r="B609" s="15" t="str">
        <v>US</v>
      </c>
      <c r="C609" s="15" t="str">
        <v>USD</v>
      </c>
      <c r="D609" s="15">
        <v>1431022342</v>
      </c>
      <c r="E609" s="15">
        <v>1428430342</v>
      </c>
      <c r="F609" s="15" t="b">
        <v>0</v>
      </c>
      <c r="G609" s="15">
        <v>70</v>
      </c>
      <c r="J609" s="15" t="str">
        <v>failed</v>
      </c>
      <c r="K609" s="15" t="str">
        <v>US</v>
      </c>
      <c r="L609" s="15" t="str">
        <v>USD</v>
      </c>
      <c r="M609" s="15">
        <v>1448517816</v>
      </c>
      <c r="N609" s="15">
        <v>1445922216</v>
      </c>
      <c r="O609" s="15" t="b">
        <v>0</v>
      </c>
      <c r="P609" s="15">
        <v>47</v>
      </c>
    </row>
    <row r="610" spans="1:16" x14ac:dyDescent="0.35">
      <c r="A610" s="15" t="str">
        <v>successful</v>
      </c>
      <c r="B610" s="15" t="str">
        <v>US</v>
      </c>
      <c r="C610" s="15" t="str">
        <v>USD</v>
      </c>
      <c r="D610" s="15">
        <v>1342115132</v>
      </c>
      <c r="E610" s="15">
        <v>1339523132</v>
      </c>
      <c r="F610" s="15" t="b">
        <v>0</v>
      </c>
      <c r="G610" s="15">
        <v>16</v>
      </c>
      <c r="J610" s="15" t="str">
        <v>failed</v>
      </c>
      <c r="K610" s="15" t="str">
        <v>US</v>
      </c>
      <c r="L610" s="15" t="str">
        <v>USD</v>
      </c>
      <c r="M610" s="15">
        <v>1437417828</v>
      </c>
      <c r="N610" s="15">
        <v>1434825828</v>
      </c>
      <c r="O610" s="15" t="b">
        <v>0</v>
      </c>
      <c r="P610" s="15">
        <v>0</v>
      </c>
    </row>
    <row r="611" spans="1:16" x14ac:dyDescent="0.35">
      <c r="A611" s="15" t="str">
        <v>successful</v>
      </c>
      <c r="B611" s="15" t="str">
        <v>US</v>
      </c>
      <c r="C611" s="15" t="str">
        <v>USD</v>
      </c>
      <c r="D611" s="15">
        <v>1483138233</v>
      </c>
      <c r="E611" s="15">
        <v>1480546233</v>
      </c>
      <c r="F611" s="15" t="b">
        <v>0</v>
      </c>
      <c r="G611" s="15">
        <v>52</v>
      </c>
      <c r="J611" s="15" t="str">
        <v>failed</v>
      </c>
      <c r="K611" s="15" t="str">
        <v>IT</v>
      </c>
      <c r="L611" s="15" t="str">
        <v>EUR</v>
      </c>
      <c r="M611" s="15">
        <v>1481367600</v>
      </c>
      <c r="N611" s="15">
        <v>1477839675</v>
      </c>
      <c r="O611" s="15" t="b">
        <v>0</v>
      </c>
      <c r="P611" s="15">
        <v>10</v>
      </c>
    </row>
    <row r="612" spans="1:16" x14ac:dyDescent="0.35">
      <c r="A612" s="15" t="str">
        <v>successful</v>
      </c>
      <c r="B612" s="15" t="str">
        <v>US</v>
      </c>
      <c r="C612" s="15" t="str">
        <v>USD</v>
      </c>
      <c r="D612" s="15">
        <v>1458874388</v>
      </c>
      <c r="E612" s="15">
        <v>1456285988</v>
      </c>
      <c r="F612" s="15" t="b">
        <v>0</v>
      </c>
      <c r="G612" s="15">
        <v>66</v>
      </c>
      <c r="J612" s="15" t="str">
        <v>failed</v>
      </c>
      <c r="K612" s="15" t="str">
        <v>DK</v>
      </c>
      <c r="L612" s="15" t="str">
        <v>DKK</v>
      </c>
      <c r="M612" s="15">
        <v>1433775600</v>
      </c>
      <c r="N612" s="15">
        <v>1431973478</v>
      </c>
      <c r="O612" s="15" t="b">
        <v>0</v>
      </c>
      <c r="P612" s="15">
        <v>11</v>
      </c>
    </row>
    <row r="613" spans="1:16" x14ac:dyDescent="0.35">
      <c r="A613" s="15" t="str">
        <v>successful</v>
      </c>
      <c r="B613" s="15" t="str">
        <v>FR</v>
      </c>
      <c r="C613" s="15" t="str">
        <v>EUR</v>
      </c>
      <c r="D613" s="15">
        <v>1484444119</v>
      </c>
      <c r="E613" s="15">
        <v>1481852119</v>
      </c>
      <c r="F613" s="15" t="b">
        <v>0</v>
      </c>
      <c r="G613" s="15">
        <v>109</v>
      </c>
      <c r="J613" s="15" t="str">
        <v>failed</v>
      </c>
      <c r="K613" s="15" t="str">
        <v>IT</v>
      </c>
      <c r="L613" s="15" t="str">
        <v>EUR</v>
      </c>
      <c r="M613" s="15">
        <v>1444589020</v>
      </c>
      <c r="N613" s="15">
        <v>1441997020</v>
      </c>
      <c r="O613" s="15" t="b">
        <v>0</v>
      </c>
      <c r="P613" s="15">
        <v>2</v>
      </c>
    </row>
    <row r="614" spans="1:16" x14ac:dyDescent="0.35">
      <c r="A614" s="15" t="str">
        <v>successful</v>
      </c>
      <c r="B614" s="15" t="str">
        <v>GB</v>
      </c>
      <c r="C614" s="15" t="str">
        <v>GBP</v>
      </c>
      <c r="D614" s="15">
        <v>1480784606</v>
      </c>
      <c r="E614" s="15">
        <v>1478189006</v>
      </c>
      <c r="F614" s="15" t="b">
        <v>0</v>
      </c>
      <c r="G614" s="15">
        <v>168</v>
      </c>
      <c r="J614" s="15" t="str">
        <v>failed</v>
      </c>
      <c r="K614" s="15" t="str">
        <v>DE</v>
      </c>
      <c r="L614" s="15" t="str">
        <v>EUR</v>
      </c>
      <c r="M614" s="15">
        <v>1456043057</v>
      </c>
      <c r="N614" s="15">
        <v>1453451057</v>
      </c>
      <c r="O614" s="15" t="b">
        <v>0</v>
      </c>
      <c r="P614" s="15">
        <v>2</v>
      </c>
    </row>
    <row r="615" spans="1:16" x14ac:dyDescent="0.35">
      <c r="A615" s="15" t="str">
        <v>successful</v>
      </c>
      <c r="B615" s="15" t="str">
        <v>US</v>
      </c>
      <c r="C615" s="15" t="str">
        <v>USD</v>
      </c>
      <c r="D615" s="15">
        <v>1486095060</v>
      </c>
      <c r="E615" s="15">
        <v>1484198170</v>
      </c>
      <c r="F615" s="15" t="b">
        <v>0</v>
      </c>
      <c r="G615" s="15">
        <v>31</v>
      </c>
      <c r="J615" s="15" t="str">
        <v>failed</v>
      </c>
      <c r="K615" s="15" t="str">
        <v>US</v>
      </c>
      <c r="L615" s="15" t="str">
        <v>USD</v>
      </c>
      <c r="M615" s="15">
        <v>1405227540</v>
      </c>
      <c r="N615" s="15">
        <v>1402058739</v>
      </c>
      <c r="O615" s="15" t="b">
        <v>0</v>
      </c>
      <c r="P615" s="15">
        <v>22</v>
      </c>
    </row>
    <row r="616" spans="1:16" x14ac:dyDescent="0.35">
      <c r="A616" s="15" t="str">
        <v>successful</v>
      </c>
      <c r="B616" s="15" t="str">
        <v>GB</v>
      </c>
      <c r="C616" s="15" t="str">
        <v>GBP</v>
      </c>
      <c r="D616" s="15">
        <v>1470075210</v>
      </c>
      <c r="E616" s="15">
        <v>1468779210</v>
      </c>
      <c r="F616" s="15" t="b">
        <v>0</v>
      </c>
      <c r="G616" s="15">
        <v>133</v>
      </c>
      <c r="J616" s="15" t="str">
        <v>failed</v>
      </c>
      <c r="K616" s="15" t="str">
        <v>DK</v>
      </c>
      <c r="L616" s="15" t="str">
        <v>DKK</v>
      </c>
      <c r="M616" s="15">
        <v>1461765300</v>
      </c>
      <c r="N616" s="15">
        <v>1459198499</v>
      </c>
      <c r="O616" s="15" t="b">
        <v>0</v>
      </c>
      <c r="P616" s="15">
        <v>8</v>
      </c>
    </row>
    <row r="617" spans="1:16" x14ac:dyDescent="0.35">
      <c r="A617" s="15" t="str">
        <v>successful</v>
      </c>
      <c r="B617" s="15" t="str">
        <v>US</v>
      </c>
      <c r="C617" s="15" t="str">
        <v>USD</v>
      </c>
      <c r="D617" s="15">
        <v>1433504876</v>
      </c>
      <c r="E617" s="15">
        <v>1430912876</v>
      </c>
      <c r="F617" s="15" t="b">
        <v>0</v>
      </c>
      <c r="G617" s="15">
        <v>151</v>
      </c>
      <c r="J617" s="15" t="str">
        <v>failed</v>
      </c>
      <c r="K617" s="15" t="str">
        <v>CA</v>
      </c>
      <c r="L617" s="15" t="str">
        <v>CAD</v>
      </c>
      <c r="M617" s="15">
        <v>1425758101</v>
      </c>
      <c r="N617" s="15">
        <v>1423166101</v>
      </c>
      <c r="O617" s="15" t="b">
        <v>0</v>
      </c>
      <c r="P617" s="15">
        <v>6</v>
      </c>
    </row>
    <row r="618" spans="1:16" x14ac:dyDescent="0.35">
      <c r="A618" s="15" t="str">
        <v>successful</v>
      </c>
      <c r="B618" s="15" t="str">
        <v>US</v>
      </c>
      <c r="C618" s="15" t="str">
        <v>USD</v>
      </c>
      <c r="D618" s="15">
        <v>1433815200</v>
      </c>
      <c r="E618" s="15">
        <v>1431886706</v>
      </c>
      <c r="F618" s="15" t="b">
        <v>0</v>
      </c>
      <c r="G618" s="15">
        <v>5</v>
      </c>
      <c r="J618" s="15" t="str">
        <v>failed</v>
      </c>
      <c r="K618" s="15" t="str">
        <v>IT</v>
      </c>
      <c r="L618" s="15" t="str">
        <v>EUR</v>
      </c>
      <c r="M618" s="15">
        <v>1464285463</v>
      </c>
      <c r="N618" s="15">
        <v>1461693463</v>
      </c>
      <c r="O618" s="15" t="b">
        <v>0</v>
      </c>
      <c r="P618" s="15">
        <v>1</v>
      </c>
    </row>
    <row r="619" spans="1:16" x14ac:dyDescent="0.35">
      <c r="A619" s="15" t="str">
        <v>successful</v>
      </c>
      <c r="B619" s="15" t="str">
        <v>US</v>
      </c>
      <c r="C619" s="15" t="str">
        <v>USD</v>
      </c>
      <c r="D619" s="15">
        <v>1482988125</v>
      </c>
      <c r="E619" s="15">
        <v>1480396125</v>
      </c>
      <c r="F619" s="15" t="b">
        <v>0</v>
      </c>
      <c r="G619" s="15">
        <v>73</v>
      </c>
      <c r="J619" s="15" t="str">
        <v>failed</v>
      </c>
      <c r="K619" s="15" t="str">
        <v>GB</v>
      </c>
      <c r="L619" s="15" t="str">
        <v>GBP</v>
      </c>
      <c r="M619" s="15">
        <v>1441995769</v>
      </c>
      <c r="N619" s="15">
        <v>1436811769</v>
      </c>
      <c r="O619" s="15" t="b">
        <v>0</v>
      </c>
      <c r="P619" s="15">
        <v>3</v>
      </c>
    </row>
    <row r="620" spans="1:16" x14ac:dyDescent="0.35">
      <c r="A620" s="15" t="str">
        <v>successful</v>
      </c>
      <c r="B620" s="15" t="str">
        <v>US</v>
      </c>
      <c r="C620" s="15" t="str">
        <v>USD</v>
      </c>
      <c r="D620" s="15">
        <v>1367867536</v>
      </c>
      <c r="E620" s="15">
        <v>1365275536</v>
      </c>
      <c r="F620" s="15" t="b">
        <v>0</v>
      </c>
      <c r="G620" s="15">
        <v>148</v>
      </c>
      <c r="J620" s="15" t="str">
        <v>failed</v>
      </c>
      <c r="K620" s="15" t="str">
        <v>US</v>
      </c>
      <c r="L620" s="15" t="str">
        <v>USD</v>
      </c>
      <c r="M620" s="15">
        <v>1464190158</v>
      </c>
      <c r="N620" s="15">
        <v>1461598158</v>
      </c>
      <c r="O620" s="15" t="b">
        <v>0</v>
      </c>
      <c r="P620" s="15">
        <v>0</v>
      </c>
    </row>
    <row r="621" spans="1:16" x14ac:dyDescent="0.35">
      <c r="A621" s="15" t="str">
        <v>successful</v>
      </c>
      <c r="B621" s="15" t="str">
        <v>CA</v>
      </c>
      <c r="C621" s="15" t="str">
        <v>CAD</v>
      </c>
      <c r="D621" s="15">
        <v>1482457678</v>
      </c>
      <c r="E621" s="15">
        <v>1480729678</v>
      </c>
      <c r="F621" s="15" t="b">
        <v>0</v>
      </c>
      <c r="G621" s="15">
        <v>93</v>
      </c>
      <c r="J621" s="15" t="str">
        <v>failed</v>
      </c>
      <c r="K621" s="15" t="str">
        <v>FR</v>
      </c>
      <c r="L621" s="15" t="str">
        <v>EUR</v>
      </c>
      <c r="M621" s="15">
        <v>1483395209</v>
      </c>
      <c r="N621" s="15">
        <v>1480803209</v>
      </c>
      <c r="O621" s="15" t="b">
        <v>0</v>
      </c>
      <c r="P621" s="15">
        <v>0</v>
      </c>
    </row>
    <row r="622" spans="1:16" x14ac:dyDescent="0.35">
      <c r="A622" s="15" t="str">
        <v>successful</v>
      </c>
      <c r="B622" s="15" t="str">
        <v>US</v>
      </c>
      <c r="C622" s="15" t="str">
        <v>USD</v>
      </c>
      <c r="D622" s="15">
        <v>1436117922</v>
      </c>
      <c r="E622" s="15">
        <v>1433525922</v>
      </c>
      <c r="F622" s="15" t="b">
        <v>0</v>
      </c>
      <c r="G622" s="15">
        <v>63</v>
      </c>
      <c r="J622" s="15" t="str">
        <v>failed</v>
      </c>
      <c r="K622" s="15" t="str">
        <v>DE</v>
      </c>
      <c r="L622" s="15" t="str">
        <v>EUR</v>
      </c>
      <c r="M622" s="15">
        <v>1442091462</v>
      </c>
      <c r="N622" s="15">
        <v>1436907462</v>
      </c>
      <c r="O622" s="15" t="b">
        <v>0</v>
      </c>
      <c r="P622" s="15">
        <v>0</v>
      </c>
    </row>
    <row r="623" spans="1:16" x14ac:dyDescent="0.35">
      <c r="A623" s="15" t="str">
        <v>successful</v>
      </c>
      <c r="B623" s="15" t="str">
        <v>DE</v>
      </c>
      <c r="C623" s="15" t="str">
        <v>EUR</v>
      </c>
      <c r="D623" s="15">
        <v>1461931860</v>
      </c>
      <c r="E623" s="15">
        <v>1457109121</v>
      </c>
      <c r="F623" s="15" t="b">
        <v>0</v>
      </c>
      <c r="G623" s="15">
        <v>134</v>
      </c>
      <c r="J623" s="15" t="str">
        <v>failed</v>
      </c>
      <c r="K623" s="15" t="str">
        <v>DE</v>
      </c>
      <c r="L623" s="15" t="str">
        <v>EUR</v>
      </c>
      <c r="M623" s="15">
        <v>1434286855</v>
      </c>
      <c r="N623" s="15">
        <v>1431694855</v>
      </c>
      <c r="O623" s="15" t="b">
        <v>0</v>
      </c>
      <c r="P623" s="15">
        <v>0</v>
      </c>
    </row>
    <row r="624" spans="1:16" x14ac:dyDescent="0.35">
      <c r="A624" s="15" t="str">
        <v>successful</v>
      </c>
      <c r="B624" s="15" t="str">
        <v>US</v>
      </c>
      <c r="C624" s="15" t="str">
        <v>USD</v>
      </c>
      <c r="D624" s="15">
        <v>1438183889</v>
      </c>
      <c r="E624" s="15">
        <v>1435591889</v>
      </c>
      <c r="F624" s="15" t="b">
        <v>0</v>
      </c>
      <c r="G624" s="15">
        <v>14</v>
      </c>
      <c r="J624" s="15" t="str">
        <v>failed</v>
      </c>
      <c r="K624" s="15" t="str">
        <v>IT</v>
      </c>
      <c r="L624" s="15" t="str">
        <v>EUR</v>
      </c>
      <c r="M624" s="15">
        <v>1461235478</v>
      </c>
      <c r="N624" s="15">
        <v>1459507478</v>
      </c>
      <c r="O624" s="15" t="b">
        <v>0</v>
      </c>
      <c r="P624" s="15">
        <v>0</v>
      </c>
    </row>
    <row r="625" spans="1:16" x14ac:dyDescent="0.35">
      <c r="A625" s="15" t="str">
        <v>successful</v>
      </c>
      <c r="B625" s="15" t="str">
        <v>US</v>
      </c>
      <c r="C625" s="15" t="str">
        <v>USD</v>
      </c>
      <c r="D625" s="15">
        <v>1433305800</v>
      </c>
      <c r="E625" s="15">
        <v>1430604395</v>
      </c>
      <c r="F625" s="15" t="b">
        <v>0</v>
      </c>
      <c r="G625" s="15">
        <v>78</v>
      </c>
      <c r="J625" s="15" t="str">
        <v>failed</v>
      </c>
      <c r="K625" s="15" t="str">
        <v>US</v>
      </c>
      <c r="L625" s="15" t="str">
        <v>USD</v>
      </c>
      <c r="M625" s="15">
        <v>1467999134</v>
      </c>
      <c r="N625" s="15">
        <v>1465407134</v>
      </c>
      <c r="O625" s="15" t="b">
        <v>0</v>
      </c>
      <c r="P625" s="15">
        <v>3</v>
      </c>
    </row>
    <row r="626" spans="1:16" x14ac:dyDescent="0.35">
      <c r="A626" s="15" t="str">
        <v>successful</v>
      </c>
      <c r="B626" s="15" t="str">
        <v>US</v>
      </c>
      <c r="C626" s="15" t="str">
        <v>USD</v>
      </c>
      <c r="D626" s="15">
        <v>1476720840</v>
      </c>
      <c r="E626" s="15">
        <v>1474469117</v>
      </c>
      <c r="F626" s="15" t="b">
        <v>0</v>
      </c>
      <c r="G626" s="15">
        <v>112</v>
      </c>
      <c r="J626" s="15" t="str">
        <v>failed</v>
      </c>
      <c r="K626" s="15" t="str">
        <v>AU</v>
      </c>
      <c r="L626" s="15" t="str">
        <v>AUD</v>
      </c>
      <c r="M626" s="15">
        <v>1432272300</v>
      </c>
      <c r="N626" s="15">
        <v>1429655318</v>
      </c>
      <c r="O626" s="15" t="b">
        <v>0</v>
      </c>
      <c r="P626" s="15">
        <v>0</v>
      </c>
    </row>
    <row r="627" spans="1:16" x14ac:dyDescent="0.35">
      <c r="A627" s="15" t="str">
        <v>successful</v>
      </c>
      <c r="B627" s="15" t="str">
        <v>GB</v>
      </c>
      <c r="C627" s="15" t="str">
        <v>GBP</v>
      </c>
      <c r="D627" s="15">
        <v>1471087957</v>
      </c>
      <c r="E627" s="15">
        <v>1468495957</v>
      </c>
      <c r="F627" s="15" t="b">
        <v>0</v>
      </c>
      <c r="G627" s="15">
        <v>34</v>
      </c>
      <c r="J627" s="15" t="str">
        <v>failed</v>
      </c>
      <c r="K627" s="15" t="str">
        <v>US</v>
      </c>
      <c r="L627" s="15" t="str">
        <v>USD</v>
      </c>
      <c r="M627" s="15">
        <v>1431286105</v>
      </c>
      <c r="N627" s="15">
        <v>1427138905</v>
      </c>
      <c r="O627" s="15" t="b">
        <v>0</v>
      </c>
      <c r="P627" s="15">
        <v>0</v>
      </c>
    </row>
    <row r="628" spans="1:16" x14ac:dyDescent="0.35">
      <c r="A628" s="15" t="str">
        <v>successful</v>
      </c>
      <c r="B628" s="15" t="str">
        <v>US</v>
      </c>
      <c r="C628" s="15" t="str">
        <v>USD</v>
      </c>
      <c r="D628" s="15">
        <v>1430154720</v>
      </c>
      <c r="E628" s="15">
        <v>1427224606</v>
      </c>
      <c r="F628" s="15" t="b">
        <v>0</v>
      </c>
      <c r="G628" s="15">
        <v>19</v>
      </c>
      <c r="J628" s="15" t="str">
        <v>failed</v>
      </c>
      <c r="K628" s="15" t="str">
        <v>US</v>
      </c>
      <c r="L628" s="15" t="str">
        <v>USD</v>
      </c>
      <c r="M628" s="15">
        <v>1455941197</v>
      </c>
      <c r="N628" s="15">
        <v>1453349197</v>
      </c>
      <c r="O628" s="15" t="b">
        <v>0</v>
      </c>
      <c r="P628" s="15">
        <v>1</v>
      </c>
    </row>
    <row r="629" spans="1:16" x14ac:dyDescent="0.35">
      <c r="A629" s="15" t="str">
        <v>successful</v>
      </c>
      <c r="B629" s="15" t="str">
        <v>US</v>
      </c>
      <c r="C629" s="15" t="str">
        <v>USD</v>
      </c>
      <c r="D629" s="15">
        <v>1440219540</v>
      </c>
      <c r="E629" s="15">
        <v>1436369818</v>
      </c>
      <c r="F629" s="15" t="b">
        <v>0</v>
      </c>
      <c r="G629" s="15">
        <v>13</v>
      </c>
      <c r="J629" s="15" t="str">
        <v>failed</v>
      </c>
      <c r="K629" s="15" t="str">
        <v>CA</v>
      </c>
      <c r="L629" s="15" t="str">
        <v>CAD</v>
      </c>
      <c r="M629" s="15">
        <v>1383430145</v>
      </c>
      <c r="N629" s="15">
        <v>1380838145</v>
      </c>
      <c r="O629" s="15" t="b">
        <v>0</v>
      </c>
      <c r="P629" s="15">
        <v>6</v>
      </c>
    </row>
    <row r="630" spans="1:16" x14ac:dyDescent="0.35">
      <c r="A630" s="15" t="str">
        <v>successful</v>
      </c>
      <c r="B630" s="15" t="str">
        <v>US</v>
      </c>
      <c r="C630" s="15" t="str">
        <v>USD</v>
      </c>
      <c r="D630" s="15">
        <v>1456976586</v>
      </c>
      <c r="E630" s="15">
        <v>1454298186</v>
      </c>
      <c r="F630" s="15" t="b">
        <v>0</v>
      </c>
      <c r="G630" s="15">
        <v>104</v>
      </c>
      <c r="J630" s="15" t="str">
        <v>failed</v>
      </c>
      <c r="K630" s="15" t="str">
        <v>US</v>
      </c>
      <c r="L630" s="15" t="str">
        <v>USD</v>
      </c>
      <c r="M630" s="15">
        <v>1347004260</v>
      </c>
      <c r="N630" s="15">
        <v>1345062936</v>
      </c>
      <c r="O630" s="15" t="b">
        <v>0</v>
      </c>
      <c r="P630" s="15">
        <v>1</v>
      </c>
    </row>
    <row r="631" spans="1:16" x14ac:dyDescent="0.35">
      <c r="A631" s="15" t="str">
        <v>successful</v>
      </c>
      <c r="B631" s="15" t="str">
        <v>US</v>
      </c>
      <c r="C631" s="15" t="str">
        <v>USD</v>
      </c>
      <c r="D631" s="15">
        <v>1470068523</v>
      </c>
      <c r="E631" s="15">
        <v>1467476523</v>
      </c>
      <c r="F631" s="15" t="b">
        <v>0</v>
      </c>
      <c r="G631" s="15">
        <v>52</v>
      </c>
      <c r="J631" s="15" t="str">
        <v>failed</v>
      </c>
      <c r="K631" s="15" t="str">
        <v>US</v>
      </c>
      <c r="L631" s="15" t="str">
        <v>USD</v>
      </c>
      <c r="M631" s="15">
        <v>1469162275</v>
      </c>
      <c r="N631" s="15">
        <v>1467002275</v>
      </c>
      <c r="O631" s="15" t="b">
        <v>0</v>
      </c>
      <c r="P631" s="15">
        <v>2</v>
      </c>
    </row>
    <row r="632" spans="1:16" x14ac:dyDescent="0.35">
      <c r="A632" s="15" t="str">
        <v>successful</v>
      </c>
      <c r="B632" s="15" t="str">
        <v>US</v>
      </c>
      <c r="C632" s="15" t="str">
        <v>USD</v>
      </c>
      <c r="D632" s="15">
        <v>1488337200</v>
      </c>
      <c r="E632" s="15">
        <v>1484623726</v>
      </c>
      <c r="F632" s="15" t="b">
        <v>0</v>
      </c>
      <c r="G632" s="15">
        <v>17</v>
      </c>
      <c r="J632" s="15" t="str">
        <v>failed</v>
      </c>
      <c r="K632" s="15" t="str">
        <v>US</v>
      </c>
      <c r="L632" s="15" t="str">
        <v>USD</v>
      </c>
      <c r="M632" s="15">
        <v>1342882260</v>
      </c>
      <c r="N632" s="15">
        <v>1337834963</v>
      </c>
      <c r="O632" s="15" t="b">
        <v>0</v>
      </c>
      <c r="P632" s="15">
        <v>0</v>
      </c>
    </row>
    <row r="633" spans="1:16" x14ac:dyDescent="0.35">
      <c r="A633" s="15" t="str">
        <v>successful</v>
      </c>
      <c r="B633" s="15" t="str">
        <v>US</v>
      </c>
      <c r="C633" s="15" t="str">
        <v>USD</v>
      </c>
      <c r="D633" s="15">
        <v>1484430481</v>
      </c>
      <c r="E633" s="15">
        <v>1481838481</v>
      </c>
      <c r="F633" s="15" t="b">
        <v>0</v>
      </c>
      <c r="G633" s="15">
        <v>82</v>
      </c>
      <c r="J633" s="15" t="str">
        <v>failed</v>
      </c>
      <c r="K633" s="15" t="str">
        <v>US</v>
      </c>
      <c r="L633" s="15" t="str">
        <v>USD</v>
      </c>
      <c r="M633" s="15">
        <v>1434827173</v>
      </c>
      <c r="N633" s="15">
        <v>1430939173</v>
      </c>
      <c r="O633" s="15" t="b">
        <v>0</v>
      </c>
      <c r="P633" s="15">
        <v>3</v>
      </c>
    </row>
    <row r="634" spans="1:16" x14ac:dyDescent="0.35">
      <c r="A634" s="15" t="str">
        <v>successful</v>
      </c>
      <c r="B634" s="15" t="str">
        <v>US</v>
      </c>
      <c r="C634" s="15" t="str">
        <v>USD</v>
      </c>
      <c r="D634" s="15">
        <v>1423871882</v>
      </c>
      <c r="E634" s="15">
        <v>1421279882</v>
      </c>
      <c r="F634" s="15" t="b">
        <v>0</v>
      </c>
      <c r="G634" s="15">
        <v>73</v>
      </c>
      <c r="J634" s="15" t="str">
        <v>failed</v>
      </c>
      <c r="K634" s="15" t="str">
        <v>US</v>
      </c>
      <c r="L634" s="15" t="str">
        <v>USD</v>
      </c>
      <c r="M634" s="15">
        <v>1425009761</v>
      </c>
      <c r="N634" s="15">
        <v>1422417761</v>
      </c>
      <c r="O634" s="15" t="b">
        <v>0</v>
      </c>
      <c r="P634" s="15">
        <v>3</v>
      </c>
    </row>
    <row r="635" spans="1:16" x14ac:dyDescent="0.35">
      <c r="A635" s="15" t="str">
        <v>successful</v>
      </c>
      <c r="B635" s="15" t="str">
        <v>US</v>
      </c>
      <c r="C635" s="15" t="str">
        <v>USD</v>
      </c>
      <c r="D635" s="15">
        <v>1477603140</v>
      </c>
      <c r="E635" s="15">
        <v>1475013710</v>
      </c>
      <c r="F635" s="15" t="b">
        <v>0</v>
      </c>
      <c r="G635" s="15">
        <v>158</v>
      </c>
      <c r="J635" s="15" t="str">
        <v>failed</v>
      </c>
      <c r="K635" s="15" t="str">
        <v>US</v>
      </c>
      <c r="L635" s="15" t="str">
        <v>USD</v>
      </c>
      <c r="M635" s="15">
        <v>1470175271</v>
      </c>
      <c r="N635" s="15">
        <v>1467583271</v>
      </c>
      <c r="O635" s="15" t="b">
        <v>0</v>
      </c>
      <c r="P635" s="15">
        <v>0</v>
      </c>
    </row>
    <row r="636" spans="1:16" x14ac:dyDescent="0.35">
      <c r="A636" s="15" t="str">
        <v>successful</v>
      </c>
      <c r="B636" s="15" t="str">
        <v>US</v>
      </c>
      <c r="C636" s="15" t="str">
        <v>USD</v>
      </c>
      <c r="D636" s="15">
        <v>1467752334</v>
      </c>
      <c r="E636" s="15">
        <v>1465160334</v>
      </c>
      <c r="F636" s="15" t="b">
        <v>0</v>
      </c>
      <c r="G636" s="15">
        <v>65</v>
      </c>
      <c r="J636" s="15" t="str">
        <v>failed</v>
      </c>
      <c r="K636" s="15" t="str">
        <v>AU</v>
      </c>
      <c r="L636" s="15" t="str">
        <v>AUD</v>
      </c>
      <c r="M636" s="15">
        <v>1388928660</v>
      </c>
      <c r="N636" s="15">
        <v>1386336660</v>
      </c>
      <c r="O636" s="15" t="b">
        <v>0</v>
      </c>
      <c r="P636" s="15">
        <v>6</v>
      </c>
    </row>
    <row r="637" spans="1:16" x14ac:dyDescent="0.35">
      <c r="A637" s="15" t="str">
        <v>successful</v>
      </c>
      <c r="B637" s="15" t="str">
        <v>US</v>
      </c>
      <c r="C637" s="15" t="str">
        <v>USD</v>
      </c>
      <c r="D637" s="15">
        <v>1412640373</v>
      </c>
      <c r="E637" s="15">
        <v>1410048373</v>
      </c>
      <c r="F637" s="15" t="b">
        <v>0</v>
      </c>
      <c r="G637" s="15">
        <v>184</v>
      </c>
      <c r="J637" s="15" t="str">
        <v>failed</v>
      </c>
      <c r="K637" s="15" t="str">
        <v>US</v>
      </c>
      <c r="L637" s="15" t="str">
        <v>USD</v>
      </c>
      <c r="M637" s="15">
        <v>1352994052</v>
      </c>
      <c r="N637" s="15">
        <v>1350398452</v>
      </c>
      <c r="O637" s="15" t="b">
        <v>0</v>
      </c>
      <c r="P637" s="15">
        <v>0</v>
      </c>
    </row>
    <row r="638" spans="1:16" x14ac:dyDescent="0.35">
      <c r="A638" s="15" t="str">
        <v>successful</v>
      </c>
      <c r="B638" s="15" t="str">
        <v>GB</v>
      </c>
      <c r="C638" s="15" t="str">
        <v>GBP</v>
      </c>
      <c r="D638" s="15">
        <v>1465709400</v>
      </c>
      <c r="E638" s="15">
        <v>1462695073</v>
      </c>
      <c r="F638" s="15" t="b">
        <v>0</v>
      </c>
      <c r="G638" s="15">
        <v>34</v>
      </c>
      <c r="J638" s="15" t="str">
        <v>failed</v>
      </c>
      <c r="K638" s="15" t="str">
        <v>US</v>
      </c>
      <c r="L638" s="15" t="str">
        <v>USD</v>
      </c>
      <c r="M638" s="15">
        <v>1380720474</v>
      </c>
      <c r="N638" s="15">
        <v>1378214874</v>
      </c>
      <c r="O638" s="15" t="b">
        <v>0</v>
      </c>
      <c r="P638" s="15">
        <v>19</v>
      </c>
    </row>
    <row r="639" spans="1:16" x14ac:dyDescent="0.35">
      <c r="A639" s="15" t="str">
        <v>successful</v>
      </c>
      <c r="B639" s="15" t="str">
        <v>US</v>
      </c>
      <c r="C639" s="15" t="str">
        <v>USD</v>
      </c>
      <c r="D639" s="15">
        <v>1369612474</v>
      </c>
      <c r="E639" s="15">
        <v>1367798074</v>
      </c>
      <c r="F639" s="15" t="b">
        <v>0</v>
      </c>
      <c r="G639" s="15">
        <v>240</v>
      </c>
      <c r="J639" s="15" t="str">
        <v>failed</v>
      </c>
      <c r="K639" s="15" t="str">
        <v>US</v>
      </c>
      <c r="L639" s="15" t="str">
        <v>USD</v>
      </c>
      <c r="M639" s="15">
        <v>1424014680</v>
      </c>
      <c r="N639" s="15">
        <v>1418922443</v>
      </c>
      <c r="O639" s="15" t="b">
        <v>0</v>
      </c>
      <c r="P639" s="15">
        <v>1</v>
      </c>
    </row>
    <row r="640" spans="1:16" x14ac:dyDescent="0.35">
      <c r="A640" s="15" t="str">
        <v>successful</v>
      </c>
      <c r="B640" s="15" t="str">
        <v>GB</v>
      </c>
      <c r="C640" s="15" t="str">
        <v>GBP</v>
      </c>
      <c r="D640" s="15">
        <v>1430439411</v>
      </c>
      <c r="E640" s="15">
        <v>1425259011</v>
      </c>
      <c r="F640" s="15" t="b">
        <v>0</v>
      </c>
      <c r="G640" s="15">
        <v>113</v>
      </c>
      <c r="J640" s="15" t="str">
        <v>failed</v>
      </c>
      <c r="K640" s="15" t="str">
        <v>US</v>
      </c>
      <c r="L640" s="15" t="str">
        <v>USD</v>
      </c>
      <c r="M640" s="15">
        <v>1308431646</v>
      </c>
      <c r="N640" s="15">
        <v>1305839646</v>
      </c>
      <c r="O640" s="15" t="b">
        <v>0</v>
      </c>
      <c r="P640" s="15">
        <v>2</v>
      </c>
    </row>
    <row r="641" spans="1:16" x14ac:dyDescent="0.35">
      <c r="A641" s="15" t="str">
        <v>successful</v>
      </c>
      <c r="B641" s="15" t="str">
        <v>US</v>
      </c>
      <c r="C641" s="15" t="str">
        <v>USD</v>
      </c>
      <c r="D641" s="15">
        <v>1374802235</v>
      </c>
      <c r="E641" s="15">
        <v>1372210235</v>
      </c>
      <c r="F641" s="15" t="b">
        <v>0</v>
      </c>
      <c r="G641" s="15">
        <v>66</v>
      </c>
      <c r="J641" s="15" t="str">
        <v>failed</v>
      </c>
      <c r="K641" s="15" t="str">
        <v>US</v>
      </c>
      <c r="L641" s="15" t="str">
        <v>USD</v>
      </c>
      <c r="M641" s="15">
        <v>1371415675</v>
      </c>
      <c r="N641" s="15">
        <v>1368823675</v>
      </c>
      <c r="O641" s="15" t="b">
        <v>0</v>
      </c>
      <c r="P641" s="15">
        <v>0</v>
      </c>
    </row>
    <row r="642" spans="1:16" x14ac:dyDescent="0.35">
      <c r="A642" s="15" t="str">
        <v>successful</v>
      </c>
      <c r="B642" s="15" t="str">
        <v>US</v>
      </c>
      <c r="C642" s="15" t="str">
        <v>USD</v>
      </c>
      <c r="D642" s="15">
        <v>1413849600</v>
      </c>
      <c r="E642" s="15">
        <v>1410967754</v>
      </c>
      <c r="F642" s="15" t="b">
        <v>1</v>
      </c>
      <c r="G642" s="15">
        <v>340</v>
      </c>
      <c r="J642" s="15" t="str">
        <v>failed</v>
      </c>
      <c r="K642" s="15" t="str">
        <v>US</v>
      </c>
      <c r="L642" s="15" t="str">
        <v>USD</v>
      </c>
      <c r="M642" s="15">
        <v>1428075480</v>
      </c>
      <c r="N642" s="15">
        <v>1425489613</v>
      </c>
      <c r="O642" s="15" t="b">
        <v>0</v>
      </c>
      <c r="P642" s="15">
        <v>11</v>
      </c>
    </row>
    <row r="643" spans="1:16" x14ac:dyDescent="0.35">
      <c r="A643" s="15" t="str">
        <v>successful</v>
      </c>
      <c r="B643" s="15" t="str">
        <v>US</v>
      </c>
      <c r="C643" s="15" t="str">
        <v>USD</v>
      </c>
      <c r="D643" s="15">
        <v>1365609271</v>
      </c>
      <c r="E643" s="15">
        <v>1363017271</v>
      </c>
      <c r="F643" s="15" t="b">
        <v>1</v>
      </c>
      <c r="G643" s="15">
        <v>150</v>
      </c>
      <c r="J643" s="15" t="str">
        <v>failed</v>
      </c>
      <c r="K643" s="15" t="str">
        <v>US</v>
      </c>
      <c r="L643" s="15" t="str">
        <v>USD</v>
      </c>
      <c r="M643" s="15">
        <v>1314471431</v>
      </c>
      <c r="N643" s="15">
        <v>1311879431</v>
      </c>
      <c r="O643" s="15" t="b">
        <v>0</v>
      </c>
      <c r="P643" s="15">
        <v>0</v>
      </c>
    </row>
    <row r="644" spans="1:16" x14ac:dyDescent="0.35">
      <c r="A644" s="15" t="str">
        <v>successful</v>
      </c>
      <c r="B644" s="15" t="str">
        <v>US</v>
      </c>
      <c r="C644" s="15" t="str">
        <v>USD</v>
      </c>
      <c r="D644" s="15">
        <v>1365367938</v>
      </c>
      <c r="E644" s="15">
        <v>1361483538</v>
      </c>
      <c r="F644" s="15" t="b">
        <v>1</v>
      </c>
      <c r="G644" s="15">
        <v>25</v>
      </c>
      <c r="J644" s="15" t="str">
        <v>failed</v>
      </c>
      <c r="K644" s="15" t="str">
        <v>US</v>
      </c>
      <c r="L644" s="15" t="str">
        <v>USD</v>
      </c>
      <c r="M644" s="15">
        <v>1410866659</v>
      </c>
      <c r="N644" s="15">
        <v>1405682659</v>
      </c>
      <c r="O644" s="15" t="b">
        <v>0</v>
      </c>
      <c r="P644" s="15">
        <v>0</v>
      </c>
    </row>
    <row r="645" spans="1:16" x14ac:dyDescent="0.35">
      <c r="A645" s="15" t="str">
        <v>successful</v>
      </c>
      <c r="B645" s="15" t="str">
        <v>US</v>
      </c>
      <c r="C645" s="15" t="str">
        <v>USD</v>
      </c>
      <c r="D645" s="15">
        <v>1361029958</v>
      </c>
      <c r="E645" s="15">
        <v>1358437958</v>
      </c>
      <c r="F645" s="15" t="b">
        <v>1</v>
      </c>
      <c r="G645" s="15">
        <v>234</v>
      </c>
      <c r="J645" s="15" t="str">
        <v>failed</v>
      </c>
      <c r="K645" s="15" t="str">
        <v>US</v>
      </c>
      <c r="L645" s="15" t="str">
        <v>USD</v>
      </c>
      <c r="M645" s="15">
        <v>1375299780</v>
      </c>
      <c r="N645" s="15">
        <v>1371655522</v>
      </c>
      <c r="O645" s="15" t="b">
        <v>0</v>
      </c>
      <c r="P645" s="15">
        <v>1</v>
      </c>
    </row>
    <row r="646" spans="1:16" x14ac:dyDescent="0.35">
      <c r="A646" s="15" t="str">
        <v>successful</v>
      </c>
      <c r="B646" s="15" t="str">
        <v>US</v>
      </c>
      <c r="C646" s="15" t="str">
        <v>USD</v>
      </c>
      <c r="D646" s="15">
        <v>1332385200</v>
      </c>
      <c r="E646" s="15">
        <v>1329759452</v>
      </c>
      <c r="F646" s="15" t="b">
        <v>1</v>
      </c>
      <c r="G646" s="15">
        <v>2602</v>
      </c>
      <c r="J646" s="15" t="str">
        <v>failed</v>
      </c>
      <c r="K646" s="15" t="str">
        <v>US</v>
      </c>
      <c r="L646" s="15" t="str">
        <v>USD</v>
      </c>
      <c r="M646" s="15">
        <v>1409787378</v>
      </c>
      <c r="N646" s="15">
        <v>1405899378</v>
      </c>
      <c r="O646" s="15" t="b">
        <v>0</v>
      </c>
      <c r="P646" s="15">
        <v>3</v>
      </c>
    </row>
    <row r="647" spans="1:16" x14ac:dyDescent="0.35">
      <c r="A647" s="15" t="str">
        <v>successful</v>
      </c>
      <c r="B647" s="15" t="str">
        <v>US</v>
      </c>
      <c r="C647" s="15" t="str">
        <v>USD</v>
      </c>
      <c r="D647" s="15">
        <v>1452574800</v>
      </c>
      <c r="E647" s="15">
        <v>1449029266</v>
      </c>
      <c r="F647" s="15" t="b">
        <v>1</v>
      </c>
      <c r="G647" s="15">
        <v>248</v>
      </c>
      <c r="J647" s="15" t="str">
        <v>failed</v>
      </c>
      <c r="K647" s="15" t="str">
        <v>US</v>
      </c>
      <c r="L647" s="15" t="str">
        <v>USD</v>
      </c>
      <c r="M647" s="15">
        <v>1470355833</v>
      </c>
      <c r="N647" s="15">
        <v>1465171833</v>
      </c>
      <c r="O647" s="15" t="b">
        <v>0</v>
      </c>
      <c r="P647" s="15">
        <v>1</v>
      </c>
    </row>
    <row r="648" spans="1:16" x14ac:dyDescent="0.35">
      <c r="A648" s="15" t="str">
        <v>successful</v>
      </c>
      <c r="B648" s="15" t="str">
        <v>US</v>
      </c>
      <c r="C648" s="15" t="str">
        <v>USD</v>
      </c>
      <c r="D648" s="15">
        <v>1332699285</v>
      </c>
      <c r="E648" s="15">
        <v>1327518885</v>
      </c>
      <c r="F648" s="15" t="b">
        <v>1</v>
      </c>
      <c r="G648" s="15">
        <v>600</v>
      </c>
      <c r="J648" s="15" t="str">
        <v>failed</v>
      </c>
      <c r="K648" s="15" t="str">
        <v>US</v>
      </c>
      <c r="L648" s="15" t="str">
        <v>USD</v>
      </c>
      <c r="M648" s="15">
        <v>1367444557</v>
      </c>
      <c r="N648" s="15">
        <v>1364852557</v>
      </c>
      <c r="O648" s="15" t="b">
        <v>0</v>
      </c>
      <c r="P648" s="15">
        <v>15</v>
      </c>
    </row>
    <row r="649" spans="1:16" x14ac:dyDescent="0.35">
      <c r="A649" s="15" t="str">
        <v>successful</v>
      </c>
      <c r="B649" s="15" t="str">
        <v>US</v>
      </c>
      <c r="C649" s="15" t="str">
        <v>USD</v>
      </c>
      <c r="D649" s="15">
        <v>1307838049</v>
      </c>
      <c r="E649" s="15">
        <v>1302654049</v>
      </c>
      <c r="F649" s="15" t="b">
        <v>1</v>
      </c>
      <c r="G649" s="15">
        <v>293</v>
      </c>
      <c r="J649" s="15" t="str">
        <v>failed</v>
      </c>
      <c r="K649" s="15" t="str">
        <v>US</v>
      </c>
      <c r="L649" s="15" t="str">
        <v>USD</v>
      </c>
      <c r="M649" s="15">
        <v>1420045538</v>
      </c>
      <c r="N649" s="15">
        <v>1417453538</v>
      </c>
      <c r="O649" s="15" t="b">
        <v>0</v>
      </c>
      <c r="P649" s="15">
        <v>2</v>
      </c>
    </row>
    <row r="650" spans="1:16" x14ac:dyDescent="0.35">
      <c r="A650" s="15" t="str">
        <v>successful</v>
      </c>
      <c r="B650" s="15" t="str">
        <v>US</v>
      </c>
      <c r="C650" s="15" t="str">
        <v>USD</v>
      </c>
      <c r="D650" s="15">
        <v>1360938109</v>
      </c>
      <c r="E650" s="15">
        <v>1358346109</v>
      </c>
      <c r="F650" s="15" t="b">
        <v>1</v>
      </c>
      <c r="G650" s="15">
        <v>321</v>
      </c>
      <c r="J650" s="15" t="str">
        <v>failed</v>
      </c>
      <c r="K650" s="15" t="str">
        <v>CA</v>
      </c>
      <c r="L650" s="15" t="str">
        <v>CAD</v>
      </c>
      <c r="M650" s="15">
        <v>1435708500</v>
      </c>
      <c r="N650" s="15">
        <v>1434412500</v>
      </c>
      <c r="O650" s="15" t="b">
        <v>0</v>
      </c>
      <c r="P650" s="15">
        <v>1</v>
      </c>
    </row>
    <row r="651" spans="1:16" x14ac:dyDescent="0.35">
      <c r="A651" s="15" t="str">
        <v>successful</v>
      </c>
      <c r="B651" s="15" t="str">
        <v>US</v>
      </c>
      <c r="C651" s="15" t="str">
        <v>USD</v>
      </c>
      <c r="D651" s="15">
        <v>1356724263</v>
      </c>
      <c r="E651" s="15">
        <v>1354909863</v>
      </c>
      <c r="F651" s="15" t="b">
        <v>1</v>
      </c>
      <c r="G651" s="15">
        <v>81</v>
      </c>
      <c r="J651" s="15" t="str">
        <v>failed</v>
      </c>
      <c r="K651" s="15" t="str">
        <v>US</v>
      </c>
      <c r="L651" s="15" t="str">
        <v>USD</v>
      </c>
      <c r="M651" s="15">
        <v>1416662034</v>
      </c>
      <c r="N651" s="15">
        <v>1414066434</v>
      </c>
      <c r="O651" s="15" t="b">
        <v>0</v>
      </c>
      <c r="P651" s="15">
        <v>1</v>
      </c>
    </row>
    <row r="652" spans="1:16" x14ac:dyDescent="0.35">
      <c r="A652" s="15" t="str">
        <v>successful</v>
      </c>
      <c r="B652" s="15" t="str">
        <v>US</v>
      </c>
      <c r="C652" s="15" t="str">
        <v>USD</v>
      </c>
      <c r="D652" s="15">
        <v>1428620334</v>
      </c>
      <c r="E652" s="15">
        <v>1426028334</v>
      </c>
      <c r="F652" s="15" t="b">
        <v>1</v>
      </c>
      <c r="G652" s="15">
        <v>343</v>
      </c>
      <c r="J652" s="15" t="str">
        <v>failed</v>
      </c>
      <c r="K652" s="15" t="str">
        <v>US</v>
      </c>
      <c r="L652" s="15" t="str">
        <v>USD</v>
      </c>
      <c r="M652" s="15">
        <v>1427847480</v>
      </c>
      <c r="N652" s="15">
        <v>1424222024</v>
      </c>
      <c r="O652" s="15" t="b">
        <v>0</v>
      </c>
      <c r="P652" s="15">
        <v>0</v>
      </c>
    </row>
    <row r="653" spans="1:16" x14ac:dyDescent="0.35">
      <c r="A653" s="15" t="str">
        <v>successful</v>
      </c>
      <c r="B653" s="15" t="str">
        <v>US</v>
      </c>
      <c r="C653" s="15" t="str">
        <v>USD</v>
      </c>
      <c r="D653" s="15">
        <v>1381928503</v>
      </c>
      <c r="E653" s="15">
        <v>1379336503</v>
      </c>
      <c r="F653" s="15" t="b">
        <v>1</v>
      </c>
      <c r="G653" s="15">
        <v>336</v>
      </c>
      <c r="J653" s="15" t="str">
        <v>failed</v>
      </c>
      <c r="K653" s="15" t="str">
        <v>US</v>
      </c>
      <c r="L653" s="15" t="str">
        <v>USD</v>
      </c>
      <c r="M653" s="15">
        <v>1425330960</v>
      </c>
      <c r="N653" s="15">
        <v>1422393234</v>
      </c>
      <c r="O653" s="15" t="b">
        <v>0</v>
      </c>
      <c r="P653" s="15">
        <v>1</v>
      </c>
    </row>
    <row r="654" spans="1:16" x14ac:dyDescent="0.35">
      <c r="A654" s="15" t="str">
        <v>successful</v>
      </c>
      <c r="B654" s="15" t="str">
        <v>US</v>
      </c>
      <c r="C654" s="15" t="str">
        <v>USD</v>
      </c>
      <c r="D654" s="15">
        <v>1330644639</v>
      </c>
      <c r="E654" s="15">
        <v>1328052639</v>
      </c>
      <c r="F654" s="15" t="b">
        <v>1</v>
      </c>
      <c r="G654" s="15">
        <v>47</v>
      </c>
      <c r="J654" s="15" t="str">
        <v>failed</v>
      </c>
      <c r="K654" s="15" t="str">
        <v>GB</v>
      </c>
      <c r="L654" s="15" t="str">
        <v>GBP</v>
      </c>
      <c r="M654" s="15">
        <v>1410930399</v>
      </c>
      <c r="N654" s="15">
        <v>1405746399</v>
      </c>
      <c r="O654" s="15" t="b">
        <v>0</v>
      </c>
      <c r="P654" s="15">
        <v>11</v>
      </c>
    </row>
    <row r="655" spans="1:16" x14ac:dyDescent="0.35">
      <c r="A655" s="15" t="str">
        <v>successful</v>
      </c>
      <c r="B655" s="15" t="str">
        <v>US</v>
      </c>
      <c r="C655" s="15" t="str">
        <v>USD</v>
      </c>
      <c r="D655" s="15">
        <v>1379093292</v>
      </c>
      <c r="E655" s="15">
        <v>1376501292</v>
      </c>
      <c r="F655" s="15" t="b">
        <v>1</v>
      </c>
      <c r="G655" s="15">
        <v>76</v>
      </c>
      <c r="J655" s="15" t="str">
        <v>failed</v>
      </c>
      <c r="K655" s="15" t="str">
        <v>US</v>
      </c>
      <c r="L655" s="15" t="str">
        <v>USD</v>
      </c>
      <c r="M655" s="15">
        <v>1487844882</v>
      </c>
      <c r="N655" s="15">
        <v>1487240082</v>
      </c>
      <c r="O655" s="15" t="b">
        <v>0</v>
      </c>
      <c r="P655" s="15">
        <v>0</v>
      </c>
    </row>
    <row r="656" spans="1:16" x14ac:dyDescent="0.35">
      <c r="A656" s="15" t="str">
        <v>successful</v>
      </c>
      <c r="B656" s="15" t="str">
        <v>US</v>
      </c>
      <c r="C656" s="15" t="str">
        <v>USD</v>
      </c>
      <c r="D656" s="15">
        <v>1419051540</v>
      </c>
      <c r="E656" s="15">
        <v>1416244863</v>
      </c>
      <c r="F656" s="15" t="b">
        <v>1</v>
      </c>
      <c r="G656" s="15">
        <v>441</v>
      </c>
      <c r="J656" s="15" t="str">
        <v>failed</v>
      </c>
      <c r="K656" s="15" t="str">
        <v>US</v>
      </c>
      <c r="L656" s="15" t="str">
        <v>USD</v>
      </c>
      <c r="M656" s="15">
        <v>1447020620</v>
      </c>
      <c r="N656" s="15">
        <v>1444425020</v>
      </c>
      <c r="O656" s="15" t="b">
        <v>0</v>
      </c>
      <c r="P656" s="15">
        <v>1</v>
      </c>
    </row>
    <row r="657" spans="1:16" x14ac:dyDescent="0.35">
      <c r="A657" s="15" t="str">
        <v>successful</v>
      </c>
      <c r="B657" s="15" t="str">
        <v>US</v>
      </c>
      <c r="C657" s="15" t="str">
        <v>USD</v>
      </c>
      <c r="D657" s="15">
        <v>1315616422</v>
      </c>
      <c r="E657" s="15">
        <v>1313024422</v>
      </c>
      <c r="F657" s="15" t="b">
        <v>1</v>
      </c>
      <c r="G657" s="15">
        <v>916</v>
      </c>
      <c r="J657" s="15" t="str">
        <v>failed</v>
      </c>
      <c r="K657" s="15" t="str">
        <v>US</v>
      </c>
      <c r="L657" s="15" t="str">
        <v>USD</v>
      </c>
      <c r="M657" s="15">
        <v>1446524159</v>
      </c>
      <c r="N657" s="15">
        <v>1443928559</v>
      </c>
      <c r="O657" s="15" t="b">
        <v>0</v>
      </c>
      <c r="P657" s="15">
        <v>6</v>
      </c>
    </row>
    <row r="658" spans="1:16" x14ac:dyDescent="0.35">
      <c r="A658" s="15" t="str">
        <v>successful</v>
      </c>
      <c r="B658" s="15" t="str">
        <v>US</v>
      </c>
      <c r="C658" s="15" t="str">
        <v>USD</v>
      </c>
      <c r="D658" s="15">
        <v>1324609200</v>
      </c>
      <c r="E658" s="15">
        <v>1319467604</v>
      </c>
      <c r="F658" s="15" t="b">
        <v>1</v>
      </c>
      <c r="G658" s="15">
        <v>369</v>
      </c>
      <c r="J658" s="15" t="str">
        <v>failed</v>
      </c>
      <c r="K658" s="15" t="str">
        <v>GB</v>
      </c>
      <c r="L658" s="15" t="str">
        <v>GBP</v>
      </c>
      <c r="M658" s="15">
        <v>1463050034</v>
      </c>
      <c r="N658" s="15">
        <v>1460458034</v>
      </c>
      <c r="O658" s="15" t="b">
        <v>0</v>
      </c>
      <c r="P658" s="15">
        <v>7</v>
      </c>
    </row>
    <row r="659" spans="1:16" x14ac:dyDescent="0.35">
      <c r="A659" s="15" t="str">
        <v>successful</v>
      </c>
      <c r="B659" s="15" t="str">
        <v>US</v>
      </c>
      <c r="C659" s="15" t="str">
        <v>USD</v>
      </c>
      <c r="D659" s="15">
        <v>1368564913</v>
      </c>
      <c r="E659" s="15">
        <v>1367355313</v>
      </c>
      <c r="F659" s="15" t="b">
        <v>1</v>
      </c>
      <c r="G659" s="15">
        <v>20242</v>
      </c>
      <c r="J659" s="15" t="str">
        <v>failed</v>
      </c>
      <c r="K659" s="15" t="str">
        <v>US</v>
      </c>
      <c r="L659" s="15" t="str">
        <v>USD</v>
      </c>
      <c r="M659" s="15">
        <v>1432756039</v>
      </c>
      <c r="N659" s="15">
        <v>1430164039</v>
      </c>
      <c r="O659" s="15" t="b">
        <v>0</v>
      </c>
      <c r="P659" s="15">
        <v>0</v>
      </c>
    </row>
    <row r="660" spans="1:16" x14ac:dyDescent="0.35">
      <c r="A660" s="15" t="str">
        <v>successful</v>
      </c>
      <c r="B660" s="15" t="str">
        <v>US</v>
      </c>
      <c r="C660" s="15" t="str">
        <v>USD</v>
      </c>
      <c r="D660" s="15">
        <v>1399694340</v>
      </c>
      <c r="E660" s="15">
        <v>1398448389</v>
      </c>
      <c r="F660" s="15" t="b">
        <v>1</v>
      </c>
      <c r="G660" s="15">
        <v>71</v>
      </c>
      <c r="J660" s="15" t="str">
        <v>failed</v>
      </c>
      <c r="K660" s="15" t="str">
        <v>US</v>
      </c>
      <c r="L660" s="15" t="str">
        <v>USD</v>
      </c>
      <c r="M660" s="15">
        <v>1412135940</v>
      </c>
      <c r="N660" s="15">
        <v>1410366708</v>
      </c>
      <c r="O660" s="15" t="b">
        <v>0</v>
      </c>
      <c r="P660" s="15">
        <v>16</v>
      </c>
    </row>
    <row r="661" spans="1:16" x14ac:dyDescent="0.35">
      <c r="A661" s="15" t="str">
        <v>successful</v>
      </c>
      <c r="B661" s="15" t="str">
        <v>US</v>
      </c>
      <c r="C661" s="15" t="str">
        <v>USD</v>
      </c>
      <c r="D661" s="15">
        <v>1374858000</v>
      </c>
      <c r="E661" s="15">
        <v>1373408699</v>
      </c>
      <c r="F661" s="15" t="b">
        <v>1</v>
      </c>
      <c r="G661" s="15">
        <v>635</v>
      </c>
      <c r="J661" s="15" t="str">
        <v>failed</v>
      </c>
      <c r="K661" s="15" t="str">
        <v>US</v>
      </c>
      <c r="L661" s="15" t="str">
        <v>USD</v>
      </c>
      <c r="M661" s="15">
        <v>1441176447</v>
      </c>
      <c r="N661" s="15">
        <v>1438584447</v>
      </c>
      <c r="O661" s="15" t="b">
        <v>0</v>
      </c>
      <c r="P661" s="15">
        <v>0</v>
      </c>
    </row>
    <row r="662" spans="1:16" x14ac:dyDescent="0.35">
      <c r="A662" s="15" t="str">
        <v>successful</v>
      </c>
      <c r="B662" s="15" t="str">
        <v>CA</v>
      </c>
      <c r="C662" s="15" t="str">
        <v>CAD</v>
      </c>
      <c r="D662" s="15">
        <v>1436364023</v>
      </c>
      <c r="E662" s="15">
        <v>1433772023</v>
      </c>
      <c r="F662" s="15" t="b">
        <v>1</v>
      </c>
      <c r="G662" s="15">
        <v>885</v>
      </c>
      <c r="J662" s="15" t="str">
        <v>failed</v>
      </c>
      <c r="K662" s="15" t="str">
        <v>AU</v>
      </c>
      <c r="L662" s="15" t="str">
        <v>AUD</v>
      </c>
      <c r="M662" s="15">
        <v>1438495390</v>
      </c>
      <c r="N662" s="15">
        <v>1435903390</v>
      </c>
      <c r="O662" s="15" t="b">
        <v>0</v>
      </c>
      <c r="P662" s="15">
        <v>0</v>
      </c>
    </row>
    <row r="663" spans="1:16" x14ac:dyDescent="0.35">
      <c r="A663" s="15" t="str">
        <v>successful</v>
      </c>
      <c r="B663" s="15" t="str">
        <v>GB</v>
      </c>
      <c r="C663" s="15" t="str">
        <v>GBP</v>
      </c>
      <c r="D663" s="15">
        <v>1458943200</v>
      </c>
      <c r="E663" s="15">
        <v>1456491680</v>
      </c>
      <c r="F663" s="15" t="b">
        <v>1</v>
      </c>
      <c r="G663" s="15">
        <v>329</v>
      </c>
      <c r="J663" s="15" t="str">
        <v>failed</v>
      </c>
      <c r="K663" s="15" t="str">
        <v>US</v>
      </c>
      <c r="L663" s="15" t="str">
        <v>USD</v>
      </c>
      <c r="M663" s="15">
        <v>1442509200</v>
      </c>
      <c r="N663" s="15">
        <v>1440513832</v>
      </c>
      <c r="O663" s="15" t="b">
        <v>0</v>
      </c>
      <c r="P663" s="15">
        <v>0</v>
      </c>
    </row>
    <row r="664" spans="1:16" x14ac:dyDescent="0.35">
      <c r="A664" s="15" t="str">
        <v>successful</v>
      </c>
      <c r="B664" s="15" t="str">
        <v>BE</v>
      </c>
      <c r="C664" s="15" t="str">
        <v>EUR</v>
      </c>
      <c r="D664" s="15">
        <v>1477210801</v>
      </c>
      <c r="E664" s="15">
        <v>1472026801</v>
      </c>
      <c r="F664" s="15" t="b">
        <v>1</v>
      </c>
      <c r="G664" s="15">
        <v>71</v>
      </c>
      <c r="J664" s="15" t="str">
        <v>failed</v>
      </c>
      <c r="K664" s="15" t="str">
        <v>CA</v>
      </c>
      <c r="L664" s="15" t="str">
        <v>CAD</v>
      </c>
      <c r="M664" s="15">
        <v>1467603624</v>
      </c>
      <c r="N664" s="15">
        <v>1465011624</v>
      </c>
      <c r="O664" s="15" t="b">
        <v>0</v>
      </c>
      <c r="P664" s="15">
        <v>12</v>
      </c>
    </row>
    <row r="665" spans="1:16" x14ac:dyDescent="0.35">
      <c r="A665" s="15" t="str">
        <v>successful</v>
      </c>
      <c r="B665" s="15" t="str">
        <v>GB</v>
      </c>
      <c r="C665" s="15" t="str">
        <v>GBP</v>
      </c>
      <c r="D665" s="15">
        <v>1402389180</v>
      </c>
      <c r="E665" s="15">
        <v>1399996024</v>
      </c>
      <c r="F665" s="15" t="b">
        <v>1</v>
      </c>
      <c r="G665" s="15">
        <v>269</v>
      </c>
      <c r="J665" s="15" t="str">
        <v>failed</v>
      </c>
      <c r="K665" s="15" t="str">
        <v>US</v>
      </c>
      <c r="L665" s="15" t="str">
        <v>USD</v>
      </c>
      <c r="M665" s="15">
        <v>1411227633</v>
      </c>
      <c r="N665" s="15">
        <v>1408549233</v>
      </c>
      <c r="O665" s="15" t="b">
        <v>0</v>
      </c>
      <c r="P665" s="15">
        <v>1</v>
      </c>
    </row>
    <row r="666" spans="1:16" x14ac:dyDescent="0.35">
      <c r="A666" s="15" t="str">
        <v>successful</v>
      </c>
      <c r="B666" s="15" t="str">
        <v>DE</v>
      </c>
      <c r="C666" s="15" t="str">
        <v>EUR</v>
      </c>
      <c r="D666" s="15">
        <v>1458676860</v>
      </c>
      <c r="E666" s="15">
        <v>1455446303</v>
      </c>
      <c r="F666" s="15" t="b">
        <v>1</v>
      </c>
      <c r="G666" s="15">
        <v>345</v>
      </c>
      <c r="J666" s="15" t="str">
        <v>failed</v>
      </c>
      <c r="K666" s="15" t="str">
        <v>GB</v>
      </c>
      <c r="L666" s="15" t="str">
        <v>GBP</v>
      </c>
      <c r="M666" s="15">
        <v>1440763920</v>
      </c>
      <c r="N666" s="15">
        <v>1435656759</v>
      </c>
      <c r="O666" s="15" t="b">
        <v>0</v>
      </c>
      <c r="P666" s="15">
        <v>3</v>
      </c>
    </row>
    <row r="667" spans="1:16" x14ac:dyDescent="0.35">
      <c r="A667" s="15" t="str">
        <v>successful</v>
      </c>
      <c r="B667" s="15" t="str">
        <v>GB</v>
      </c>
      <c r="C667" s="15" t="str">
        <v>GBP</v>
      </c>
      <c r="D667" s="15">
        <v>1406227904</v>
      </c>
      <c r="E667" s="15">
        <v>1403635904</v>
      </c>
      <c r="F667" s="15" t="b">
        <v>1</v>
      </c>
      <c r="G667" s="15">
        <v>43</v>
      </c>
      <c r="J667" s="15" t="str">
        <v>failed</v>
      </c>
      <c r="K667" s="15" t="str">
        <v>US</v>
      </c>
      <c r="L667" s="15" t="str">
        <v>USD</v>
      </c>
      <c r="M667" s="15">
        <v>1430270199</v>
      </c>
      <c r="N667" s="15">
        <v>1428974199</v>
      </c>
      <c r="O667" s="15" t="b">
        <v>0</v>
      </c>
      <c r="P667" s="15">
        <v>1</v>
      </c>
    </row>
    <row r="668" spans="1:16" x14ac:dyDescent="0.35">
      <c r="A668" s="15" t="str">
        <v>successful</v>
      </c>
      <c r="B668" s="15" t="str">
        <v>US</v>
      </c>
      <c r="C668" s="15" t="str">
        <v>USD</v>
      </c>
      <c r="D668" s="15">
        <v>1273911000</v>
      </c>
      <c r="E668" s="15">
        <v>1268822909</v>
      </c>
      <c r="F668" s="15" t="b">
        <v>1</v>
      </c>
      <c r="G668" s="15">
        <v>33</v>
      </c>
      <c r="J668" s="15" t="str">
        <v>failed</v>
      </c>
      <c r="K668" s="15" t="str">
        <v>US</v>
      </c>
      <c r="L668" s="15" t="str">
        <v>USD</v>
      </c>
      <c r="M668" s="15">
        <v>1415842193</v>
      </c>
      <c r="N668" s="15">
        <v>1414110593</v>
      </c>
      <c r="O668" s="15" t="b">
        <v>0</v>
      </c>
      <c r="P668" s="15">
        <v>4</v>
      </c>
    </row>
    <row r="669" spans="1:16" x14ac:dyDescent="0.35">
      <c r="A669" s="15" t="str">
        <v>successful</v>
      </c>
      <c r="B669" s="15" t="str">
        <v>US</v>
      </c>
      <c r="C669" s="15" t="str">
        <v>USD</v>
      </c>
      <c r="D669" s="15">
        <v>1403880281</v>
      </c>
      <c r="E669" s="15">
        <v>1401201881</v>
      </c>
      <c r="F669" s="15" t="b">
        <v>1</v>
      </c>
      <c r="G669" s="15">
        <v>211</v>
      </c>
      <c r="J669" s="15" t="str">
        <v>failed</v>
      </c>
      <c r="K669" s="15" t="str">
        <v>GB</v>
      </c>
      <c r="L669" s="15" t="str">
        <v>GBP</v>
      </c>
      <c r="M669" s="15">
        <v>1450521990</v>
      </c>
      <c r="N669" s="15">
        <v>1447757190</v>
      </c>
      <c r="O669" s="15" t="b">
        <v>0</v>
      </c>
      <c r="P669" s="15">
        <v>1</v>
      </c>
    </row>
    <row r="670" spans="1:16" x14ac:dyDescent="0.35">
      <c r="A670" s="15" t="str">
        <v>successful</v>
      </c>
      <c r="B670" s="15" t="str">
        <v>DE</v>
      </c>
      <c r="C670" s="15" t="str">
        <v>EUR</v>
      </c>
      <c r="D670" s="15">
        <v>1487113140</v>
      </c>
      <c r="E670" s="15">
        <v>1484570885</v>
      </c>
      <c r="F670" s="15" t="b">
        <v>1</v>
      </c>
      <c r="G670" s="15">
        <v>196</v>
      </c>
      <c r="J670" s="15" t="str">
        <v>failed</v>
      </c>
      <c r="K670" s="15" t="str">
        <v>US</v>
      </c>
      <c r="L670" s="15" t="str">
        <v>USD</v>
      </c>
      <c r="M670" s="15">
        <v>1445894400</v>
      </c>
      <c r="N670" s="15">
        <v>1440961053</v>
      </c>
      <c r="O670" s="15" t="b">
        <v>0</v>
      </c>
      <c r="P670" s="15">
        <v>3</v>
      </c>
    </row>
    <row r="671" spans="1:16" x14ac:dyDescent="0.35">
      <c r="A671" s="15" t="str">
        <v>successful</v>
      </c>
      <c r="B671" s="15" t="str">
        <v>GB</v>
      </c>
      <c r="C671" s="15" t="str">
        <v>GBP</v>
      </c>
      <c r="D671" s="15">
        <v>1405761278</v>
      </c>
      <c r="E671" s="15">
        <v>1403169278</v>
      </c>
      <c r="F671" s="15" t="b">
        <v>1</v>
      </c>
      <c r="G671" s="15">
        <v>405</v>
      </c>
      <c r="J671" s="15" t="str">
        <v>failed</v>
      </c>
      <c r="K671" s="15" t="str">
        <v>GB</v>
      </c>
      <c r="L671" s="15" t="str">
        <v>GBP</v>
      </c>
      <c r="M671" s="15">
        <v>1411681391</v>
      </c>
      <c r="N671" s="15">
        <v>1409089391</v>
      </c>
      <c r="O671" s="15" t="b">
        <v>0</v>
      </c>
      <c r="P671" s="15">
        <v>1</v>
      </c>
    </row>
    <row r="672" spans="1:16" x14ac:dyDescent="0.35">
      <c r="A672" s="15" t="str">
        <v>successful</v>
      </c>
      <c r="B672" s="15" t="str">
        <v>US</v>
      </c>
      <c r="C672" s="15" t="str">
        <v>USD</v>
      </c>
      <c r="D672" s="15">
        <v>1447858804</v>
      </c>
      <c r="E672" s="15">
        <v>1445263204</v>
      </c>
      <c r="F672" s="15" t="b">
        <v>1</v>
      </c>
      <c r="G672" s="15">
        <v>206</v>
      </c>
      <c r="J672" s="15" t="str">
        <v>failed</v>
      </c>
      <c r="K672" s="15" t="str">
        <v>US</v>
      </c>
      <c r="L672" s="15" t="str">
        <v>USD</v>
      </c>
      <c r="M672" s="15">
        <v>1401464101</v>
      </c>
      <c r="N672" s="15">
        <v>1400600101</v>
      </c>
      <c r="O672" s="15" t="b">
        <v>0</v>
      </c>
      <c r="P672" s="15">
        <v>0</v>
      </c>
    </row>
    <row r="673" spans="1:16" x14ac:dyDescent="0.35">
      <c r="A673" s="15" t="str">
        <v>successful</v>
      </c>
      <c r="B673" s="15" t="str">
        <v>US</v>
      </c>
      <c r="C673" s="15" t="str">
        <v>USD</v>
      </c>
      <c r="D673" s="15">
        <v>1486311939</v>
      </c>
      <c r="E673" s="15">
        <v>1483719939</v>
      </c>
      <c r="F673" s="15" t="b">
        <v>1</v>
      </c>
      <c r="G673" s="15">
        <v>335</v>
      </c>
      <c r="J673" s="15" t="str">
        <v>failed</v>
      </c>
      <c r="K673" s="15" t="str">
        <v>CA</v>
      </c>
      <c r="L673" s="15" t="str">
        <v>CAD</v>
      </c>
      <c r="M673" s="15">
        <v>1482663600</v>
      </c>
      <c r="N673" s="15">
        <v>1480800568</v>
      </c>
      <c r="O673" s="15" t="b">
        <v>0</v>
      </c>
      <c r="P673" s="15">
        <v>12</v>
      </c>
    </row>
    <row r="674" spans="1:16" x14ac:dyDescent="0.35">
      <c r="A674" s="15" t="str">
        <v>successful</v>
      </c>
      <c r="B674" s="15" t="str">
        <v>GB</v>
      </c>
      <c r="C674" s="15" t="str">
        <v>GBP</v>
      </c>
      <c r="D674" s="15">
        <v>1405523866</v>
      </c>
      <c r="E674" s="15">
        <v>1402931866</v>
      </c>
      <c r="F674" s="15" t="b">
        <v>1</v>
      </c>
      <c r="G674" s="15">
        <v>215</v>
      </c>
      <c r="J674" s="15" t="str">
        <v>failed</v>
      </c>
      <c r="K674" s="15" t="str">
        <v>US</v>
      </c>
      <c r="L674" s="15" t="str">
        <v>USD</v>
      </c>
      <c r="M674" s="15">
        <v>1428197422</v>
      </c>
      <c r="N674" s="15">
        <v>1425609022</v>
      </c>
      <c r="O674" s="15" t="b">
        <v>0</v>
      </c>
      <c r="P674" s="15">
        <v>0</v>
      </c>
    </row>
    <row r="675" spans="1:16" x14ac:dyDescent="0.35">
      <c r="A675" s="15" t="str">
        <v>successful</v>
      </c>
      <c r="B675" s="15" t="str">
        <v>US</v>
      </c>
      <c r="C675" s="15" t="str">
        <v>USD</v>
      </c>
      <c r="D675" s="15">
        <v>1443363640</v>
      </c>
      <c r="E675" s="15">
        <v>1439907640</v>
      </c>
      <c r="F675" s="15" t="b">
        <v>1</v>
      </c>
      <c r="G675" s="15">
        <v>176</v>
      </c>
      <c r="J675" s="15" t="str">
        <v>failed</v>
      </c>
      <c r="K675" s="15" t="str">
        <v>US</v>
      </c>
      <c r="L675" s="15" t="str">
        <v>USD</v>
      </c>
      <c r="M675" s="15">
        <v>1418510965</v>
      </c>
      <c r="N675" s="15">
        <v>1415918965</v>
      </c>
      <c r="O675" s="15" t="b">
        <v>0</v>
      </c>
      <c r="P675" s="15">
        <v>1</v>
      </c>
    </row>
    <row r="676" spans="1:16" x14ac:dyDescent="0.35">
      <c r="A676" s="15" t="str">
        <v>successful</v>
      </c>
      <c r="B676" s="15" t="str">
        <v>NO</v>
      </c>
      <c r="C676" s="15" t="str">
        <v>NOK</v>
      </c>
      <c r="D676" s="15">
        <v>1458104697</v>
      </c>
      <c r="E676" s="15">
        <v>1455516297</v>
      </c>
      <c r="F676" s="15" t="b">
        <v>1</v>
      </c>
      <c r="G676" s="15">
        <v>555</v>
      </c>
      <c r="J676" s="15" t="str">
        <v>failed</v>
      </c>
      <c r="K676" s="15" t="str">
        <v>US</v>
      </c>
      <c r="L676" s="15" t="str">
        <v>USD</v>
      </c>
      <c r="M676" s="15">
        <v>1422735120</v>
      </c>
      <c r="N676" s="15">
        <v>1420091999</v>
      </c>
      <c r="O676" s="15" t="b">
        <v>0</v>
      </c>
      <c r="P676" s="15">
        <v>0</v>
      </c>
    </row>
    <row r="677" spans="1:16" x14ac:dyDescent="0.35">
      <c r="A677" s="15" t="str">
        <v>successful</v>
      </c>
      <c r="B677" s="15" t="str">
        <v>US</v>
      </c>
      <c r="C677" s="15" t="str">
        <v>USD</v>
      </c>
      <c r="D677" s="15">
        <v>1475762400</v>
      </c>
      <c r="E677" s="15">
        <v>1473160292</v>
      </c>
      <c r="F677" s="15" t="b">
        <v>1</v>
      </c>
      <c r="G677" s="15">
        <v>116</v>
      </c>
      <c r="J677" s="15" t="str">
        <v>failed</v>
      </c>
      <c r="K677" s="15" t="str">
        <v>US</v>
      </c>
      <c r="L677" s="15" t="str">
        <v>USD</v>
      </c>
      <c r="M677" s="15">
        <v>1444433886</v>
      </c>
      <c r="N677" s="15">
        <v>1441841886</v>
      </c>
      <c r="O677" s="15" t="b">
        <v>0</v>
      </c>
      <c r="P677" s="15">
        <v>0</v>
      </c>
    </row>
    <row r="678" spans="1:16" x14ac:dyDescent="0.35">
      <c r="A678" s="15" t="str">
        <v>successful</v>
      </c>
      <c r="B678" s="15" t="str">
        <v>US</v>
      </c>
      <c r="C678" s="15" t="str">
        <v>USD</v>
      </c>
      <c r="D678" s="15">
        <v>1417845600</v>
      </c>
      <c r="E678" s="15">
        <v>1415194553</v>
      </c>
      <c r="F678" s="15" t="b">
        <v>1</v>
      </c>
      <c r="G678" s="15">
        <v>615</v>
      </c>
      <c r="J678" s="15" t="str">
        <v>failed</v>
      </c>
      <c r="K678" s="15" t="str">
        <v>IT</v>
      </c>
      <c r="L678" s="15" t="str">
        <v>EUR</v>
      </c>
      <c r="M678" s="15">
        <v>1443040464</v>
      </c>
      <c r="N678" s="15">
        <v>1440448464</v>
      </c>
      <c r="O678" s="15" t="b">
        <v>0</v>
      </c>
      <c r="P678" s="15">
        <v>2</v>
      </c>
    </row>
    <row r="679" spans="1:16" x14ac:dyDescent="0.35">
      <c r="A679" s="15" t="str">
        <v>successful</v>
      </c>
      <c r="B679" s="15" t="str">
        <v>US</v>
      </c>
      <c r="C679" s="15" t="str">
        <v>USD</v>
      </c>
      <c r="D679" s="15">
        <v>1401565252</v>
      </c>
      <c r="E679" s="15">
        <v>1398973252</v>
      </c>
      <c r="F679" s="15" t="b">
        <v>1</v>
      </c>
      <c r="G679" s="15">
        <v>236</v>
      </c>
      <c r="J679" s="15" t="str">
        <v>failed</v>
      </c>
      <c r="K679" s="15" t="str">
        <v>GB</v>
      </c>
      <c r="L679" s="15" t="str">
        <v>GBP</v>
      </c>
      <c r="M679" s="15">
        <v>1459700741</v>
      </c>
      <c r="N679" s="15">
        <v>1457112341</v>
      </c>
      <c r="O679" s="15" t="b">
        <v>0</v>
      </c>
      <c r="P679" s="15">
        <v>92</v>
      </c>
    </row>
    <row r="680" spans="1:16" x14ac:dyDescent="0.35">
      <c r="A680" s="15" t="str">
        <v>successful</v>
      </c>
      <c r="B680" s="15" t="str">
        <v>US</v>
      </c>
      <c r="C680" s="15" t="str">
        <v>USD</v>
      </c>
      <c r="D680" s="15">
        <v>1403301540</v>
      </c>
      <c r="E680" s="15">
        <v>1400867283</v>
      </c>
      <c r="F680" s="15" t="b">
        <v>1</v>
      </c>
      <c r="G680" s="15">
        <v>145</v>
      </c>
      <c r="J680" s="15" t="str">
        <v>failed</v>
      </c>
      <c r="K680" s="15" t="str">
        <v>US</v>
      </c>
      <c r="L680" s="15" t="str">
        <v>USD</v>
      </c>
      <c r="M680" s="15">
        <v>1427503485</v>
      </c>
      <c r="N680" s="15">
        <v>1423619085</v>
      </c>
      <c r="O680" s="15" t="b">
        <v>0</v>
      </c>
      <c r="P680" s="15">
        <v>0</v>
      </c>
    </row>
    <row r="681" spans="1:16" x14ac:dyDescent="0.35">
      <c r="A681" s="15" t="str">
        <v>successful</v>
      </c>
      <c r="B681" s="15" t="str">
        <v>US</v>
      </c>
      <c r="C681" s="15" t="str">
        <v>USD</v>
      </c>
      <c r="D681" s="15">
        <v>1418961600</v>
      </c>
      <c r="E681" s="15">
        <v>1415824513</v>
      </c>
      <c r="F681" s="15" t="b">
        <v>1</v>
      </c>
      <c r="G681" s="15">
        <v>167</v>
      </c>
      <c r="J681" s="15" t="str">
        <v>failed</v>
      </c>
      <c r="K681" s="15" t="str">
        <v>US</v>
      </c>
      <c r="L681" s="15" t="str">
        <v>USD</v>
      </c>
      <c r="M681" s="15">
        <v>1425154655</v>
      </c>
      <c r="N681" s="15">
        <v>1422562655</v>
      </c>
      <c r="O681" s="15" t="b">
        <v>0</v>
      </c>
      <c r="P681" s="15">
        <v>3</v>
      </c>
    </row>
    <row r="682" spans="1:16" x14ac:dyDescent="0.35">
      <c r="A682" s="15" t="str">
        <v>successful</v>
      </c>
      <c r="B682" s="15" t="str">
        <v>US</v>
      </c>
      <c r="C682" s="15" t="str">
        <v>USD</v>
      </c>
      <c r="D682" s="15">
        <v>1465272091</v>
      </c>
      <c r="E682" s="15">
        <v>1462248091</v>
      </c>
      <c r="F682" s="15" t="b">
        <v>1</v>
      </c>
      <c r="G682" s="15">
        <v>235</v>
      </c>
      <c r="J682" s="15" t="str">
        <v>failed</v>
      </c>
      <c r="K682" s="15" t="str">
        <v>US</v>
      </c>
      <c r="L682" s="15" t="str">
        <v>USD</v>
      </c>
      <c r="M682" s="15">
        <v>1463329260</v>
      </c>
      <c r="N682" s="15">
        <v>1458147982</v>
      </c>
      <c r="O682" s="15" t="b">
        <v>0</v>
      </c>
      <c r="P682" s="15">
        <v>10</v>
      </c>
    </row>
    <row r="683" spans="1:16" x14ac:dyDescent="0.35">
      <c r="A683" s="15" t="str">
        <v>successful</v>
      </c>
      <c r="B683" s="15" t="str">
        <v>US</v>
      </c>
      <c r="C683" s="15" t="str">
        <v>USD</v>
      </c>
      <c r="D683" s="15">
        <v>1413575739</v>
      </c>
      <c r="E683" s="15">
        <v>1410983739</v>
      </c>
      <c r="F683" s="15" t="b">
        <v>1</v>
      </c>
      <c r="G683" s="15">
        <v>452</v>
      </c>
      <c r="J683" s="15" t="str">
        <v>failed</v>
      </c>
      <c r="K683" s="15" t="str">
        <v>US</v>
      </c>
      <c r="L683" s="15" t="str">
        <v>USD</v>
      </c>
      <c r="M683" s="15">
        <v>1403122380</v>
      </c>
      <c r="N683" s="15">
        <v>1400634728</v>
      </c>
      <c r="O683" s="15" t="b">
        <v>0</v>
      </c>
      <c r="P683" s="15">
        <v>7</v>
      </c>
    </row>
    <row r="684" spans="1:16" x14ac:dyDescent="0.35">
      <c r="A684" s="15" t="str">
        <v>successful</v>
      </c>
      <c r="B684" s="15" t="str">
        <v>US</v>
      </c>
      <c r="C684" s="15" t="str">
        <v>USD</v>
      </c>
      <c r="D684" s="15">
        <v>1419292800</v>
      </c>
      <c r="E684" s="15">
        <v>1416592916</v>
      </c>
      <c r="F684" s="15" t="b">
        <v>1</v>
      </c>
      <c r="G684" s="15">
        <v>241</v>
      </c>
      <c r="J684" s="15" t="str">
        <v>failed</v>
      </c>
      <c r="K684" s="15" t="str">
        <v>GB</v>
      </c>
      <c r="L684" s="15" t="str">
        <v>GBP</v>
      </c>
      <c r="M684" s="15">
        <v>1418469569</v>
      </c>
      <c r="N684" s="15">
        <v>1414577969</v>
      </c>
      <c r="O684" s="15" t="b">
        <v>0</v>
      </c>
      <c r="P684" s="15">
        <v>3</v>
      </c>
    </row>
    <row r="685" spans="1:16" x14ac:dyDescent="0.35">
      <c r="A685" s="15" t="str">
        <v>successful</v>
      </c>
      <c r="B685" s="15" t="str">
        <v>SE</v>
      </c>
      <c r="C685" s="15" t="str">
        <v>SEK</v>
      </c>
      <c r="D685" s="15">
        <v>1487592090</v>
      </c>
      <c r="E685" s="15">
        <v>1485000090</v>
      </c>
      <c r="F685" s="15" t="b">
        <v>1</v>
      </c>
      <c r="G685" s="15">
        <v>28</v>
      </c>
      <c r="J685" s="15" t="str">
        <v>failed</v>
      </c>
      <c r="K685" s="15" t="str">
        <v>US</v>
      </c>
      <c r="L685" s="15" t="str">
        <v>USD</v>
      </c>
      <c r="M685" s="15">
        <v>1474360197</v>
      </c>
      <c r="N685" s="15">
        <v>1471768197</v>
      </c>
      <c r="O685" s="15" t="b">
        <v>0</v>
      </c>
      <c r="P685" s="15">
        <v>0</v>
      </c>
    </row>
    <row r="686" spans="1:16" x14ac:dyDescent="0.35">
      <c r="A686" s="15" t="str">
        <v>successful</v>
      </c>
      <c r="B686" s="15" t="str">
        <v>US</v>
      </c>
      <c r="C686" s="15" t="str">
        <v>USD</v>
      </c>
      <c r="D686" s="15">
        <v>1471539138</v>
      </c>
      <c r="E686" s="15">
        <v>1468947138</v>
      </c>
      <c r="F686" s="15" t="b">
        <v>1</v>
      </c>
      <c r="G686" s="15">
        <v>140</v>
      </c>
      <c r="J686" s="15" t="str">
        <v>failed</v>
      </c>
      <c r="K686" s="15" t="str">
        <v>US</v>
      </c>
      <c r="L686" s="15" t="str">
        <v>USD</v>
      </c>
      <c r="M686" s="15">
        <v>1437926458</v>
      </c>
      <c r="N686" s="15">
        <v>1432742458</v>
      </c>
      <c r="O686" s="15" t="b">
        <v>0</v>
      </c>
      <c r="P686" s="15">
        <v>1</v>
      </c>
    </row>
    <row r="687" spans="1:16" x14ac:dyDescent="0.35">
      <c r="A687" s="15" t="str">
        <v>successful</v>
      </c>
      <c r="B687" s="15" t="str">
        <v>US</v>
      </c>
      <c r="C687" s="15" t="str">
        <v>USD</v>
      </c>
      <c r="D687" s="15">
        <v>1453185447</v>
      </c>
      <c r="E687" s="15">
        <v>1448951847</v>
      </c>
      <c r="F687" s="15" t="b">
        <v>1</v>
      </c>
      <c r="G687" s="15">
        <v>280</v>
      </c>
      <c r="J687" s="15" t="str">
        <v>failed</v>
      </c>
      <c r="K687" s="15" t="str">
        <v>GB</v>
      </c>
      <c r="L687" s="15" t="str">
        <v>GBP</v>
      </c>
      <c r="M687" s="15">
        <v>1460116576</v>
      </c>
      <c r="N687" s="15">
        <v>1457528176</v>
      </c>
      <c r="O687" s="15" t="b">
        <v>0</v>
      </c>
      <c r="P687" s="15">
        <v>0</v>
      </c>
    </row>
    <row r="688" spans="1:16" x14ac:dyDescent="0.35">
      <c r="A688" s="15" t="str">
        <v>successful</v>
      </c>
      <c r="B688" s="15" t="str">
        <v>US</v>
      </c>
      <c r="C688" s="15" t="str">
        <v>USD</v>
      </c>
      <c r="D688" s="15">
        <v>1489497886</v>
      </c>
      <c r="E688" s="15">
        <v>1487082286</v>
      </c>
      <c r="F688" s="15" t="b">
        <v>1</v>
      </c>
      <c r="G688" s="15">
        <v>70</v>
      </c>
      <c r="J688" s="15" t="str">
        <v>failed</v>
      </c>
      <c r="K688" s="15" t="str">
        <v>US</v>
      </c>
      <c r="L688" s="15" t="str">
        <v>USD</v>
      </c>
      <c r="M688" s="15">
        <v>1405401060</v>
      </c>
      <c r="N688" s="15">
        <v>1401585752</v>
      </c>
      <c r="O688" s="15" t="b">
        <v>0</v>
      </c>
      <c r="P688" s="15">
        <v>9</v>
      </c>
    </row>
    <row r="689" spans="1:16" x14ac:dyDescent="0.35">
      <c r="A689" s="15" t="str">
        <v>successful</v>
      </c>
      <c r="B689" s="15" t="str">
        <v>US</v>
      </c>
      <c r="C689" s="15" t="str">
        <v>USD</v>
      </c>
      <c r="D689" s="15">
        <v>1485907200</v>
      </c>
      <c r="E689" s="15">
        <v>1483292122</v>
      </c>
      <c r="F689" s="15" t="b">
        <v>1</v>
      </c>
      <c r="G689" s="15">
        <v>160</v>
      </c>
      <c r="J689" s="15" t="str">
        <v>failed</v>
      </c>
      <c r="K689" s="15" t="str">
        <v>US</v>
      </c>
      <c r="L689" s="15" t="str">
        <v>USD</v>
      </c>
      <c r="M689" s="15">
        <v>1421337405</v>
      </c>
      <c r="N689" s="15">
        <v>1418745405</v>
      </c>
      <c r="O689" s="15" t="b">
        <v>0</v>
      </c>
      <c r="P689" s="15">
        <v>2</v>
      </c>
    </row>
    <row r="690" spans="1:16" x14ac:dyDescent="0.35">
      <c r="A690" s="15" t="str">
        <v>successful</v>
      </c>
      <c r="B690" s="15" t="str">
        <v>US</v>
      </c>
      <c r="C690" s="15" t="str">
        <v>USD</v>
      </c>
      <c r="D690" s="15">
        <v>1426773920</v>
      </c>
      <c r="E690" s="15">
        <v>1424185520</v>
      </c>
      <c r="F690" s="15" t="b">
        <v>1</v>
      </c>
      <c r="G690" s="15">
        <v>141</v>
      </c>
      <c r="J690" s="15" t="str">
        <v>failed</v>
      </c>
      <c r="K690" s="15" t="str">
        <v>US</v>
      </c>
      <c r="L690" s="15" t="str">
        <v>USD</v>
      </c>
      <c r="M690" s="15">
        <v>1427745150</v>
      </c>
      <c r="N690" s="15">
        <v>1425156750</v>
      </c>
      <c r="O690" s="15" t="b">
        <v>0</v>
      </c>
      <c r="P690" s="15">
        <v>1</v>
      </c>
    </row>
    <row r="691" spans="1:16" x14ac:dyDescent="0.35">
      <c r="A691" s="15" t="str">
        <v>successful</v>
      </c>
      <c r="B691" s="15" t="str">
        <v>US</v>
      </c>
      <c r="C691" s="15" t="str">
        <v>USD</v>
      </c>
      <c r="D691" s="15">
        <v>1445624695</v>
      </c>
      <c r="E691" s="15">
        <v>1443464695</v>
      </c>
      <c r="F691" s="15" t="b">
        <v>1</v>
      </c>
      <c r="G691" s="15">
        <v>874</v>
      </c>
      <c r="J691" s="15" t="str">
        <v>failed</v>
      </c>
      <c r="K691" s="15" t="str">
        <v>US</v>
      </c>
      <c r="L691" s="15" t="str">
        <v>USD</v>
      </c>
      <c r="M691" s="15">
        <v>1441003537</v>
      </c>
      <c r="N691" s="15">
        <v>1435819537</v>
      </c>
      <c r="O691" s="15" t="b">
        <v>0</v>
      </c>
      <c r="P691" s="15">
        <v>2</v>
      </c>
    </row>
    <row r="692" spans="1:16" x14ac:dyDescent="0.35">
      <c r="A692" s="15" t="str">
        <v>successful</v>
      </c>
      <c r="B692" s="15" t="str">
        <v>US</v>
      </c>
      <c r="C692" s="15" t="str">
        <v>USD</v>
      </c>
      <c r="D692" s="15">
        <v>1417402800</v>
      </c>
      <c r="E692" s="15">
        <v>1414610126</v>
      </c>
      <c r="F692" s="15" t="b">
        <v>1</v>
      </c>
      <c r="G692" s="15">
        <v>73</v>
      </c>
      <c r="J692" s="15" t="str">
        <v>failed</v>
      </c>
      <c r="K692" s="15" t="str">
        <v>US</v>
      </c>
      <c r="L692" s="15" t="str">
        <v>USD</v>
      </c>
      <c r="M692" s="15">
        <v>1424056873</v>
      </c>
      <c r="N692" s="15">
        <v>1421464873</v>
      </c>
      <c r="O692" s="15" t="b">
        <v>0</v>
      </c>
      <c r="P692" s="15">
        <v>11</v>
      </c>
    </row>
    <row r="693" spans="1:16" x14ac:dyDescent="0.35">
      <c r="A693" s="15" t="str">
        <v>successful</v>
      </c>
      <c r="B693" s="15" t="str">
        <v>AU</v>
      </c>
      <c r="C693" s="15" t="str">
        <v>AUD</v>
      </c>
      <c r="D693" s="15">
        <v>1455548400</v>
      </c>
      <c r="E693" s="15">
        <v>1453461865</v>
      </c>
      <c r="F693" s="15" t="b">
        <v>1</v>
      </c>
      <c r="G693" s="15">
        <v>294</v>
      </c>
      <c r="J693" s="15" t="str">
        <v>failed</v>
      </c>
      <c r="K693" s="15" t="str">
        <v>US</v>
      </c>
      <c r="L693" s="15" t="str">
        <v>USD</v>
      </c>
      <c r="M693" s="15">
        <v>1441814400</v>
      </c>
      <c r="N693" s="15">
        <v>1440807846</v>
      </c>
      <c r="O693" s="15" t="b">
        <v>0</v>
      </c>
      <c r="P693" s="15">
        <v>0</v>
      </c>
    </row>
    <row r="694" spans="1:16" x14ac:dyDescent="0.35">
      <c r="A694" s="15" t="str">
        <v>successful</v>
      </c>
      <c r="B694" s="15" t="str">
        <v>US</v>
      </c>
      <c r="C694" s="15" t="str">
        <v>USD</v>
      </c>
      <c r="D694" s="15">
        <v>1462161540</v>
      </c>
      <c r="E694" s="15">
        <v>1457913777</v>
      </c>
      <c r="F694" s="15" t="b">
        <v>1</v>
      </c>
      <c r="G694" s="15">
        <v>740</v>
      </c>
      <c r="J694" s="15" t="str">
        <v>failed</v>
      </c>
      <c r="K694" s="15" t="str">
        <v>DE</v>
      </c>
      <c r="L694" s="15" t="str">
        <v>EUR</v>
      </c>
      <c r="M694" s="15">
        <v>1440314472</v>
      </c>
      <c r="N694" s="15">
        <v>1435130472</v>
      </c>
      <c r="O694" s="15" t="b">
        <v>0</v>
      </c>
      <c r="P694" s="15">
        <v>0</v>
      </c>
    </row>
    <row r="695" spans="1:16" x14ac:dyDescent="0.35">
      <c r="A695" s="15" t="str">
        <v>successful</v>
      </c>
      <c r="B695" s="15" t="str">
        <v>US</v>
      </c>
      <c r="C695" s="15" t="str">
        <v>USD</v>
      </c>
      <c r="D695" s="15">
        <v>1441383062</v>
      </c>
      <c r="E695" s="15">
        <v>1438791062</v>
      </c>
      <c r="F695" s="15" t="b">
        <v>1</v>
      </c>
      <c r="G695" s="15">
        <v>369</v>
      </c>
      <c r="J695" s="15" t="str">
        <v>failed</v>
      </c>
      <c r="K695" s="15" t="str">
        <v>US</v>
      </c>
      <c r="L695" s="15" t="str">
        <v>USD</v>
      </c>
      <c r="M695" s="15">
        <v>1459181895</v>
      </c>
      <c r="N695" s="15">
        <v>1456593495</v>
      </c>
      <c r="O695" s="15" t="b">
        <v>0</v>
      </c>
      <c r="P695" s="15">
        <v>9</v>
      </c>
    </row>
    <row r="696" spans="1:16" x14ac:dyDescent="0.35">
      <c r="A696" s="15" t="str">
        <v>successful</v>
      </c>
      <c r="B696" s="15" t="str">
        <v>US</v>
      </c>
      <c r="C696" s="15" t="str">
        <v>USD</v>
      </c>
      <c r="D696" s="15">
        <v>1464040800</v>
      </c>
      <c r="E696" s="15">
        <v>1461527631</v>
      </c>
      <c r="F696" s="15" t="b">
        <v>1</v>
      </c>
      <c r="G696" s="15">
        <v>110</v>
      </c>
      <c r="J696" s="15" t="str">
        <v>failed</v>
      </c>
      <c r="K696" s="15" t="str">
        <v>US</v>
      </c>
      <c r="L696" s="15" t="str">
        <v>USD</v>
      </c>
      <c r="M696" s="15">
        <v>1462135706</v>
      </c>
      <c r="N696" s="15">
        <v>1458679706</v>
      </c>
      <c r="O696" s="15" t="b">
        <v>0</v>
      </c>
      <c r="P696" s="15">
        <v>0</v>
      </c>
    </row>
    <row r="697" spans="1:16" x14ac:dyDescent="0.35">
      <c r="A697" s="15" t="str">
        <v>successful</v>
      </c>
      <c r="B697" s="15" t="str">
        <v>US</v>
      </c>
      <c r="C697" s="15" t="str">
        <v>USD</v>
      </c>
      <c r="D697" s="15">
        <v>1440702910</v>
      </c>
      <c r="E697" s="15">
        <v>1438110910</v>
      </c>
      <c r="F697" s="15" t="b">
        <v>1</v>
      </c>
      <c r="G697" s="15">
        <v>455</v>
      </c>
      <c r="J697" s="15" t="str">
        <v>failed</v>
      </c>
      <c r="K697" s="15" t="str">
        <v>US</v>
      </c>
      <c r="L697" s="15" t="str">
        <v>USD</v>
      </c>
      <c r="M697" s="15">
        <v>1409513940</v>
      </c>
      <c r="N697" s="15">
        <v>1405949514</v>
      </c>
      <c r="O697" s="15" t="b">
        <v>0</v>
      </c>
      <c r="P697" s="15">
        <v>4</v>
      </c>
    </row>
    <row r="698" spans="1:16" x14ac:dyDescent="0.35">
      <c r="A698" s="15" t="str">
        <v>successful</v>
      </c>
      <c r="B698" s="15" t="str">
        <v>DE</v>
      </c>
      <c r="C698" s="15" t="str">
        <v>EUR</v>
      </c>
      <c r="D698" s="15">
        <v>1470506400</v>
      </c>
      <c r="E698" s="15">
        <v>1467358427</v>
      </c>
      <c r="F698" s="15" t="b">
        <v>1</v>
      </c>
      <c r="G698" s="15">
        <v>224</v>
      </c>
      <c r="J698" s="15" t="str">
        <v>failed</v>
      </c>
      <c r="K698" s="15" t="str">
        <v>DE</v>
      </c>
      <c r="L698" s="15" t="str">
        <v>EUR</v>
      </c>
      <c r="M698" s="15">
        <v>1453122000</v>
      </c>
      <c r="N698" s="15">
        <v>1449151888</v>
      </c>
      <c r="O698" s="15" t="b">
        <v>0</v>
      </c>
      <c r="P698" s="15">
        <v>1</v>
      </c>
    </row>
    <row r="699" spans="1:16" x14ac:dyDescent="0.35">
      <c r="A699" s="15" t="str">
        <v>successful</v>
      </c>
      <c r="B699" s="15" t="str">
        <v>US</v>
      </c>
      <c r="C699" s="15" t="str">
        <v>USD</v>
      </c>
      <c r="D699" s="15">
        <v>1421952370</v>
      </c>
      <c r="E699" s="15">
        <v>1418064370</v>
      </c>
      <c r="F699" s="15" t="b">
        <v>1</v>
      </c>
      <c r="G699" s="15">
        <v>46</v>
      </c>
      <c r="J699" s="15" t="str">
        <v>failed</v>
      </c>
      <c r="K699" s="15" t="str">
        <v>US</v>
      </c>
      <c r="L699" s="15" t="str">
        <v>USD</v>
      </c>
      <c r="M699" s="15">
        <v>1409585434</v>
      </c>
      <c r="N699" s="15">
        <v>1406907034</v>
      </c>
      <c r="O699" s="15" t="b">
        <v>0</v>
      </c>
      <c r="P699" s="15">
        <v>2</v>
      </c>
    </row>
    <row r="700" spans="1:16" x14ac:dyDescent="0.35">
      <c r="A700" s="15" t="str">
        <v>successful</v>
      </c>
      <c r="B700" s="15" t="str">
        <v>US</v>
      </c>
      <c r="C700" s="15" t="str">
        <v>USD</v>
      </c>
      <c r="D700" s="15">
        <v>1483481019</v>
      </c>
      <c r="E700" s="15">
        <v>1480629819</v>
      </c>
      <c r="F700" s="15" t="b">
        <v>0</v>
      </c>
      <c r="G700" s="15">
        <v>284</v>
      </c>
      <c r="J700" s="15" t="str">
        <v>failed</v>
      </c>
      <c r="K700" s="15" t="str">
        <v>US</v>
      </c>
      <c r="L700" s="15" t="str">
        <v>USD</v>
      </c>
      <c r="M700" s="15">
        <v>1435701353</v>
      </c>
      <c r="N700" s="15">
        <v>1430517353</v>
      </c>
      <c r="O700" s="15" t="b">
        <v>0</v>
      </c>
      <c r="P700" s="15">
        <v>0</v>
      </c>
    </row>
    <row r="701" spans="1:16" x14ac:dyDescent="0.35">
      <c r="A701" s="15" t="str">
        <v>successful</v>
      </c>
      <c r="B701" s="15" t="str">
        <v>US</v>
      </c>
      <c r="C701" s="15" t="str">
        <v>USD</v>
      </c>
      <c r="D701" s="15">
        <v>1416964500</v>
      </c>
      <c r="E701" s="15">
        <v>1414368616</v>
      </c>
      <c r="F701" s="15" t="b">
        <v>1</v>
      </c>
      <c r="G701" s="15">
        <v>98</v>
      </c>
      <c r="J701" s="15" t="str">
        <v>failed</v>
      </c>
      <c r="K701" s="15" t="str">
        <v>US</v>
      </c>
      <c r="L701" s="15" t="str">
        <v>USD</v>
      </c>
      <c r="M701" s="15">
        <v>1412536412</v>
      </c>
      <c r="N701" s="15">
        <v>1409944412</v>
      </c>
      <c r="O701" s="15" t="b">
        <v>0</v>
      </c>
      <c r="P701" s="15">
        <v>1</v>
      </c>
    </row>
    <row r="702" spans="1:16" x14ac:dyDescent="0.35">
      <c r="A702" s="15" t="str">
        <v>successful</v>
      </c>
      <c r="B702" s="15" t="str">
        <v>US</v>
      </c>
      <c r="C702" s="15" t="str">
        <v>USD</v>
      </c>
      <c r="D702" s="15">
        <v>1304561633</v>
      </c>
      <c r="E702" s="15">
        <v>1301969633</v>
      </c>
      <c r="F702" s="15" t="b">
        <v>0</v>
      </c>
      <c r="G702" s="15">
        <v>56</v>
      </c>
      <c r="J702" s="15" t="str">
        <v>failed</v>
      </c>
      <c r="K702" s="15" t="str">
        <v>US</v>
      </c>
      <c r="L702" s="15" t="str">
        <v>USD</v>
      </c>
      <c r="M702" s="15">
        <v>1430517761</v>
      </c>
      <c r="N702" s="15">
        <v>1427925761</v>
      </c>
      <c r="O702" s="15" t="b">
        <v>0</v>
      </c>
      <c r="P702" s="15">
        <v>17</v>
      </c>
    </row>
    <row r="703" spans="1:16" x14ac:dyDescent="0.35">
      <c r="A703" s="15" t="str">
        <v>successful</v>
      </c>
      <c r="B703" s="15" t="str">
        <v>US</v>
      </c>
      <c r="C703" s="15" t="str">
        <v>USD</v>
      </c>
      <c r="D703" s="15">
        <v>1318633200</v>
      </c>
      <c r="E703" s="15">
        <v>1314947317</v>
      </c>
      <c r="F703" s="15" t="b">
        <v>0</v>
      </c>
      <c r="G703" s="15">
        <v>32</v>
      </c>
      <c r="J703" s="15" t="str">
        <v>failed</v>
      </c>
      <c r="K703" s="15" t="str">
        <v>US</v>
      </c>
      <c r="L703" s="15" t="str">
        <v>USD</v>
      </c>
      <c r="M703" s="15">
        <v>1427772120</v>
      </c>
      <c r="N703" s="15">
        <v>1425186785</v>
      </c>
      <c r="O703" s="15" t="b">
        <v>0</v>
      </c>
      <c r="P703" s="15">
        <v>2</v>
      </c>
    </row>
    <row r="704" spans="1:16" x14ac:dyDescent="0.35">
      <c r="A704" s="15" t="str">
        <v>successful</v>
      </c>
      <c r="B704" s="15" t="str">
        <v>US</v>
      </c>
      <c r="C704" s="15" t="str">
        <v>USD</v>
      </c>
      <c r="D704" s="15">
        <v>1327723459</v>
      </c>
      <c r="E704" s="15">
        <v>1322539459</v>
      </c>
      <c r="F704" s="15" t="b">
        <v>0</v>
      </c>
      <c r="G704" s="15">
        <v>30</v>
      </c>
      <c r="J704" s="15" t="str">
        <v>failed</v>
      </c>
      <c r="K704" s="15" t="str">
        <v>US</v>
      </c>
      <c r="L704" s="15" t="str">
        <v>USD</v>
      </c>
      <c r="M704" s="15">
        <v>1481295099</v>
      </c>
      <c r="N704" s="15">
        <v>1477835499</v>
      </c>
      <c r="O704" s="15" t="b">
        <v>0</v>
      </c>
      <c r="P704" s="15">
        <v>3</v>
      </c>
    </row>
    <row r="705" spans="1:16" x14ac:dyDescent="0.35">
      <c r="A705" s="15" t="str">
        <v>successful</v>
      </c>
      <c r="B705" s="15" t="str">
        <v>US</v>
      </c>
      <c r="C705" s="15" t="str">
        <v>USD</v>
      </c>
      <c r="D705" s="15">
        <v>1332011835</v>
      </c>
      <c r="E705" s="15">
        <v>1328559435</v>
      </c>
      <c r="F705" s="15" t="b">
        <v>0</v>
      </c>
      <c r="G705" s="15">
        <v>70</v>
      </c>
      <c r="J705" s="15" t="str">
        <v>failed</v>
      </c>
      <c r="K705" s="15" t="str">
        <v>US</v>
      </c>
      <c r="L705" s="15" t="str">
        <v>USD</v>
      </c>
      <c r="M705" s="15">
        <v>1461211200</v>
      </c>
      <c r="N705" s="15">
        <v>1459467238</v>
      </c>
      <c r="O705" s="15" t="b">
        <v>0</v>
      </c>
      <c r="P705" s="15">
        <v>41</v>
      </c>
    </row>
    <row r="706" spans="1:16" x14ac:dyDescent="0.35">
      <c r="A706" s="15" t="str">
        <v>successful</v>
      </c>
      <c r="B706" s="15" t="str">
        <v>US</v>
      </c>
      <c r="C706" s="15" t="str">
        <v>USD</v>
      </c>
      <c r="D706" s="15">
        <v>1312182000</v>
      </c>
      <c r="E706" s="15">
        <v>1311380313</v>
      </c>
      <c r="F706" s="15" t="b">
        <v>0</v>
      </c>
      <c r="G706" s="15">
        <v>44</v>
      </c>
      <c r="J706" s="15" t="str">
        <v>failed</v>
      </c>
      <c r="K706" s="15" t="str">
        <v>US</v>
      </c>
      <c r="L706" s="15" t="str">
        <v>USD</v>
      </c>
      <c r="M706" s="15">
        <v>1463201940</v>
      </c>
      <c r="N706" s="15">
        <v>1459435149</v>
      </c>
      <c r="O706" s="15" t="b">
        <v>0</v>
      </c>
      <c r="P706" s="15">
        <v>2</v>
      </c>
    </row>
    <row r="707" spans="1:16" x14ac:dyDescent="0.35">
      <c r="A707" s="15" t="str">
        <v>successful</v>
      </c>
      <c r="B707" s="15" t="str">
        <v>US</v>
      </c>
      <c r="C707" s="15" t="str">
        <v>USD</v>
      </c>
      <c r="D707" s="15">
        <v>1300930838</v>
      </c>
      <c r="E707" s="15">
        <v>1293158438</v>
      </c>
      <c r="F707" s="15" t="b">
        <v>0</v>
      </c>
      <c r="G707" s="15">
        <v>92</v>
      </c>
      <c r="J707" s="15" t="str">
        <v>failed</v>
      </c>
      <c r="K707" s="15" t="str">
        <v>US</v>
      </c>
      <c r="L707" s="15" t="str">
        <v>USD</v>
      </c>
      <c r="M707" s="15">
        <v>1410958191</v>
      </c>
      <c r="N707" s="15">
        <v>1408366191</v>
      </c>
      <c r="O707" s="15" t="b">
        <v>0</v>
      </c>
      <c r="P707" s="15">
        <v>3</v>
      </c>
    </row>
    <row r="708" spans="1:16" x14ac:dyDescent="0.35">
      <c r="A708" s="15" t="str">
        <v>successful</v>
      </c>
      <c r="B708" s="15" t="str">
        <v>US</v>
      </c>
      <c r="C708" s="15" t="str">
        <v>USD</v>
      </c>
      <c r="D708" s="15">
        <v>1339701851</v>
      </c>
      <c r="E708" s="15">
        <v>1337887451</v>
      </c>
      <c r="F708" s="15" t="b">
        <v>0</v>
      </c>
      <c r="G708" s="15">
        <v>205</v>
      </c>
      <c r="J708" s="15" t="str">
        <v>failed</v>
      </c>
      <c r="K708" s="15" t="str">
        <v>US</v>
      </c>
      <c r="L708" s="15" t="str">
        <v>USD</v>
      </c>
      <c r="M708" s="15">
        <v>1415562471</v>
      </c>
      <c r="N708" s="15">
        <v>1412966871</v>
      </c>
      <c r="O708" s="15" t="b">
        <v>0</v>
      </c>
      <c r="P708" s="15">
        <v>8</v>
      </c>
    </row>
    <row r="709" spans="1:16" x14ac:dyDescent="0.35">
      <c r="A709" s="15" t="str">
        <v>successful</v>
      </c>
      <c r="B709" s="15" t="str">
        <v>US</v>
      </c>
      <c r="C709" s="15" t="str">
        <v>USD</v>
      </c>
      <c r="D709" s="15">
        <v>1388553960</v>
      </c>
      <c r="E709" s="15">
        <v>1385754986</v>
      </c>
      <c r="F709" s="15" t="b">
        <v>0</v>
      </c>
      <c r="G709" s="15">
        <v>23</v>
      </c>
      <c r="J709" s="15" t="str">
        <v>failed</v>
      </c>
      <c r="K709" s="15" t="str">
        <v>US</v>
      </c>
      <c r="L709" s="15" t="str">
        <v>USD</v>
      </c>
      <c r="M709" s="15">
        <v>1449831863</v>
      </c>
      <c r="N709" s="15">
        <v>1447239863</v>
      </c>
      <c r="O709" s="15" t="b">
        <v>0</v>
      </c>
      <c r="P709" s="15">
        <v>0</v>
      </c>
    </row>
    <row r="710" spans="1:16" x14ac:dyDescent="0.35">
      <c r="A710" s="15" t="str">
        <v>successful</v>
      </c>
      <c r="B710" s="15" t="str">
        <v>US</v>
      </c>
      <c r="C710" s="15" t="str">
        <v>USD</v>
      </c>
      <c r="D710" s="15">
        <v>1320220800</v>
      </c>
      <c r="E710" s="15">
        <v>1315612909</v>
      </c>
      <c r="F710" s="15" t="b">
        <v>0</v>
      </c>
      <c r="G710" s="15">
        <v>4</v>
      </c>
      <c r="J710" s="15" t="str">
        <v>failed</v>
      </c>
      <c r="K710" s="15" t="str">
        <v>US</v>
      </c>
      <c r="L710" s="15" t="str">
        <v>USD</v>
      </c>
      <c r="M710" s="15">
        <v>1459642200</v>
      </c>
      <c r="N710" s="15">
        <v>1456441429</v>
      </c>
      <c r="O710" s="15" t="b">
        <v>0</v>
      </c>
      <c r="P710" s="15">
        <v>1</v>
      </c>
    </row>
    <row r="711" spans="1:16" x14ac:dyDescent="0.35">
      <c r="A711" s="15" t="str">
        <v>successful</v>
      </c>
      <c r="B711" s="15" t="str">
        <v>US</v>
      </c>
      <c r="C711" s="15" t="str">
        <v>USD</v>
      </c>
      <c r="D711" s="15">
        <v>1355609510</v>
      </c>
      <c r="E711" s="15">
        <v>1353017510</v>
      </c>
      <c r="F711" s="15" t="b">
        <v>0</v>
      </c>
      <c r="G711" s="15">
        <v>112</v>
      </c>
      <c r="J711" s="15" t="str">
        <v>failed</v>
      </c>
      <c r="K711" s="15" t="str">
        <v>US</v>
      </c>
      <c r="L711" s="15" t="str">
        <v>USD</v>
      </c>
      <c r="M711" s="15">
        <v>1435730400</v>
      </c>
      <c r="N711" s="15">
        <v>1430855315</v>
      </c>
      <c r="O711" s="15" t="b">
        <v>0</v>
      </c>
      <c r="P711" s="15">
        <v>3</v>
      </c>
    </row>
    <row r="712" spans="1:16" x14ac:dyDescent="0.35">
      <c r="A712" s="15" t="str">
        <v>successful</v>
      </c>
      <c r="B712" s="15" t="str">
        <v>US</v>
      </c>
      <c r="C712" s="15" t="str">
        <v>USD</v>
      </c>
      <c r="D712" s="15">
        <v>1370390432</v>
      </c>
      <c r="E712" s="15">
        <v>1368576032</v>
      </c>
      <c r="F712" s="15" t="b">
        <v>0</v>
      </c>
      <c r="G712" s="15">
        <v>27</v>
      </c>
      <c r="J712" s="15" t="str">
        <v>failed</v>
      </c>
      <c r="K712" s="15" t="str">
        <v>US</v>
      </c>
      <c r="L712" s="15" t="str">
        <v>USD</v>
      </c>
      <c r="M712" s="15">
        <v>1414707762</v>
      </c>
      <c r="N712" s="15">
        <v>1412115762</v>
      </c>
      <c r="O712" s="15" t="b">
        <v>0</v>
      </c>
      <c r="P712" s="15">
        <v>4</v>
      </c>
    </row>
    <row r="713" spans="1:16" x14ac:dyDescent="0.35">
      <c r="A713" s="15" t="str">
        <v>successful</v>
      </c>
      <c r="B713" s="15" t="str">
        <v>US</v>
      </c>
      <c r="C713" s="15" t="str">
        <v>USD</v>
      </c>
      <c r="D713" s="15">
        <v>1357160384</v>
      </c>
      <c r="E713" s="15">
        <v>1354568384</v>
      </c>
      <c r="F713" s="15" t="b">
        <v>0</v>
      </c>
      <c r="G713" s="15">
        <v>11</v>
      </c>
      <c r="J713" s="15" t="str">
        <v>failed</v>
      </c>
      <c r="K713" s="15" t="str">
        <v>US</v>
      </c>
      <c r="L713" s="15" t="str">
        <v>USD</v>
      </c>
      <c r="M713" s="15">
        <v>1408922049</v>
      </c>
      <c r="N713" s="15">
        <v>1406330049</v>
      </c>
      <c r="O713" s="15" t="b">
        <v>0</v>
      </c>
      <c r="P713" s="15">
        <v>9</v>
      </c>
    </row>
    <row r="714" spans="1:16" x14ac:dyDescent="0.35">
      <c r="A714" s="15" t="str">
        <v>successful</v>
      </c>
      <c r="B714" s="15" t="str">
        <v>US</v>
      </c>
      <c r="C714" s="15" t="str">
        <v>USD</v>
      </c>
      <c r="D714" s="15">
        <v>1342921202</v>
      </c>
      <c r="E714" s="15">
        <v>1340329202</v>
      </c>
      <c r="F714" s="15" t="b">
        <v>0</v>
      </c>
      <c r="G714" s="15">
        <v>26</v>
      </c>
      <c r="J714" s="15" t="str">
        <v>failed</v>
      </c>
      <c r="K714" s="15" t="str">
        <v>US</v>
      </c>
      <c r="L714" s="15" t="str">
        <v>USD</v>
      </c>
      <c r="M714" s="15">
        <v>1403906664</v>
      </c>
      <c r="N714" s="15">
        <v>1401401064</v>
      </c>
      <c r="O714" s="15" t="b">
        <v>0</v>
      </c>
      <c r="P714" s="15">
        <v>16</v>
      </c>
    </row>
    <row r="715" spans="1:16" x14ac:dyDescent="0.35">
      <c r="A715" s="15" t="str">
        <v>successful</v>
      </c>
      <c r="B715" s="15" t="str">
        <v>US</v>
      </c>
      <c r="C715" s="15" t="str">
        <v>USD</v>
      </c>
      <c r="D715" s="15">
        <v>1407085200</v>
      </c>
      <c r="E715" s="15">
        <v>1401924769</v>
      </c>
      <c r="F715" s="15" t="b">
        <v>0</v>
      </c>
      <c r="G715" s="15">
        <v>77</v>
      </c>
      <c r="J715" s="15" t="str">
        <v>failed</v>
      </c>
      <c r="K715" s="15" t="str">
        <v>GB</v>
      </c>
      <c r="L715" s="15" t="str">
        <v>GBP</v>
      </c>
      <c r="M715" s="15">
        <v>1428231600</v>
      </c>
      <c r="N715" s="15">
        <v>1423520177</v>
      </c>
      <c r="O715" s="15" t="b">
        <v>0</v>
      </c>
      <c r="P715" s="15">
        <v>1</v>
      </c>
    </row>
    <row r="716" spans="1:16" x14ac:dyDescent="0.35">
      <c r="A716" s="15" t="str">
        <v>successful</v>
      </c>
      <c r="B716" s="15" t="str">
        <v>US</v>
      </c>
      <c r="C716" s="15" t="str">
        <v>USD</v>
      </c>
      <c r="D716" s="15">
        <v>1323742396</v>
      </c>
      <c r="E716" s="15">
        <v>1319850796</v>
      </c>
      <c r="F716" s="15" t="b">
        <v>0</v>
      </c>
      <c r="G716" s="15">
        <v>136</v>
      </c>
      <c r="J716" s="15" t="str">
        <v>failed</v>
      </c>
      <c r="K716" s="15" t="str">
        <v>US</v>
      </c>
      <c r="L716" s="15" t="str">
        <v>USD</v>
      </c>
      <c r="M716" s="15">
        <v>1445439674</v>
      </c>
      <c r="N716" s="15">
        <v>1442847674</v>
      </c>
      <c r="O716" s="15" t="b">
        <v>0</v>
      </c>
      <c r="P716" s="15">
        <v>7</v>
      </c>
    </row>
    <row r="717" spans="1:16" x14ac:dyDescent="0.35">
      <c r="A717" s="15" t="str">
        <v>successful</v>
      </c>
      <c r="B717" s="15" t="str">
        <v>US</v>
      </c>
      <c r="C717" s="15" t="str">
        <v>USD</v>
      </c>
      <c r="D717" s="15">
        <v>1353621600</v>
      </c>
      <c r="E717" s="15">
        <v>1350061821</v>
      </c>
      <c r="F717" s="15" t="b">
        <v>0</v>
      </c>
      <c r="G717" s="15">
        <v>157</v>
      </c>
      <c r="J717" s="15" t="str">
        <v>failed</v>
      </c>
      <c r="K717" s="15" t="str">
        <v>US</v>
      </c>
      <c r="L717" s="15" t="str">
        <v>USD</v>
      </c>
      <c r="M717" s="15">
        <v>1465521306</v>
      </c>
      <c r="N717" s="15">
        <v>1460337306</v>
      </c>
      <c r="O717" s="15" t="b">
        <v>0</v>
      </c>
      <c r="P717" s="15">
        <v>0</v>
      </c>
    </row>
    <row r="718" spans="1:16" x14ac:dyDescent="0.35">
      <c r="A718" s="15" t="str">
        <v>successful</v>
      </c>
      <c r="B718" s="15" t="str">
        <v>US</v>
      </c>
      <c r="C718" s="15" t="str">
        <v>USD</v>
      </c>
      <c r="D718" s="15">
        <v>1383332400</v>
      </c>
      <c r="E718" s="15">
        <v>1380470188</v>
      </c>
      <c r="F718" s="15" t="b">
        <v>0</v>
      </c>
      <c r="G718" s="15">
        <v>158</v>
      </c>
      <c r="J718" s="15" t="str">
        <v>failed</v>
      </c>
      <c r="K718" s="15" t="str">
        <v>US</v>
      </c>
      <c r="L718" s="15" t="str">
        <v>USD</v>
      </c>
      <c r="M718" s="15">
        <v>1445738783</v>
      </c>
      <c r="N718" s="15">
        <v>1443146783</v>
      </c>
      <c r="O718" s="15" t="b">
        <v>0</v>
      </c>
      <c r="P718" s="15">
        <v>0</v>
      </c>
    </row>
    <row r="719" spans="1:16" x14ac:dyDescent="0.35">
      <c r="A719" s="15" t="str">
        <v>successful</v>
      </c>
      <c r="B719" s="15" t="str">
        <v>US</v>
      </c>
      <c r="C719" s="15" t="str">
        <v>USD</v>
      </c>
      <c r="D719" s="15">
        <v>1362757335</v>
      </c>
      <c r="E719" s="15">
        <v>1359301335</v>
      </c>
      <c r="F719" s="15" t="b">
        <v>0</v>
      </c>
      <c r="G719" s="15">
        <v>27</v>
      </c>
      <c r="J719" s="15" t="str">
        <v>failed</v>
      </c>
      <c r="K719" s="15" t="str">
        <v>US</v>
      </c>
      <c r="L719" s="15" t="str">
        <v>USD</v>
      </c>
      <c r="M719" s="15">
        <v>1434034800</v>
      </c>
      <c r="N719" s="15">
        <v>1432849552</v>
      </c>
      <c r="O719" s="15" t="b">
        <v>0</v>
      </c>
      <c r="P719" s="15">
        <v>0</v>
      </c>
    </row>
    <row r="720" spans="1:16" x14ac:dyDescent="0.35">
      <c r="A720" s="15" t="str">
        <v>successful</v>
      </c>
      <c r="B720" s="15" t="str">
        <v>US</v>
      </c>
      <c r="C720" s="15" t="str">
        <v>USD</v>
      </c>
      <c r="D720" s="15">
        <v>1410755286</v>
      </c>
      <c r="E720" s="15">
        <v>1408940886</v>
      </c>
      <c r="F720" s="15" t="b">
        <v>0</v>
      </c>
      <c r="G720" s="15">
        <v>23</v>
      </c>
      <c r="J720" s="15" t="str">
        <v>failed</v>
      </c>
      <c r="K720" s="15" t="str">
        <v>US</v>
      </c>
      <c r="L720" s="15" t="str">
        <v>USD</v>
      </c>
      <c r="M720" s="15">
        <v>1452920400</v>
      </c>
      <c r="N720" s="15">
        <v>1447777481</v>
      </c>
      <c r="O720" s="15" t="b">
        <v>0</v>
      </c>
      <c r="P720" s="15">
        <v>0</v>
      </c>
    </row>
    <row r="721" spans="1:16" x14ac:dyDescent="0.35">
      <c r="A721" s="15" t="str">
        <v>successful</v>
      </c>
      <c r="B721" s="15" t="str">
        <v>US</v>
      </c>
      <c r="C721" s="15" t="str">
        <v>USD</v>
      </c>
      <c r="D721" s="15">
        <v>1361606940</v>
      </c>
      <c r="E721" s="15">
        <v>1361002140</v>
      </c>
      <c r="F721" s="15" t="b">
        <v>0</v>
      </c>
      <c r="G721" s="15">
        <v>17</v>
      </c>
      <c r="J721" s="15" t="str">
        <v>failed</v>
      </c>
      <c r="K721" s="15" t="str">
        <v>US</v>
      </c>
      <c r="L721" s="15" t="str">
        <v>USD</v>
      </c>
      <c r="M721" s="15">
        <v>1473802200</v>
      </c>
      <c r="N721" s="15">
        <v>1472746374</v>
      </c>
      <c r="O721" s="15" t="b">
        <v>0</v>
      </c>
      <c r="P721" s="15">
        <v>0</v>
      </c>
    </row>
    <row r="722" spans="1:16" x14ac:dyDescent="0.35">
      <c r="A722" s="15" t="str">
        <v>successful</v>
      </c>
      <c r="B722" s="15" t="str">
        <v>US</v>
      </c>
      <c r="C722" s="15" t="str">
        <v>USD</v>
      </c>
      <c r="D722" s="15">
        <v>1338177540</v>
      </c>
      <c r="E722" s="15">
        <v>1333550015</v>
      </c>
      <c r="F722" s="15" t="b">
        <v>0</v>
      </c>
      <c r="G722" s="15">
        <v>37</v>
      </c>
      <c r="J722" s="15" t="str">
        <v>failed</v>
      </c>
      <c r="K722" s="15" t="str">
        <v>US</v>
      </c>
      <c r="L722" s="15" t="str">
        <v>USD</v>
      </c>
      <c r="M722" s="15">
        <v>1431046356</v>
      </c>
      <c r="N722" s="15">
        <v>1428454356</v>
      </c>
      <c r="O722" s="15" t="b">
        <v>0</v>
      </c>
      <c r="P722" s="15">
        <v>1</v>
      </c>
    </row>
    <row r="723" spans="1:16" x14ac:dyDescent="0.35">
      <c r="A723" s="15" t="str">
        <v>successful</v>
      </c>
      <c r="B723" s="15" t="str">
        <v>US</v>
      </c>
      <c r="C723" s="15" t="str">
        <v>USD</v>
      </c>
      <c r="D723" s="15">
        <v>1418803140</v>
      </c>
      <c r="E723" s="15">
        <v>1415343874</v>
      </c>
      <c r="F723" s="15" t="b">
        <v>0</v>
      </c>
      <c r="G723" s="15">
        <v>65</v>
      </c>
      <c r="J723" s="15" t="str">
        <v>failed</v>
      </c>
      <c r="K723" s="15" t="str">
        <v>US</v>
      </c>
      <c r="L723" s="15" t="str">
        <v>USD</v>
      </c>
      <c r="M723" s="15">
        <v>1470598345</v>
      </c>
      <c r="N723" s="15">
        <v>1468006345</v>
      </c>
      <c r="O723" s="15" t="b">
        <v>0</v>
      </c>
      <c r="P723" s="15">
        <v>2</v>
      </c>
    </row>
    <row r="724" spans="1:16" x14ac:dyDescent="0.35">
      <c r="A724" s="15" t="str">
        <v>successful</v>
      </c>
      <c r="B724" s="15" t="str">
        <v>GB</v>
      </c>
      <c r="C724" s="15" t="str">
        <v>GBP</v>
      </c>
      <c r="D724" s="15">
        <v>1377621089</v>
      </c>
      <c r="E724" s="15">
        <v>1372437089</v>
      </c>
      <c r="F724" s="15" t="b">
        <v>0</v>
      </c>
      <c r="G724" s="15">
        <v>18</v>
      </c>
      <c r="J724" s="15" t="str">
        <v>failed</v>
      </c>
      <c r="K724" s="15" t="str">
        <v>US</v>
      </c>
      <c r="L724" s="15" t="str">
        <v>USD</v>
      </c>
      <c r="M724" s="15">
        <v>1447018833</v>
      </c>
      <c r="N724" s="15">
        <v>1444423233</v>
      </c>
      <c r="O724" s="15" t="b">
        <v>0</v>
      </c>
      <c r="P724" s="15">
        <v>1</v>
      </c>
    </row>
    <row r="725" spans="1:16" x14ac:dyDescent="0.35">
      <c r="A725" s="15" t="str">
        <v>successful</v>
      </c>
      <c r="B725" s="15" t="str">
        <v>US</v>
      </c>
      <c r="C725" s="15" t="str">
        <v>USD</v>
      </c>
      <c r="D725" s="15">
        <v>1357721335</v>
      </c>
      <c r="E725" s="15">
        <v>1354265335</v>
      </c>
      <c r="F725" s="15" t="b">
        <v>0</v>
      </c>
      <c r="G725" s="15">
        <v>25</v>
      </c>
      <c r="J725" s="15" t="str">
        <v>failed</v>
      </c>
      <c r="K725" s="15" t="str">
        <v>US</v>
      </c>
      <c r="L725" s="15" t="str">
        <v>USD</v>
      </c>
      <c r="M725" s="15">
        <v>1437432392</v>
      </c>
      <c r="N725" s="15">
        <v>1434840392</v>
      </c>
      <c r="O725" s="15" t="b">
        <v>0</v>
      </c>
      <c r="P725" s="15">
        <v>15</v>
      </c>
    </row>
    <row r="726" spans="1:16" x14ac:dyDescent="0.35">
      <c r="A726" s="15" t="str">
        <v>successful</v>
      </c>
      <c r="B726" s="15" t="str">
        <v>US</v>
      </c>
      <c r="C726" s="15" t="str">
        <v>USD</v>
      </c>
      <c r="D726" s="15">
        <v>1347382053</v>
      </c>
      <c r="E726" s="15">
        <v>1344962853</v>
      </c>
      <c r="F726" s="15" t="b">
        <v>0</v>
      </c>
      <c r="G726" s="15">
        <v>104</v>
      </c>
      <c r="J726" s="15" t="str">
        <v>failed</v>
      </c>
      <c r="K726" s="15" t="str">
        <v>US</v>
      </c>
      <c r="L726" s="15" t="str">
        <v>USD</v>
      </c>
      <c r="M726" s="15">
        <v>1412283542</v>
      </c>
      <c r="N726" s="15">
        <v>1409691542</v>
      </c>
      <c r="O726" s="15" t="b">
        <v>0</v>
      </c>
      <c r="P726" s="15">
        <v>1</v>
      </c>
    </row>
    <row r="727" spans="1:16" x14ac:dyDescent="0.35">
      <c r="A727" s="15" t="str">
        <v>successful</v>
      </c>
      <c r="B727" s="15" t="str">
        <v>US</v>
      </c>
      <c r="C727" s="15" t="str">
        <v>USD</v>
      </c>
      <c r="D727" s="15">
        <v>1385932867</v>
      </c>
      <c r="E727" s="15">
        <v>1383337267</v>
      </c>
      <c r="F727" s="15" t="b">
        <v>0</v>
      </c>
      <c r="G727" s="15">
        <v>108</v>
      </c>
      <c r="J727" s="15" t="str">
        <v>failed</v>
      </c>
      <c r="K727" s="15" t="str">
        <v>US</v>
      </c>
      <c r="L727" s="15" t="str">
        <v>USD</v>
      </c>
      <c r="M727" s="15">
        <v>1462391932</v>
      </c>
      <c r="N727" s="15">
        <v>1457297932</v>
      </c>
      <c r="O727" s="15" t="b">
        <v>0</v>
      </c>
      <c r="P727" s="15">
        <v>1</v>
      </c>
    </row>
    <row r="728" spans="1:16" x14ac:dyDescent="0.35">
      <c r="A728" s="15" t="str">
        <v>successful</v>
      </c>
      <c r="B728" s="15" t="str">
        <v>US</v>
      </c>
      <c r="C728" s="15" t="str">
        <v>USD</v>
      </c>
      <c r="D728" s="15">
        <v>1353905940</v>
      </c>
      <c r="E728" s="15">
        <v>1351011489</v>
      </c>
      <c r="F728" s="15" t="b">
        <v>0</v>
      </c>
      <c r="G728" s="15">
        <v>38</v>
      </c>
      <c r="J728" s="15" t="str">
        <v>failed</v>
      </c>
      <c r="K728" s="15" t="str">
        <v>US</v>
      </c>
      <c r="L728" s="15" t="str">
        <v>USD</v>
      </c>
      <c r="M728" s="15">
        <v>1437075422</v>
      </c>
      <c r="N728" s="15">
        <v>1434483422</v>
      </c>
      <c r="O728" s="15" t="b">
        <v>0</v>
      </c>
      <c r="P728" s="15">
        <v>0</v>
      </c>
    </row>
    <row r="729" spans="1:16" x14ac:dyDescent="0.35">
      <c r="A729" s="15" t="str">
        <v>successful</v>
      </c>
      <c r="B729" s="15" t="str">
        <v>US</v>
      </c>
      <c r="C729" s="15" t="str">
        <v>USD</v>
      </c>
      <c r="D729" s="15">
        <v>1403026882</v>
      </c>
      <c r="E729" s="15">
        <v>1400175682</v>
      </c>
      <c r="F729" s="15" t="b">
        <v>0</v>
      </c>
      <c r="G729" s="15">
        <v>88</v>
      </c>
      <c r="J729" s="15" t="str">
        <v>failed</v>
      </c>
      <c r="K729" s="15" t="str">
        <v>GB</v>
      </c>
      <c r="L729" s="15" t="str">
        <v>GBP</v>
      </c>
      <c r="M729" s="15">
        <v>1407065979</v>
      </c>
      <c r="N729" s="15">
        <v>1404560379</v>
      </c>
      <c r="O729" s="15" t="b">
        <v>1</v>
      </c>
      <c r="P729" s="15">
        <v>39</v>
      </c>
    </row>
    <row r="730" spans="1:16" x14ac:dyDescent="0.35">
      <c r="A730" s="15" t="str">
        <v>successful</v>
      </c>
      <c r="B730" s="15" t="str">
        <v>US</v>
      </c>
      <c r="C730" s="15" t="str">
        <v>USD</v>
      </c>
      <c r="D730" s="15">
        <v>1392929333</v>
      </c>
      <c r="E730" s="15">
        <v>1389041333</v>
      </c>
      <c r="F730" s="15" t="b">
        <v>0</v>
      </c>
      <c r="G730" s="15">
        <v>82</v>
      </c>
      <c r="J730" s="15" t="str">
        <v>failed</v>
      </c>
      <c r="K730" s="15" t="str">
        <v>US</v>
      </c>
      <c r="L730" s="15" t="str">
        <v>USD</v>
      </c>
      <c r="M730" s="15">
        <v>1407972712</v>
      </c>
      <c r="N730" s="15">
        <v>1405380712</v>
      </c>
      <c r="O730" s="15" t="b">
        <v>1</v>
      </c>
      <c r="P730" s="15">
        <v>103</v>
      </c>
    </row>
    <row r="731" spans="1:16" x14ac:dyDescent="0.35">
      <c r="A731" s="15" t="str">
        <v>successful</v>
      </c>
      <c r="B731" s="15" t="str">
        <v>US</v>
      </c>
      <c r="C731" s="15" t="str">
        <v>USD</v>
      </c>
      <c r="D731" s="15">
        <v>1330671540</v>
      </c>
      <c r="E731" s="15">
        <v>1328040375</v>
      </c>
      <c r="F731" s="15" t="b">
        <v>0</v>
      </c>
      <c r="G731" s="15">
        <v>126</v>
      </c>
      <c r="J731" s="15" t="str">
        <v>failed</v>
      </c>
      <c r="K731" s="15" t="str">
        <v>AU</v>
      </c>
      <c r="L731" s="15" t="str">
        <v>AUD</v>
      </c>
      <c r="M731" s="15">
        <v>1408999088</v>
      </c>
      <c r="N731" s="15">
        <v>1407184688</v>
      </c>
      <c r="O731" s="15" t="b">
        <v>1</v>
      </c>
      <c r="P731" s="15">
        <v>0</v>
      </c>
    </row>
    <row r="732" spans="1:16" x14ac:dyDescent="0.35">
      <c r="A732" s="15" t="str">
        <v>successful</v>
      </c>
      <c r="B732" s="15" t="str">
        <v>US</v>
      </c>
      <c r="C732" s="15" t="str">
        <v>USD</v>
      </c>
      <c r="D732" s="15">
        <v>1350074261</v>
      </c>
      <c r="E732" s="15">
        <v>1347482261</v>
      </c>
      <c r="F732" s="15" t="b">
        <v>0</v>
      </c>
      <c r="G732" s="15">
        <v>133</v>
      </c>
      <c r="J732" s="15" t="str">
        <v>failed</v>
      </c>
      <c r="K732" s="15" t="str">
        <v>US</v>
      </c>
      <c r="L732" s="15" t="str">
        <v>USD</v>
      </c>
      <c r="M732" s="15">
        <v>1407080884</v>
      </c>
      <c r="N732" s="15">
        <v>1404488884</v>
      </c>
      <c r="O732" s="15" t="b">
        <v>1</v>
      </c>
      <c r="P732" s="15">
        <v>39</v>
      </c>
    </row>
    <row r="733" spans="1:16" x14ac:dyDescent="0.35">
      <c r="A733" s="15" t="str">
        <v>successful</v>
      </c>
      <c r="B733" s="15" t="str">
        <v>US</v>
      </c>
      <c r="C733" s="15" t="str">
        <v>USD</v>
      </c>
      <c r="D733" s="15">
        <v>1316851854</v>
      </c>
      <c r="E733" s="15">
        <v>1311667854</v>
      </c>
      <c r="F733" s="15" t="b">
        <v>0</v>
      </c>
      <c r="G733" s="15">
        <v>47</v>
      </c>
      <c r="J733" s="15" t="str">
        <v>failed</v>
      </c>
      <c r="K733" s="15" t="str">
        <v>US</v>
      </c>
      <c r="L733" s="15" t="str">
        <v>USD</v>
      </c>
      <c r="M733" s="15">
        <v>1411824444</v>
      </c>
      <c r="N733" s="15">
        <v>1406640444</v>
      </c>
      <c r="O733" s="15" t="b">
        <v>1</v>
      </c>
      <c r="P733" s="15">
        <v>15</v>
      </c>
    </row>
    <row r="734" spans="1:16" x14ac:dyDescent="0.35">
      <c r="A734" s="15" t="str">
        <v>successful</v>
      </c>
      <c r="B734" s="15" t="str">
        <v>US</v>
      </c>
      <c r="C734" s="15" t="str">
        <v>USD</v>
      </c>
      <c r="D734" s="15">
        <v>1326690000</v>
      </c>
      <c r="E734" s="15">
        <v>1324329156</v>
      </c>
      <c r="F734" s="15" t="b">
        <v>0</v>
      </c>
      <c r="G734" s="15">
        <v>58</v>
      </c>
      <c r="J734" s="15" t="str">
        <v>failed</v>
      </c>
      <c r="K734" s="15" t="str">
        <v>US</v>
      </c>
      <c r="L734" s="15" t="str">
        <v>USD</v>
      </c>
      <c r="M734" s="15">
        <v>1421177959</v>
      </c>
      <c r="N734" s="15">
        <v>1418585959</v>
      </c>
      <c r="O734" s="15" t="b">
        <v>1</v>
      </c>
      <c r="P734" s="15">
        <v>22</v>
      </c>
    </row>
    <row r="735" spans="1:16" x14ac:dyDescent="0.35">
      <c r="A735" s="15" t="str">
        <v>successful</v>
      </c>
      <c r="B735" s="15" t="str">
        <v>US</v>
      </c>
      <c r="C735" s="15" t="str">
        <v>USD</v>
      </c>
      <c r="D735" s="15">
        <v>1306994340</v>
      </c>
      <c r="E735" s="15">
        <v>1303706001</v>
      </c>
      <c r="F735" s="15" t="b">
        <v>0</v>
      </c>
      <c r="G735" s="15">
        <v>32</v>
      </c>
      <c r="J735" s="15" t="str">
        <v>failed</v>
      </c>
      <c r="K735" s="15" t="str">
        <v>US</v>
      </c>
      <c r="L735" s="15" t="str">
        <v>USD</v>
      </c>
      <c r="M735" s="15">
        <v>1413312194</v>
      </c>
      <c r="N735" s="15">
        <v>1410288194</v>
      </c>
      <c r="O735" s="15" t="b">
        <v>1</v>
      </c>
      <c r="P735" s="15">
        <v>92</v>
      </c>
    </row>
    <row r="736" spans="1:16" x14ac:dyDescent="0.35">
      <c r="A736" s="15" t="str">
        <v>successful</v>
      </c>
      <c r="B736" s="15" t="str">
        <v>US</v>
      </c>
      <c r="C736" s="15" t="str">
        <v>USD</v>
      </c>
      <c r="D736" s="15">
        <v>1468270261</v>
      </c>
      <c r="E736" s="15">
        <v>1463086261</v>
      </c>
      <c r="F736" s="15" t="b">
        <v>0</v>
      </c>
      <c r="G736" s="15">
        <v>37</v>
      </c>
      <c r="J736" s="15" t="str">
        <v>failed</v>
      </c>
      <c r="K736" s="15" t="str">
        <v>GB</v>
      </c>
      <c r="L736" s="15" t="str">
        <v>GBP</v>
      </c>
      <c r="M736" s="15">
        <v>1414107040</v>
      </c>
      <c r="N736" s="15">
        <v>1411515040</v>
      </c>
      <c r="O736" s="15" t="b">
        <v>1</v>
      </c>
      <c r="P736" s="15">
        <v>25</v>
      </c>
    </row>
    <row r="737" spans="1:16" x14ac:dyDescent="0.35">
      <c r="A737" s="15" t="str">
        <v>successful</v>
      </c>
      <c r="B737" s="15" t="str">
        <v>US</v>
      </c>
      <c r="C737" s="15" t="str">
        <v>USD</v>
      </c>
      <c r="D737" s="15">
        <v>1307851200</v>
      </c>
      <c r="E737" s="15">
        <v>1304129088</v>
      </c>
      <c r="F737" s="15" t="b">
        <v>0</v>
      </c>
      <c r="G737" s="15">
        <v>87</v>
      </c>
      <c r="J737" s="15" t="str">
        <v>failed</v>
      </c>
      <c r="K737" s="15" t="str">
        <v>GB</v>
      </c>
      <c r="L737" s="15" t="str">
        <v>GBP</v>
      </c>
      <c r="M737" s="15">
        <v>1404666836</v>
      </c>
      <c r="N737" s="15">
        <v>1399482836</v>
      </c>
      <c r="O737" s="15" t="b">
        <v>1</v>
      </c>
      <c r="P737" s="15">
        <v>19</v>
      </c>
    </row>
    <row r="738" spans="1:16" x14ac:dyDescent="0.35">
      <c r="A738" s="15" t="str">
        <v>successful</v>
      </c>
      <c r="B738" s="15" t="str">
        <v>US</v>
      </c>
      <c r="C738" s="15" t="str">
        <v>USD</v>
      </c>
      <c r="D738" s="15">
        <v>1262302740</v>
      </c>
      <c r="E738" s="15">
        <v>1257444140</v>
      </c>
      <c r="F738" s="15" t="b">
        <v>0</v>
      </c>
      <c r="G738" s="15">
        <v>15</v>
      </c>
      <c r="J738" s="15" t="str">
        <v>failed</v>
      </c>
      <c r="K738" s="15" t="str">
        <v>US</v>
      </c>
      <c r="L738" s="15" t="str">
        <v>USD</v>
      </c>
      <c r="M738" s="15">
        <v>1421691298</v>
      </c>
      <c r="N738" s="15">
        <v>1417803298</v>
      </c>
      <c r="O738" s="15" t="b">
        <v>1</v>
      </c>
      <c r="P738" s="15">
        <v>19</v>
      </c>
    </row>
    <row r="739" spans="1:16" x14ac:dyDescent="0.35">
      <c r="A739" s="15" t="str">
        <v>successful</v>
      </c>
      <c r="B739" s="15" t="str">
        <v>US</v>
      </c>
      <c r="C739" s="15" t="str">
        <v>USD</v>
      </c>
      <c r="D739" s="15">
        <v>1362086700</v>
      </c>
      <c r="E739" s="15">
        <v>1358180968</v>
      </c>
      <c r="F739" s="15" t="b">
        <v>0</v>
      </c>
      <c r="G739" s="15">
        <v>27</v>
      </c>
      <c r="J739" s="15" t="str">
        <v>failed</v>
      </c>
      <c r="K739" s="15" t="str">
        <v>US</v>
      </c>
      <c r="L739" s="15" t="str">
        <v>USD</v>
      </c>
      <c r="M739" s="15">
        <v>1417273140</v>
      </c>
      <c r="N739" s="15">
        <v>1413609292</v>
      </c>
      <c r="O739" s="15" t="b">
        <v>1</v>
      </c>
      <c r="P739" s="15">
        <v>13</v>
      </c>
    </row>
    <row r="740" spans="1:16" x14ac:dyDescent="0.35">
      <c r="A740" s="15" t="str">
        <v>successful</v>
      </c>
      <c r="B740" s="15" t="str">
        <v>US</v>
      </c>
      <c r="C740" s="15" t="str">
        <v>USD</v>
      </c>
      <c r="D740" s="15">
        <v>1330789165</v>
      </c>
      <c r="E740" s="15">
        <v>1328197165</v>
      </c>
      <c r="F740" s="15" t="b">
        <v>0</v>
      </c>
      <c r="G740" s="15">
        <v>19</v>
      </c>
      <c r="J740" s="15" t="str">
        <v>failed</v>
      </c>
      <c r="K740" s="15" t="str">
        <v>US</v>
      </c>
      <c r="L740" s="15" t="str">
        <v>USD</v>
      </c>
      <c r="M740" s="15">
        <v>1414193160</v>
      </c>
      <c r="N740" s="15">
        <v>1410305160</v>
      </c>
      <c r="O740" s="15" t="b">
        <v>1</v>
      </c>
      <c r="P740" s="15">
        <v>124</v>
      </c>
    </row>
    <row r="741" spans="1:16" x14ac:dyDescent="0.35">
      <c r="A741" s="15" t="str">
        <v>successful</v>
      </c>
      <c r="B741" s="15" t="str">
        <v>US</v>
      </c>
      <c r="C741" s="15" t="str">
        <v>USD</v>
      </c>
      <c r="D741" s="15">
        <v>1280800740</v>
      </c>
      <c r="E741" s="15">
        <v>1279603955</v>
      </c>
      <c r="F741" s="15" t="b">
        <v>0</v>
      </c>
      <c r="G741" s="15">
        <v>17</v>
      </c>
      <c r="J741" s="15" t="str">
        <v>failed</v>
      </c>
      <c r="K741" s="15" t="str">
        <v>GB</v>
      </c>
      <c r="L741" s="15" t="str">
        <v>GBP</v>
      </c>
      <c r="M741" s="15">
        <v>1414623471</v>
      </c>
      <c r="N741" s="15">
        <v>1411513071</v>
      </c>
      <c r="O741" s="15" t="b">
        <v>1</v>
      </c>
      <c r="P741" s="15">
        <v>4</v>
      </c>
    </row>
    <row r="742" spans="1:16" x14ac:dyDescent="0.35">
      <c r="A742" s="15" t="str">
        <v>successful</v>
      </c>
      <c r="B742" s="15" t="str">
        <v>US</v>
      </c>
      <c r="C742" s="15" t="str">
        <v>USD</v>
      </c>
      <c r="D742" s="15">
        <v>1418998744</v>
      </c>
      <c r="E742" s="15">
        <v>1416406744</v>
      </c>
      <c r="F742" s="15" t="b">
        <v>0</v>
      </c>
      <c r="G742" s="15">
        <v>26</v>
      </c>
      <c r="J742" s="15" t="str">
        <v>failed</v>
      </c>
      <c r="K742" s="15" t="str">
        <v>NL</v>
      </c>
      <c r="L742" s="15" t="str">
        <v>EUR</v>
      </c>
      <c r="M742" s="15">
        <v>1424421253</v>
      </c>
      <c r="N742" s="15">
        <v>1421829253</v>
      </c>
      <c r="O742" s="15" t="b">
        <v>1</v>
      </c>
      <c r="P742" s="15">
        <v>10</v>
      </c>
    </row>
    <row r="743" spans="1:16" x14ac:dyDescent="0.35">
      <c r="A743" s="15" t="str">
        <v>successful</v>
      </c>
      <c r="B743" s="15" t="str">
        <v>US</v>
      </c>
      <c r="C743" s="15" t="str">
        <v>USD</v>
      </c>
      <c r="D743" s="15">
        <v>1308011727</v>
      </c>
      <c r="E743" s="15">
        <v>1306283727</v>
      </c>
      <c r="F743" s="15" t="b">
        <v>0</v>
      </c>
      <c r="G743" s="15">
        <v>28</v>
      </c>
      <c r="J743" s="15" t="str">
        <v>failed</v>
      </c>
      <c r="K743" s="15" t="str">
        <v>US</v>
      </c>
      <c r="L743" s="15" t="str">
        <v>USD</v>
      </c>
      <c r="M743" s="15">
        <v>1427485395</v>
      </c>
      <c r="N743" s="15">
        <v>1423600995</v>
      </c>
      <c r="O743" s="15" t="b">
        <v>1</v>
      </c>
      <c r="P743" s="15">
        <v>15</v>
      </c>
    </row>
    <row r="744" spans="1:16" x14ac:dyDescent="0.35">
      <c r="A744" s="15" t="str">
        <v>successful</v>
      </c>
      <c r="B744" s="15" t="str">
        <v>US</v>
      </c>
      <c r="C744" s="15" t="str">
        <v>USD</v>
      </c>
      <c r="D744" s="15">
        <v>1348516012</v>
      </c>
      <c r="E744" s="15">
        <v>1345924012</v>
      </c>
      <c r="F744" s="15" t="b">
        <v>0</v>
      </c>
      <c r="G744" s="15">
        <v>37</v>
      </c>
      <c r="J744" s="15" t="str">
        <v>failed</v>
      </c>
      <c r="K744" s="15" t="str">
        <v>US</v>
      </c>
      <c r="L744" s="15" t="str">
        <v>USD</v>
      </c>
      <c r="M744" s="15">
        <v>1472834180</v>
      </c>
      <c r="N744" s="15">
        <v>1470242180</v>
      </c>
      <c r="O744" s="15" t="b">
        <v>1</v>
      </c>
      <c r="P744" s="15">
        <v>38</v>
      </c>
    </row>
    <row r="745" spans="1:16" x14ac:dyDescent="0.35">
      <c r="A745" s="15" t="str">
        <v>successful</v>
      </c>
      <c r="B745" s="15" t="str">
        <v>US</v>
      </c>
      <c r="C745" s="15" t="str">
        <v>USD</v>
      </c>
      <c r="D745" s="15">
        <v>1353551160</v>
      </c>
      <c r="E745" s="15">
        <v>1348363560</v>
      </c>
      <c r="F745" s="15" t="b">
        <v>0</v>
      </c>
      <c r="G745" s="15">
        <v>128</v>
      </c>
      <c r="J745" s="15" t="str">
        <v>failed</v>
      </c>
      <c r="K745" s="15" t="str">
        <v>US</v>
      </c>
      <c r="L745" s="15" t="str">
        <v>USD</v>
      </c>
      <c r="M745" s="15">
        <v>1467469510</v>
      </c>
      <c r="N745" s="15">
        <v>1462285510</v>
      </c>
      <c r="O745" s="15" t="b">
        <v>1</v>
      </c>
      <c r="P745" s="15">
        <v>152</v>
      </c>
    </row>
    <row r="746" spans="1:16" x14ac:dyDescent="0.35">
      <c r="A746" s="15" t="str">
        <v>successful</v>
      </c>
      <c r="B746" s="15" t="str">
        <v>US</v>
      </c>
      <c r="C746" s="15" t="str">
        <v>USD</v>
      </c>
      <c r="D746" s="15">
        <v>1379515740</v>
      </c>
      <c r="E746" s="15">
        <v>1378306140</v>
      </c>
      <c r="F746" s="15" t="b">
        <v>0</v>
      </c>
      <c r="G746" s="15">
        <v>10</v>
      </c>
      <c r="J746" s="15" t="str">
        <v>failed</v>
      </c>
      <c r="K746" s="15" t="str">
        <v>US</v>
      </c>
      <c r="L746" s="15" t="str">
        <v>USD</v>
      </c>
      <c r="M746" s="15">
        <v>1473950945</v>
      </c>
      <c r="N746" s="15">
        <v>1471272545</v>
      </c>
      <c r="O746" s="15" t="b">
        <v>1</v>
      </c>
      <c r="P746" s="15">
        <v>24</v>
      </c>
    </row>
    <row r="747" spans="1:16" x14ac:dyDescent="0.35">
      <c r="A747" s="15" t="str">
        <v>successful</v>
      </c>
      <c r="B747" s="15" t="str">
        <v>GB</v>
      </c>
      <c r="C747" s="15" t="str">
        <v>GBP</v>
      </c>
      <c r="D747" s="15">
        <v>1408039860</v>
      </c>
      <c r="E747" s="15">
        <v>1405248503</v>
      </c>
      <c r="F747" s="15" t="b">
        <v>0</v>
      </c>
      <c r="G747" s="15">
        <v>83</v>
      </c>
      <c r="J747" s="15" t="str">
        <v>failed</v>
      </c>
      <c r="K747" s="15" t="str">
        <v>US</v>
      </c>
      <c r="L747" s="15" t="str">
        <v>USD</v>
      </c>
      <c r="M747" s="15">
        <v>1456062489</v>
      </c>
      <c r="N747" s="15">
        <v>1453211289</v>
      </c>
      <c r="O747" s="15" t="b">
        <v>1</v>
      </c>
      <c r="P747" s="15">
        <v>76</v>
      </c>
    </row>
    <row r="748" spans="1:16" x14ac:dyDescent="0.35">
      <c r="A748" s="15" t="str">
        <v>successful</v>
      </c>
      <c r="B748" s="15" t="str">
        <v>US</v>
      </c>
      <c r="C748" s="15" t="str">
        <v>USD</v>
      </c>
      <c r="D748" s="15">
        <v>1339235377</v>
      </c>
      <c r="E748" s="15">
        <v>1336643377</v>
      </c>
      <c r="F748" s="15" t="b">
        <v>0</v>
      </c>
      <c r="G748" s="15">
        <v>46</v>
      </c>
      <c r="J748" s="15" t="str">
        <v>failed</v>
      </c>
      <c r="K748" s="15" t="str">
        <v>US</v>
      </c>
      <c r="L748" s="15" t="str">
        <v>USD</v>
      </c>
      <c r="M748" s="15">
        <v>1432248478</v>
      </c>
      <c r="N748" s="15">
        <v>1429656478</v>
      </c>
      <c r="O748" s="15" t="b">
        <v>1</v>
      </c>
      <c r="P748" s="15">
        <v>185</v>
      </c>
    </row>
    <row r="749" spans="1:16" x14ac:dyDescent="0.35">
      <c r="A749" s="15" t="str">
        <v>successful</v>
      </c>
      <c r="B749" s="15" t="str">
        <v>US</v>
      </c>
      <c r="C749" s="15" t="str">
        <v>USD</v>
      </c>
      <c r="D749" s="15">
        <v>1300636482</v>
      </c>
      <c r="E749" s="15">
        <v>1298048082</v>
      </c>
      <c r="F749" s="15" t="b">
        <v>0</v>
      </c>
      <c r="G749" s="15">
        <v>90</v>
      </c>
      <c r="J749" s="15" t="str">
        <v>failed</v>
      </c>
      <c r="K749" s="15" t="str">
        <v>US</v>
      </c>
      <c r="L749" s="15" t="str">
        <v>USD</v>
      </c>
      <c r="M749" s="15">
        <v>1422674700</v>
      </c>
      <c r="N749" s="15">
        <v>1419954240</v>
      </c>
      <c r="O749" s="15" t="b">
        <v>1</v>
      </c>
      <c r="P749" s="15">
        <v>33</v>
      </c>
    </row>
    <row r="750" spans="1:16" x14ac:dyDescent="0.35">
      <c r="A750" s="15" t="str">
        <v>successful</v>
      </c>
      <c r="B750" s="15" t="str">
        <v>US</v>
      </c>
      <c r="C750" s="15" t="str">
        <v>USD</v>
      </c>
      <c r="D750" s="15">
        <v>1400862355</v>
      </c>
      <c r="E750" s="15">
        <v>1396974355</v>
      </c>
      <c r="F750" s="15" t="b">
        <v>0</v>
      </c>
      <c r="G750" s="15">
        <v>81</v>
      </c>
      <c r="J750" s="15" t="str">
        <v>failed</v>
      </c>
      <c r="K750" s="15" t="str">
        <v>US</v>
      </c>
      <c r="L750" s="15" t="str">
        <v>USD</v>
      </c>
      <c r="M750" s="15">
        <v>1413417600</v>
      </c>
      <c r="N750" s="15">
        <v>1410750855</v>
      </c>
      <c r="O750" s="15" t="b">
        <v>1</v>
      </c>
      <c r="P750" s="15">
        <v>108</v>
      </c>
    </row>
    <row r="751" spans="1:16" x14ac:dyDescent="0.35">
      <c r="A751" s="15" t="str">
        <v>successful</v>
      </c>
      <c r="B751" s="15" t="str">
        <v>US</v>
      </c>
      <c r="C751" s="15" t="str">
        <v>USD</v>
      </c>
      <c r="D751" s="15">
        <v>1381314437</v>
      </c>
      <c r="E751" s="15">
        <v>1378722437</v>
      </c>
      <c r="F751" s="15" t="b">
        <v>0</v>
      </c>
      <c r="G751" s="15">
        <v>32</v>
      </c>
      <c r="J751" s="15" t="str">
        <v>failed</v>
      </c>
      <c r="K751" s="15" t="str">
        <v>NL</v>
      </c>
      <c r="L751" s="15" t="str">
        <v>EUR</v>
      </c>
      <c r="M751" s="15">
        <v>1418649177</v>
      </c>
      <c r="N751" s="15">
        <v>1416057177</v>
      </c>
      <c r="O751" s="15" t="b">
        <v>1</v>
      </c>
      <c r="P751" s="15">
        <v>29</v>
      </c>
    </row>
    <row r="752" spans="1:16" x14ac:dyDescent="0.35">
      <c r="A752" s="15" t="str">
        <v>successful</v>
      </c>
      <c r="B752" s="15" t="str">
        <v>US</v>
      </c>
      <c r="C752" s="15" t="str">
        <v>USD</v>
      </c>
      <c r="D752" s="15">
        <v>1303801140</v>
      </c>
      <c r="E752" s="15">
        <v>1300916220</v>
      </c>
      <c r="F752" s="15" t="b">
        <v>0</v>
      </c>
      <c r="G752" s="15">
        <v>20</v>
      </c>
      <c r="J752" s="15" t="str">
        <v>failed</v>
      </c>
      <c r="K752" s="15" t="str">
        <v>US</v>
      </c>
      <c r="L752" s="15" t="str">
        <v>USD</v>
      </c>
      <c r="M752" s="15">
        <v>1428158637</v>
      </c>
      <c r="N752" s="15">
        <v>1425570237</v>
      </c>
      <c r="O752" s="15" t="b">
        <v>1</v>
      </c>
      <c r="P752" s="15">
        <v>24</v>
      </c>
    </row>
    <row r="753" spans="1:16" x14ac:dyDescent="0.35">
      <c r="A753" s="15" t="str">
        <v>successful</v>
      </c>
      <c r="B753" s="15" t="str">
        <v>US</v>
      </c>
      <c r="C753" s="15" t="str">
        <v>USD</v>
      </c>
      <c r="D753" s="15">
        <v>1385297393</v>
      </c>
      <c r="E753" s="15">
        <v>1382701793</v>
      </c>
      <c r="F753" s="15" t="b">
        <v>0</v>
      </c>
      <c r="G753" s="15">
        <v>70</v>
      </c>
      <c r="J753" s="15" t="str">
        <v>failed</v>
      </c>
      <c r="K753" s="15" t="str">
        <v>GB</v>
      </c>
      <c r="L753" s="15" t="str">
        <v>GBP</v>
      </c>
      <c r="M753" s="15">
        <v>1414795542</v>
      </c>
      <c r="N753" s="15">
        <v>1412203542</v>
      </c>
      <c r="O753" s="15" t="b">
        <v>1</v>
      </c>
      <c r="P753" s="15">
        <v>4</v>
      </c>
    </row>
    <row r="754" spans="1:16" x14ac:dyDescent="0.35">
      <c r="A754" s="15" t="str">
        <v>successful</v>
      </c>
      <c r="B754" s="15" t="str">
        <v>US</v>
      </c>
      <c r="C754" s="15" t="str">
        <v>USD</v>
      </c>
      <c r="D754" s="15">
        <v>1303675296</v>
      </c>
      <c r="E754" s="15">
        <v>1300996896</v>
      </c>
      <c r="F754" s="15" t="b">
        <v>0</v>
      </c>
      <c r="G754" s="15">
        <v>168</v>
      </c>
      <c r="J754" s="15" t="str">
        <v>failed</v>
      </c>
      <c r="K754" s="15" t="str">
        <v>US</v>
      </c>
      <c r="L754" s="15" t="str">
        <v>USD</v>
      </c>
      <c r="M754" s="15">
        <v>1421042403</v>
      </c>
      <c r="N754" s="15">
        <v>1415858403</v>
      </c>
      <c r="O754" s="15" t="b">
        <v>1</v>
      </c>
      <c r="P754" s="15">
        <v>4</v>
      </c>
    </row>
    <row r="755" spans="1:16" x14ac:dyDescent="0.35">
      <c r="A755" s="15" t="str">
        <v>successful</v>
      </c>
      <c r="B755" s="15" t="str">
        <v>US</v>
      </c>
      <c r="C755" s="15" t="str">
        <v>USD</v>
      </c>
      <c r="D755" s="15">
        <v>1334784160</v>
      </c>
      <c r="E755" s="15">
        <v>1332192160</v>
      </c>
      <c r="F755" s="15" t="b">
        <v>0</v>
      </c>
      <c r="G755" s="15">
        <v>34</v>
      </c>
      <c r="J755" s="15" t="str">
        <v>failed</v>
      </c>
      <c r="K755" s="15" t="str">
        <v>US</v>
      </c>
      <c r="L755" s="15" t="str">
        <v>USD</v>
      </c>
      <c r="M755" s="15">
        <v>1423152678</v>
      </c>
      <c r="N755" s="15">
        <v>1420560678</v>
      </c>
      <c r="O755" s="15" t="b">
        <v>1</v>
      </c>
      <c r="P755" s="15">
        <v>15</v>
      </c>
    </row>
    <row r="756" spans="1:16" x14ac:dyDescent="0.35">
      <c r="A756" s="15" t="str">
        <v>successful</v>
      </c>
      <c r="B756" s="15" t="str">
        <v>US</v>
      </c>
      <c r="C756" s="15" t="str">
        <v>USD</v>
      </c>
      <c r="D756" s="15">
        <v>1333648820</v>
      </c>
      <c r="E756" s="15">
        <v>1331060420</v>
      </c>
      <c r="F756" s="15" t="b">
        <v>0</v>
      </c>
      <c r="G756" s="15">
        <v>48</v>
      </c>
      <c r="J756" s="15" t="str">
        <v>failed</v>
      </c>
      <c r="K756" s="15" t="str">
        <v>GB</v>
      </c>
      <c r="L756" s="15" t="str">
        <v>GBP</v>
      </c>
      <c r="M756" s="15">
        <v>1422553565</v>
      </c>
      <c r="N756" s="15">
        <v>1417369565</v>
      </c>
      <c r="O756" s="15" t="b">
        <v>1</v>
      </c>
      <c r="P756" s="15">
        <v>4</v>
      </c>
    </row>
    <row r="757" spans="1:16" x14ac:dyDescent="0.35">
      <c r="A757" s="15" t="str">
        <v>successful</v>
      </c>
      <c r="B757" s="15" t="str">
        <v>US</v>
      </c>
      <c r="C757" s="15" t="str">
        <v>USD</v>
      </c>
      <c r="D757" s="15">
        <v>1355437052</v>
      </c>
      <c r="E757" s="15">
        <v>1352845052</v>
      </c>
      <c r="F757" s="15" t="b">
        <v>0</v>
      </c>
      <c r="G757" s="15">
        <v>48</v>
      </c>
      <c r="J757" s="15" t="str">
        <v>failed</v>
      </c>
      <c r="K757" s="15" t="str">
        <v>US</v>
      </c>
      <c r="L757" s="15" t="str">
        <v>USD</v>
      </c>
      <c r="M757" s="15">
        <v>1439189940</v>
      </c>
      <c r="N757" s="15">
        <v>1435970682</v>
      </c>
      <c r="O757" s="15" t="b">
        <v>1</v>
      </c>
      <c r="P757" s="15">
        <v>139</v>
      </c>
    </row>
    <row r="758" spans="1:16" x14ac:dyDescent="0.35">
      <c r="A758" s="15" t="str">
        <v>successful</v>
      </c>
      <c r="B758" s="15" t="str">
        <v>US</v>
      </c>
      <c r="C758" s="15" t="str">
        <v>USD</v>
      </c>
      <c r="D758" s="15">
        <v>1337885168</v>
      </c>
      <c r="E758" s="15">
        <v>1335293168</v>
      </c>
      <c r="F758" s="15" t="b">
        <v>0</v>
      </c>
      <c r="G758" s="15">
        <v>221</v>
      </c>
      <c r="J758" s="15" t="str">
        <v>failed</v>
      </c>
      <c r="K758" s="15" t="str">
        <v>AU</v>
      </c>
      <c r="L758" s="15" t="str">
        <v>AUD</v>
      </c>
      <c r="M758" s="15">
        <v>1417127040</v>
      </c>
      <c r="N758" s="15">
        <v>1414531440</v>
      </c>
      <c r="O758" s="15" t="b">
        <v>1</v>
      </c>
      <c r="P758" s="15">
        <v>2</v>
      </c>
    </row>
    <row r="759" spans="1:16" x14ac:dyDescent="0.35">
      <c r="A759" s="15" t="str">
        <v>successful</v>
      </c>
      <c r="B759" s="15" t="str">
        <v>US</v>
      </c>
      <c r="C759" s="15" t="str">
        <v>USD</v>
      </c>
      <c r="D759" s="15">
        <v>1355840400</v>
      </c>
      <c r="E759" s="15">
        <v>1352524767</v>
      </c>
      <c r="F759" s="15" t="b">
        <v>0</v>
      </c>
      <c r="G759" s="15">
        <v>107</v>
      </c>
      <c r="J759" s="15" t="str">
        <v>failed</v>
      </c>
      <c r="K759" s="15" t="str">
        <v>US</v>
      </c>
      <c r="L759" s="15" t="str">
        <v>USD</v>
      </c>
      <c r="M759" s="15">
        <v>1423660422</v>
      </c>
      <c r="N759" s="15">
        <v>1420636422</v>
      </c>
      <c r="O759" s="15" t="b">
        <v>1</v>
      </c>
      <c r="P759" s="15">
        <v>18</v>
      </c>
    </row>
    <row r="760" spans="1:16" x14ac:dyDescent="0.35">
      <c r="A760" s="15" t="str">
        <v>successful</v>
      </c>
      <c r="B760" s="15" t="str">
        <v>GB</v>
      </c>
      <c r="C760" s="15" t="str">
        <v>GBP</v>
      </c>
      <c r="D760" s="15">
        <v>1387281600</v>
      </c>
      <c r="E760" s="15">
        <v>1384811721</v>
      </c>
      <c r="F760" s="15" t="b">
        <v>0</v>
      </c>
      <c r="G760" s="15">
        <v>45</v>
      </c>
      <c r="J760" s="15" t="str">
        <v>failed</v>
      </c>
      <c r="K760" s="15" t="str">
        <v>DE</v>
      </c>
      <c r="L760" s="15" t="str">
        <v>EUR</v>
      </c>
      <c r="M760" s="15">
        <v>1476460800</v>
      </c>
      <c r="N760" s="15">
        <v>1473922541</v>
      </c>
      <c r="O760" s="15" t="b">
        <v>1</v>
      </c>
      <c r="P760" s="15">
        <v>81</v>
      </c>
    </row>
    <row r="761" spans="1:16" x14ac:dyDescent="0.35">
      <c r="A761" s="15" t="str">
        <v>successful</v>
      </c>
      <c r="B761" s="15" t="str">
        <v>IT</v>
      </c>
      <c r="C761" s="15" t="str">
        <v>EUR</v>
      </c>
      <c r="D761" s="15">
        <v>1462053540</v>
      </c>
      <c r="E761" s="15">
        <v>1459355950</v>
      </c>
      <c r="F761" s="15" t="b">
        <v>0</v>
      </c>
      <c r="G761" s="15">
        <v>36</v>
      </c>
      <c r="J761" s="15" t="str">
        <v>failed</v>
      </c>
      <c r="K761" s="15" t="str">
        <v>GB</v>
      </c>
      <c r="L761" s="15" t="str">
        <v>GBP</v>
      </c>
      <c r="M761" s="15">
        <v>1469356366</v>
      </c>
      <c r="N761" s="15">
        <v>1464172366</v>
      </c>
      <c r="O761" s="15" t="b">
        <v>1</v>
      </c>
      <c r="P761" s="15">
        <v>86</v>
      </c>
    </row>
    <row r="762" spans="1:16" x14ac:dyDescent="0.35">
      <c r="A762" s="15" t="str">
        <v>successful</v>
      </c>
      <c r="B762" s="15" t="str">
        <v>AT</v>
      </c>
      <c r="C762" s="15" t="str">
        <v>EUR</v>
      </c>
      <c r="D762" s="15">
        <v>1453064400</v>
      </c>
      <c r="E762" s="15">
        <v>1449359831</v>
      </c>
      <c r="F762" s="15" t="b">
        <v>0</v>
      </c>
      <c r="G762" s="15">
        <v>101</v>
      </c>
      <c r="J762" s="15" t="str">
        <v>failed</v>
      </c>
      <c r="K762" s="15" t="str">
        <v>US</v>
      </c>
      <c r="L762" s="15" t="str">
        <v>USD</v>
      </c>
      <c r="M762" s="15">
        <v>1481809189</v>
      </c>
      <c r="N762" s="15">
        <v>1479217189</v>
      </c>
      <c r="O762" s="15" t="b">
        <v>1</v>
      </c>
      <c r="P762" s="15">
        <v>140</v>
      </c>
    </row>
    <row r="763" spans="1:16" x14ac:dyDescent="0.35">
      <c r="A763" s="15" t="str">
        <v>successful</v>
      </c>
      <c r="B763" s="15" t="str">
        <v>US</v>
      </c>
      <c r="C763" s="15" t="str">
        <v>USD</v>
      </c>
      <c r="D763" s="15">
        <v>1325310336</v>
      </c>
      <c r="E763" s="15">
        <v>1320122736</v>
      </c>
      <c r="F763" s="15" t="b">
        <v>0</v>
      </c>
      <c r="G763" s="15">
        <v>62</v>
      </c>
      <c r="J763" s="15" t="str">
        <v>failed</v>
      </c>
      <c r="K763" s="15" t="str">
        <v>US</v>
      </c>
      <c r="L763" s="15" t="str">
        <v>USD</v>
      </c>
      <c r="M763" s="15">
        <v>1454572233</v>
      </c>
      <c r="N763" s="15">
        <v>1449388233</v>
      </c>
      <c r="O763" s="15" t="b">
        <v>1</v>
      </c>
      <c r="P763" s="15">
        <v>37</v>
      </c>
    </row>
    <row r="764" spans="1:16" x14ac:dyDescent="0.35">
      <c r="A764" s="15" t="str">
        <v>successful</v>
      </c>
      <c r="B764" s="15" t="str">
        <v>US</v>
      </c>
      <c r="C764" s="15" t="str">
        <v>USD</v>
      </c>
      <c r="D764" s="15">
        <v>1422750707</v>
      </c>
      <c r="E764" s="15">
        <v>1420158707</v>
      </c>
      <c r="F764" s="15" t="b">
        <v>0</v>
      </c>
      <c r="G764" s="15">
        <v>32</v>
      </c>
      <c r="J764" s="15" t="str">
        <v>failed</v>
      </c>
      <c r="K764" s="15" t="str">
        <v>GB</v>
      </c>
      <c r="L764" s="15" t="str">
        <v>GBP</v>
      </c>
      <c r="M764" s="15">
        <v>1415740408</v>
      </c>
      <c r="N764" s="15">
        <v>1414008808</v>
      </c>
      <c r="O764" s="15" t="b">
        <v>1</v>
      </c>
      <c r="P764" s="15">
        <v>6</v>
      </c>
    </row>
    <row r="765" spans="1:16" x14ac:dyDescent="0.35">
      <c r="A765" s="15" t="str">
        <v>successful</v>
      </c>
      <c r="B765" s="15" t="str">
        <v>US</v>
      </c>
      <c r="C765" s="15" t="str">
        <v>USD</v>
      </c>
      <c r="D765" s="15">
        <v>1331870340</v>
      </c>
      <c r="E765" s="15">
        <v>1328033818</v>
      </c>
      <c r="F765" s="15" t="b">
        <v>0</v>
      </c>
      <c r="G765" s="15">
        <v>89</v>
      </c>
      <c r="J765" s="15" t="str">
        <v>failed</v>
      </c>
      <c r="K765" s="15" t="str">
        <v>GB</v>
      </c>
      <c r="L765" s="15" t="str">
        <v>GBP</v>
      </c>
      <c r="M765" s="15">
        <v>1476109970</v>
      </c>
      <c r="N765" s="15">
        <v>1473517970</v>
      </c>
      <c r="O765" s="15" t="b">
        <v>1</v>
      </c>
      <c r="P765" s="15">
        <v>113</v>
      </c>
    </row>
    <row r="766" spans="1:16" x14ac:dyDescent="0.35">
      <c r="A766" s="15" t="str">
        <v>successful</v>
      </c>
      <c r="B766" s="15" t="str">
        <v>US</v>
      </c>
      <c r="C766" s="15" t="str">
        <v>USD</v>
      </c>
      <c r="D766" s="15">
        <v>1298343600</v>
      </c>
      <c r="E766" s="15">
        <v>1295624113</v>
      </c>
      <c r="F766" s="15" t="b">
        <v>0</v>
      </c>
      <c r="G766" s="15">
        <v>93</v>
      </c>
      <c r="J766" s="15" t="str">
        <v>failed</v>
      </c>
      <c r="K766" s="15" t="str">
        <v>GB</v>
      </c>
      <c r="L766" s="15" t="str">
        <v>GBP</v>
      </c>
      <c r="M766" s="15">
        <v>1450181400</v>
      </c>
      <c r="N766" s="15">
        <v>1447429868</v>
      </c>
      <c r="O766" s="15" t="b">
        <v>1</v>
      </c>
      <c r="P766" s="15">
        <v>37</v>
      </c>
    </row>
    <row r="767" spans="1:16" x14ac:dyDescent="0.35">
      <c r="A767" s="15" t="str">
        <v>successful</v>
      </c>
      <c r="B767" s="15" t="str">
        <v>US</v>
      </c>
      <c r="C767" s="15" t="str">
        <v>USD</v>
      </c>
      <c r="D767" s="15">
        <v>1364447073</v>
      </c>
      <c r="E767" s="15">
        <v>1361858673</v>
      </c>
      <c r="F767" s="15" t="b">
        <v>0</v>
      </c>
      <c r="G767" s="15">
        <v>98</v>
      </c>
      <c r="J767" s="15" t="str">
        <v>failed</v>
      </c>
      <c r="K767" s="15" t="str">
        <v>DE</v>
      </c>
      <c r="L767" s="15" t="str">
        <v>EUR</v>
      </c>
      <c r="M767" s="15">
        <v>1435442340</v>
      </c>
      <c r="N767" s="15">
        <v>1433416830</v>
      </c>
      <c r="O767" s="15" t="b">
        <v>1</v>
      </c>
      <c r="P767" s="15">
        <v>18</v>
      </c>
    </row>
    <row r="768" spans="1:16" x14ac:dyDescent="0.35">
      <c r="A768" s="15" t="str">
        <v>successful</v>
      </c>
      <c r="B768" s="15" t="str">
        <v>US</v>
      </c>
      <c r="C768" s="15" t="str">
        <v>USD</v>
      </c>
      <c r="D768" s="15">
        <v>1394521140</v>
      </c>
      <c r="E768" s="15">
        <v>1392169298</v>
      </c>
      <c r="F768" s="15" t="b">
        <v>0</v>
      </c>
      <c r="G768" s="15">
        <v>82</v>
      </c>
      <c r="J768" s="15" t="str">
        <v>failed</v>
      </c>
      <c r="K768" s="15" t="str">
        <v>US</v>
      </c>
      <c r="L768" s="15" t="str">
        <v>USD</v>
      </c>
      <c r="M768" s="15">
        <v>1423878182</v>
      </c>
      <c r="N768" s="15">
        <v>1421199782</v>
      </c>
      <c r="O768" s="15" t="b">
        <v>1</v>
      </c>
      <c r="P768" s="15">
        <v>75</v>
      </c>
    </row>
    <row r="769" spans="1:16" x14ac:dyDescent="0.35">
      <c r="A769" s="15" t="str">
        <v>successful</v>
      </c>
      <c r="B769" s="15" t="str">
        <v>US</v>
      </c>
      <c r="C769" s="15" t="str">
        <v>USD</v>
      </c>
      <c r="D769" s="15">
        <v>1322454939</v>
      </c>
      <c r="E769" s="15">
        <v>1319859339</v>
      </c>
      <c r="F769" s="15" t="b">
        <v>0</v>
      </c>
      <c r="G769" s="15">
        <v>116</v>
      </c>
      <c r="J769" s="15" t="str">
        <v>failed</v>
      </c>
      <c r="K769" s="15" t="str">
        <v>US</v>
      </c>
      <c r="L769" s="15" t="str">
        <v>USD</v>
      </c>
      <c r="M769" s="15">
        <v>1447521404</v>
      </c>
      <c r="N769" s="15">
        <v>1444061804</v>
      </c>
      <c r="O769" s="15" t="b">
        <v>1</v>
      </c>
      <c r="P769" s="15">
        <v>52</v>
      </c>
    </row>
    <row r="770" spans="1:16" x14ac:dyDescent="0.35">
      <c r="A770" s="15" t="str">
        <v>successful</v>
      </c>
      <c r="B770" s="15" t="str">
        <v>US</v>
      </c>
      <c r="C770" s="15" t="str">
        <v>USD</v>
      </c>
      <c r="D770" s="15">
        <v>1464729276</v>
      </c>
      <c r="E770" s="15">
        <v>1459545276</v>
      </c>
      <c r="F770" s="15" t="b">
        <v>0</v>
      </c>
      <c r="G770" s="15">
        <v>52</v>
      </c>
      <c r="J770" s="15" t="str">
        <v>failed</v>
      </c>
      <c r="K770" s="15" t="str">
        <v>DE</v>
      </c>
      <c r="L770" s="15" t="str">
        <v>EUR</v>
      </c>
      <c r="M770" s="15">
        <v>1443808800</v>
      </c>
      <c r="N770" s="15">
        <v>1441048658</v>
      </c>
      <c r="O770" s="15" t="b">
        <v>1</v>
      </c>
      <c r="P770" s="15">
        <v>122</v>
      </c>
    </row>
    <row r="771" spans="1:16" x14ac:dyDescent="0.35">
      <c r="A771" s="15" t="str">
        <v>successful</v>
      </c>
      <c r="B771" s="15" t="str">
        <v>US</v>
      </c>
      <c r="C771" s="15" t="str">
        <v>USD</v>
      </c>
      <c r="D771" s="15">
        <v>1278302400</v>
      </c>
      <c r="E771" s="15">
        <v>1273961999</v>
      </c>
      <c r="F771" s="15" t="b">
        <v>0</v>
      </c>
      <c r="G771" s="15">
        <v>23</v>
      </c>
      <c r="J771" s="15" t="str">
        <v>failed</v>
      </c>
      <c r="K771" s="15" t="str">
        <v>GB</v>
      </c>
      <c r="L771" s="15" t="str">
        <v>GBP</v>
      </c>
      <c r="M771" s="15">
        <v>1412090349</v>
      </c>
      <c r="N771" s="15">
        <v>1409066349</v>
      </c>
      <c r="O771" s="15" t="b">
        <v>1</v>
      </c>
      <c r="P771" s="15">
        <v>8</v>
      </c>
    </row>
    <row r="772" spans="1:16" x14ac:dyDescent="0.35">
      <c r="A772" s="15" t="str">
        <v>successful</v>
      </c>
      <c r="B772" s="15" t="str">
        <v>US</v>
      </c>
      <c r="C772" s="15" t="str">
        <v>USD</v>
      </c>
      <c r="D772" s="15">
        <v>1470056614</v>
      </c>
      <c r="E772" s="15">
        <v>1467464614</v>
      </c>
      <c r="F772" s="15" t="b">
        <v>0</v>
      </c>
      <c r="G772" s="15">
        <v>77</v>
      </c>
      <c r="J772" s="15" t="str">
        <v>failed</v>
      </c>
      <c r="K772" s="15" t="str">
        <v>US</v>
      </c>
      <c r="L772" s="15" t="str">
        <v>USD</v>
      </c>
      <c r="M772" s="15">
        <v>1411868313</v>
      </c>
      <c r="N772" s="15">
        <v>1409276313</v>
      </c>
      <c r="O772" s="15" t="b">
        <v>1</v>
      </c>
      <c r="P772" s="15">
        <v>8</v>
      </c>
    </row>
    <row r="773" spans="1:16" x14ac:dyDescent="0.35">
      <c r="A773" s="15" t="str">
        <v>successful</v>
      </c>
      <c r="B773" s="15" t="str">
        <v>US</v>
      </c>
      <c r="C773" s="15" t="str">
        <v>USD</v>
      </c>
      <c r="D773" s="15">
        <v>1338824730</v>
      </c>
      <c r="E773" s="15">
        <v>1336232730</v>
      </c>
      <c r="F773" s="15" t="b">
        <v>0</v>
      </c>
      <c r="G773" s="15">
        <v>49</v>
      </c>
      <c r="J773" s="15" t="str">
        <v>failed</v>
      </c>
      <c r="K773" s="15" t="str">
        <v>US</v>
      </c>
      <c r="L773" s="15" t="str">
        <v>USD</v>
      </c>
      <c r="M773" s="15">
        <v>1486830030</v>
      </c>
      <c r="N773" s="15">
        <v>1483806030</v>
      </c>
      <c r="O773" s="15" t="b">
        <v>1</v>
      </c>
      <c r="P773" s="15">
        <v>96</v>
      </c>
    </row>
    <row r="774" spans="1:16" x14ac:dyDescent="0.35">
      <c r="A774" s="15" t="str">
        <v>successful</v>
      </c>
      <c r="B774" s="15" t="str">
        <v>US</v>
      </c>
      <c r="C774" s="15" t="str">
        <v>USD</v>
      </c>
      <c r="D774" s="15">
        <v>1425675892</v>
      </c>
      <c r="E774" s="15">
        <v>1423083892</v>
      </c>
      <c r="F774" s="15" t="b">
        <v>0</v>
      </c>
      <c r="G774" s="15">
        <v>59</v>
      </c>
      <c r="J774" s="15" t="str">
        <v>failed</v>
      </c>
      <c r="K774" s="15" t="str">
        <v>CA</v>
      </c>
      <c r="L774" s="15" t="str">
        <v>CAD</v>
      </c>
      <c r="M774" s="15">
        <v>1425246439</v>
      </c>
      <c r="N774" s="15">
        <v>1422222439</v>
      </c>
      <c r="O774" s="15" t="b">
        <v>1</v>
      </c>
      <c r="P774" s="15">
        <v>9</v>
      </c>
    </row>
    <row r="775" spans="1:16" x14ac:dyDescent="0.35">
      <c r="A775" s="15" t="str">
        <v>successful</v>
      </c>
      <c r="B775" s="15" t="str">
        <v>US</v>
      </c>
      <c r="C775" s="15" t="str">
        <v>USD</v>
      </c>
      <c r="D775" s="15">
        <v>1471503540</v>
      </c>
      <c r="E775" s="15">
        <v>1468852306</v>
      </c>
      <c r="F775" s="15" t="b">
        <v>0</v>
      </c>
      <c r="G775" s="15">
        <v>113</v>
      </c>
      <c r="J775" s="15" t="str">
        <v>failed</v>
      </c>
      <c r="K775" s="15" t="str">
        <v>US</v>
      </c>
      <c r="L775" s="15" t="str">
        <v>USD</v>
      </c>
      <c r="M775" s="15">
        <v>1408657826</v>
      </c>
      <c r="N775" s="15">
        <v>1407621026</v>
      </c>
      <c r="O775" s="15" t="b">
        <v>0</v>
      </c>
      <c r="P775" s="15">
        <v>2</v>
      </c>
    </row>
    <row r="776" spans="1:16" x14ac:dyDescent="0.35">
      <c r="A776" s="15" t="str">
        <v>successful</v>
      </c>
      <c r="B776" s="15" t="str">
        <v>US</v>
      </c>
      <c r="C776" s="15" t="str">
        <v>USD</v>
      </c>
      <c r="D776" s="15">
        <v>1318802580</v>
      </c>
      <c r="E776" s="15">
        <v>1316194540</v>
      </c>
      <c r="F776" s="15" t="b">
        <v>0</v>
      </c>
      <c r="G776" s="15">
        <v>34</v>
      </c>
      <c r="J776" s="15" t="str">
        <v>failed</v>
      </c>
      <c r="K776" s="15" t="str">
        <v>US</v>
      </c>
      <c r="L776" s="15" t="str">
        <v>USD</v>
      </c>
      <c r="M776" s="15">
        <v>1414123200</v>
      </c>
      <c r="N776" s="15">
        <v>1408962270</v>
      </c>
      <c r="O776" s="15" t="b">
        <v>0</v>
      </c>
      <c r="P776" s="15">
        <v>26</v>
      </c>
    </row>
    <row r="777" spans="1:16" x14ac:dyDescent="0.35">
      <c r="A777" s="15" t="str">
        <v>successful</v>
      </c>
      <c r="B777" s="15" t="str">
        <v>US</v>
      </c>
      <c r="C777" s="15" t="str">
        <v>USD</v>
      </c>
      <c r="D777" s="15">
        <v>1334980740</v>
      </c>
      <c r="E777" s="15">
        <v>1330968347</v>
      </c>
      <c r="F777" s="15" t="b">
        <v>0</v>
      </c>
      <c r="G777" s="15">
        <v>42</v>
      </c>
      <c r="J777" s="15" t="str">
        <v>failed</v>
      </c>
      <c r="K777" s="15" t="str">
        <v>GB</v>
      </c>
      <c r="L777" s="15" t="str">
        <v>GBP</v>
      </c>
      <c r="M777" s="15">
        <v>1467531536</v>
      </c>
      <c r="N777" s="15">
        <v>1464939536</v>
      </c>
      <c r="O777" s="15" t="b">
        <v>0</v>
      </c>
      <c r="P777" s="15">
        <v>23</v>
      </c>
    </row>
    <row r="778" spans="1:16" x14ac:dyDescent="0.35">
      <c r="A778" s="15" t="str">
        <v>successful</v>
      </c>
      <c r="B778" s="15" t="str">
        <v>ES</v>
      </c>
      <c r="C778" s="15" t="str">
        <v>EUR</v>
      </c>
      <c r="D778" s="15">
        <v>1460786340</v>
      </c>
      <c r="E778" s="15">
        <v>1455615976</v>
      </c>
      <c r="F778" s="15" t="b">
        <v>0</v>
      </c>
      <c r="G778" s="15">
        <v>42</v>
      </c>
      <c r="J778" s="15" t="str">
        <v>failed</v>
      </c>
      <c r="K778" s="15" t="str">
        <v>GB</v>
      </c>
      <c r="L778" s="15" t="str">
        <v>GBP</v>
      </c>
      <c r="M778" s="15">
        <v>1407532812</v>
      </c>
      <c r="N778" s="15">
        <v>1404940812</v>
      </c>
      <c r="O778" s="15" t="b">
        <v>0</v>
      </c>
      <c r="P778" s="15">
        <v>0</v>
      </c>
    </row>
    <row r="779" spans="1:16" x14ac:dyDescent="0.35">
      <c r="A779" s="15" t="str">
        <v>successful</v>
      </c>
      <c r="B779" s="15" t="str">
        <v>US</v>
      </c>
      <c r="C779" s="15" t="str">
        <v>USD</v>
      </c>
      <c r="D779" s="15">
        <v>1391718671</v>
      </c>
      <c r="E779" s="15">
        <v>1390509071</v>
      </c>
      <c r="F779" s="15" t="b">
        <v>0</v>
      </c>
      <c r="G779" s="15">
        <v>49</v>
      </c>
      <c r="J779" s="15" t="str">
        <v>failed</v>
      </c>
      <c r="K779" s="15" t="str">
        <v>GB</v>
      </c>
      <c r="L779" s="15" t="str">
        <v>GBP</v>
      </c>
      <c r="M779" s="15">
        <v>1425108736</v>
      </c>
      <c r="N779" s="15">
        <v>1422516736</v>
      </c>
      <c r="O779" s="15" t="b">
        <v>0</v>
      </c>
      <c r="P779" s="15">
        <v>140</v>
      </c>
    </row>
    <row r="780" spans="1:16" x14ac:dyDescent="0.35">
      <c r="A780" s="15" t="str">
        <v>successful</v>
      </c>
      <c r="B780" s="15" t="str">
        <v>US</v>
      </c>
      <c r="C780" s="15" t="str">
        <v>USD</v>
      </c>
      <c r="D780" s="15">
        <v>1311298745</v>
      </c>
      <c r="E780" s="15">
        <v>1309311545</v>
      </c>
      <c r="F780" s="15" t="b">
        <v>0</v>
      </c>
      <c r="G780" s="15">
        <v>56</v>
      </c>
      <c r="J780" s="15" t="str">
        <v>failed</v>
      </c>
      <c r="K780" s="15" t="str">
        <v>US</v>
      </c>
      <c r="L780" s="15" t="str">
        <v>USD</v>
      </c>
      <c r="M780" s="15">
        <v>1435787137</v>
      </c>
      <c r="N780" s="15">
        <v>1434577537</v>
      </c>
      <c r="O780" s="15" t="b">
        <v>0</v>
      </c>
      <c r="P780" s="15">
        <v>0</v>
      </c>
    </row>
    <row r="781" spans="1:16" x14ac:dyDescent="0.35">
      <c r="A781" s="15" t="str">
        <v>successful</v>
      </c>
      <c r="B781" s="15" t="str">
        <v>US</v>
      </c>
      <c r="C781" s="15" t="str">
        <v>USD</v>
      </c>
      <c r="D781" s="15">
        <v>1405188667</v>
      </c>
      <c r="E781" s="15">
        <v>1402596667</v>
      </c>
      <c r="F781" s="15" t="b">
        <v>0</v>
      </c>
      <c r="G781" s="15">
        <v>25</v>
      </c>
      <c r="J781" s="15" t="str">
        <v>failed</v>
      </c>
      <c r="K781" s="15" t="str">
        <v>CH</v>
      </c>
      <c r="L781" s="15" t="str">
        <v>CHF</v>
      </c>
      <c r="M781" s="15">
        <v>1469473200</v>
      </c>
      <c r="N781" s="15">
        <v>1467061303</v>
      </c>
      <c r="O781" s="15" t="b">
        <v>0</v>
      </c>
      <c r="P781" s="15">
        <v>6</v>
      </c>
    </row>
    <row r="782" spans="1:16" x14ac:dyDescent="0.35">
      <c r="A782" s="15" t="str">
        <v>successful</v>
      </c>
      <c r="B782" s="15" t="str">
        <v>GB</v>
      </c>
      <c r="C782" s="15" t="str">
        <v>GBP</v>
      </c>
      <c r="D782" s="15">
        <v>1433948671</v>
      </c>
      <c r="E782" s="15">
        <v>1430060671</v>
      </c>
      <c r="F782" s="15" t="b">
        <v>0</v>
      </c>
      <c r="G782" s="15">
        <v>52</v>
      </c>
      <c r="J782" s="15" t="str">
        <v>failed</v>
      </c>
      <c r="K782" s="15" t="str">
        <v>US</v>
      </c>
      <c r="L782" s="15" t="str">
        <v>USD</v>
      </c>
      <c r="M782" s="15">
        <v>1485759540</v>
      </c>
      <c r="N782" s="15">
        <v>1480607607</v>
      </c>
      <c r="O782" s="15" t="b">
        <v>0</v>
      </c>
      <c r="P782" s="15">
        <v>100</v>
      </c>
    </row>
    <row r="783" spans="1:16" x14ac:dyDescent="0.35">
      <c r="A783" s="15" t="str">
        <v>successful</v>
      </c>
      <c r="B783" s="15" t="str">
        <v>US</v>
      </c>
      <c r="C783" s="15" t="str">
        <v>USD</v>
      </c>
      <c r="D783" s="15">
        <v>1483822800</v>
      </c>
      <c r="E783" s="15">
        <v>1481058170</v>
      </c>
      <c r="F783" s="15" t="b">
        <v>0</v>
      </c>
      <c r="G783" s="15">
        <v>34</v>
      </c>
      <c r="J783" s="15" t="str">
        <v>failed</v>
      </c>
      <c r="K783" s="15" t="str">
        <v>US</v>
      </c>
      <c r="L783" s="15" t="str">
        <v>USD</v>
      </c>
      <c r="M783" s="15">
        <v>1428035850</v>
      </c>
      <c r="N783" s="15">
        <v>1425447450</v>
      </c>
      <c r="O783" s="15" t="b">
        <v>0</v>
      </c>
      <c r="P783" s="15">
        <v>0</v>
      </c>
    </row>
    <row r="784" spans="1:16" x14ac:dyDescent="0.35">
      <c r="A784" s="15" t="str">
        <v>successful</v>
      </c>
      <c r="B784" s="15" t="str">
        <v>US</v>
      </c>
      <c r="C784" s="15" t="str">
        <v>USD</v>
      </c>
      <c r="D784" s="15">
        <v>1472270340</v>
      </c>
      <c r="E784" s="15">
        <v>1470348775</v>
      </c>
      <c r="F784" s="15" t="b">
        <v>0</v>
      </c>
      <c r="G784" s="15">
        <v>67</v>
      </c>
      <c r="J784" s="15" t="str">
        <v>failed</v>
      </c>
      <c r="K784" s="15" t="str">
        <v>US</v>
      </c>
      <c r="L784" s="15" t="str">
        <v>USD</v>
      </c>
      <c r="M784" s="15">
        <v>1406743396</v>
      </c>
      <c r="N784" s="15">
        <v>1404151396</v>
      </c>
      <c r="O784" s="15" t="b">
        <v>0</v>
      </c>
      <c r="P784" s="15">
        <v>4</v>
      </c>
    </row>
    <row r="785" spans="1:16" x14ac:dyDescent="0.35">
      <c r="A785" s="15" t="str">
        <v>successful</v>
      </c>
      <c r="B785" s="15" t="str">
        <v>GB</v>
      </c>
      <c r="C785" s="15" t="str">
        <v>GBP</v>
      </c>
      <c r="D785" s="15">
        <v>1425821477</v>
      </c>
      <c r="E785" s="15">
        <v>1421937077</v>
      </c>
      <c r="F785" s="15" t="b">
        <v>0</v>
      </c>
      <c r="G785" s="15">
        <v>70</v>
      </c>
      <c r="J785" s="15" t="str">
        <v>failed</v>
      </c>
      <c r="K785" s="15" t="str">
        <v>US</v>
      </c>
      <c r="L785" s="15" t="str">
        <v>USD</v>
      </c>
      <c r="M785" s="15">
        <v>1427850090</v>
      </c>
      <c r="N785" s="15">
        <v>1425261690</v>
      </c>
      <c r="O785" s="15" t="b">
        <v>0</v>
      </c>
      <c r="P785" s="15">
        <v>8</v>
      </c>
    </row>
    <row r="786" spans="1:16" x14ac:dyDescent="0.35">
      <c r="A786" s="15" t="str">
        <v>successful</v>
      </c>
      <c r="B786" s="15" t="str">
        <v>US</v>
      </c>
      <c r="C786" s="15" t="str">
        <v>USD</v>
      </c>
      <c r="D786" s="15">
        <v>1482372000</v>
      </c>
      <c r="E786" s="15">
        <v>1479276838</v>
      </c>
      <c r="F786" s="15" t="b">
        <v>0</v>
      </c>
      <c r="G786" s="15">
        <v>89</v>
      </c>
      <c r="J786" s="15" t="str">
        <v>failed</v>
      </c>
      <c r="K786" s="15" t="str">
        <v>GB</v>
      </c>
      <c r="L786" s="15" t="str">
        <v>GBP</v>
      </c>
      <c r="M786" s="15">
        <v>1422256341</v>
      </c>
      <c r="N786" s="15">
        <v>1419664341</v>
      </c>
      <c r="O786" s="15" t="b">
        <v>0</v>
      </c>
      <c r="P786" s="15">
        <v>0</v>
      </c>
    </row>
    <row r="787" spans="1:16" x14ac:dyDescent="0.35">
      <c r="A787" s="15" t="str">
        <v>successful</v>
      </c>
      <c r="B787" s="15" t="str">
        <v>US</v>
      </c>
      <c r="C787" s="15" t="str">
        <v>USD</v>
      </c>
      <c r="D787" s="15">
        <v>1479952800</v>
      </c>
      <c r="E787" s="15">
        <v>1477368867</v>
      </c>
      <c r="F787" s="15" t="b">
        <v>0</v>
      </c>
      <c r="G787" s="15">
        <v>107</v>
      </c>
      <c r="J787" s="15" t="str">
        <v>failed</v>
      </c>
      <c r="K787" s="15" t="str">
        <v>US</v>
      </c>
      <c r="L787" s="15" t="str">
        <v>USD</v>
      </c>
      <c r="M787" s="15">
        <v>1488958200</v>
      </c>
      <c r="N787" s="15">
        <v>1484912974</v>
      </c>
      <c r="O787" s="15" t="b">
        <v>0</v>
      </c>
      <c r="P787" s="15">
        <v>16</v>
      </c>
    </row>
    <row r="788" spans="1:16" x14ac:dyDescent="0.35">
      <c r="A788" s="15" t="str">
        <v>successful</v>
      </c>
      <c r="B788" s="15" t="str">
        <v>GB</v>
      </c>
      <c r="C788" s="15" t="str">
        <v>GBP</v>
      </c>
      <c r="D788" s="15">
        <v>1447426800</v>
      </c>
      <c r="E788" s="15">
        <v>1444904830</v>
      </c>
      <c r="F788" s="15" t="b">
        <v>0</v>
      </c>
      <c r="G788" s="15">
        <v>159</v>
      </c>
      <c r="J788" s="15" t="str">
        <v>failed</v>
      </c>
      <c r="K788" s="15" t="str">
        <v>US</v>
      </c>
      <c r="L788" s="15" t="str">
        <v>USD</v>
      </c>
      <c r="M788" s="15">
        <v>1402600085</v>
      </c>
      <c r="N788" s="15">
        <v>1400008085</v>
      </c>
      <c r="O788" s="15" t="b">
        <v>0</v>
      </c>
      <c r="P788" s="15">
        <v>2</v>
      </c>
    </row>
    <row r="789" spans="1:16" x14ac:dyDescent="0.35">
      <c r="A789" s="15" t="str">
        <v>successful</v>
      </c>
      <c r="B789" s="15" t="str">
        <v>CA</v>
      </c>
      <c r="C789" s="15" t="str">
        <v>CAD</v>
      </c>
      <c r="D789" s="15">
        <v>1441234143</v>
      </c>
      <c r="E789" s="15">
        <v>1438642143</v>
      </c>
      <c r="F789" s="15" t="b">
        <v>0</v>
      </c>
      <c r="G789" s="15">
        <v>181</v>
      </c>
      <c r="J789" s="15" t="str">
        <v>failed</v>
      </c>
      <c r="K789" s="15" t="str">
        <v>US</v>
      </c>
      <c r="L789" s="15" t="str">
        <v>USD</v>
      </c>
      <c r="M789" s="15">
        <v>1399223500</v>
      </c>
      <c r="N789" s="15">
        <v>1396631500</v>
      </c>
      <c r="O789" s="15" t="b">
        <v>0</v>
      </c>
      <c r="P789" s="15">
        <v>48</v>
      </c>
    </row>
    <row r="790" spans="1:16" x14ac:dyDescent="0.35">
      <c r="A790" s="15" t="str">
        <v>successful</v>
      </c>
      <c r="B790" s="15" t="str">
        <v>LU</v>
      </c>
      <c r="C790" s="15" t="str">
        <v>EUR</v>
      </c>
      <c r="D790" s="15">
        <v>1488394800</v>
      </c>
      <c r="E790" s="15">
        <v>1485213921</v>
      </c>
      <c r="F790" s="15" t="b">
        <v>0</v>
      </c>
      <c r="G790" s="15">
        <v>131</v>
      </c>
      <c r="J790" s="15" t="str">
        <v>failed</v>
      </c>
      <c r="K790" s="15" t="str">
        <v>GB</v>
      </c>
      <c r="L790" s="15" t="str">
        <v>GBP</v>
      </c>
      <c r="M790" s="15">
        <v>1478425747</v>
      </c>
      <c r="N790" s="15">
        <v>1475398147</v>
      </c>
      <c r="O790" s="15" t="b">
        <v>0</v>
      </c>
      <c r="P790" s="15">
        <v>2</v>
      </c>
    </row>
    <row r="791" spans="1:16" x14ac:dyDescent="0.35">
      <c r="A791" s="15" t="str">
        <v>successful</v>
      </c>
      <c r="B791" s="15" t="str">
        <v>US</v>
      </c>
      <c r="C791" s="15" t="str">
        <v>USD</v>
      </c>
      <c r="D791" s="15">
        <v>1461096304</v>
      </c>
      <c r="E791" s="15">
        <v>1458936304</v>
      </c>
      <c r="F791" s="15" t="b">
        <v>0</v>
      </c>
      <c r="G791" s="15">
        <v>125</v>
      </c>
      <c r="J791" s="15" t="str">
        <v>failed</v>
      </c>
      <c r="K791" s="15" t="str">
        <v>US</v>
      </c>
      <c r="L791" s="15" t="str">
        <v>USD</v>
      </c>
      <c r="M791" s="15">
        <v>1488340800</v>
      </c>
      <c r="N791" s="15">
        <v>1483768497</v>
      </c>
      <c r="O791" s="15" t="b">
        <v>0</v>
      </c>
      <c r="P791" s="15">
        <v>2</v>
      </c>
    </row>
    <row r="792" spans="1:16" x14ac:dyDescent="0.35">
      <c r="A792" s="15" t="str">
        <v>successful</v>
      </c>
      <c r="B792" s="15" t="str">
        <v>US</v>
      </c>
      <c r="C792" s="15" t="str">
        <v>USD</v>
      </c>
      <c r="D792" s="15">
        <v>1426787123</v>
      </c>
      <c r="E792" s="15">
        <v>1424198723</v>
      </c>
      <c r="F792" s="15" t="b">
        <v>0</v>
      </c>
      <c r="G792" s="15">
        <v>61</v>
      </c>
      <c r="J792" s="15" t="str">
        <v>failed</v>
      </c>
      <c r="K792" s="15" t="str">
        <v>US</v>
      </c>
      <c r="L792" s="15" t="str">
        <v>USD</v>
      </c>
      <c r="M792" s="15">
        <v>1478383912</v>
      </c>
      <c r="N792" s="15">
        <v>1475791912</v>
      </c>
      <c r="O792" s="15" t="b">
        <v>0</v>
      </c>
      <c r="P792" s="15">
        <v>1</v>
      </c>
    </row>
    <row r="793" spans="1:16" x14ac:dyDescent="0.35">
      <c r="A793" s="15" t="str">
        <v>successful</v>
      </c>
      <c r="B793" s="15" t="str">
        <v>GB</v>
      </c>
      <c r="C793" s="15" t="str">
        <v>GBP</v>
      </c>
      <c r="D793" s="15">
        <v>1476425082</v>
      </c>
      <c r="E793" s="15">
        <v>1473833082</v>
      </c>
      <c r="F793" s="15" t="b">
        <v>0</v>
      </c>
      <c r="G793" s="15">
        <v>90</v>
      </c>
      <c r="J793" s="15" t="str">
        <v>failed</v>
      </c>
      <c r="K793" s="15" t="str">
        <v>US</v>
      </c>
      <c r="L793" s="15" t="str">
        <v>USD</v>
      </c>
      <c r="M793" s="15">
        <v>1450166340</v>
      </c>
      <c r="N793" s="15">
        <v>1448044925</v>
      </c>
      <c r="O793" s="15" t="b">
        <v>0</v>
      </c>
      <c r="P793" s="15">
        <v>17</v>
      </c>
    </row>
    <row r="794" spans="1:16" x14ac:dyDescent="0.35">
      <c r="A794" s="15" t="str">
        <v>successful</v>
      </c>
      <c r="B794" s="15" t="str">
        <v>DK</v>
      </c>
      <c r="C794" s="15" t="str">
        <v>DKK</v>
      </c>
      <c r="D794" s="15">
        <v>1458579568</v>
      </c>
      <c r="E794" s="15">
        <v>1455991168</v>
      </c>
      <c r="F794" s="15" t="b">
        <v>0</v>
      </c>
      <c r="G794" s="15">
        <v>35</v>
      </c>
      <c r="J794" s="15" t="str">
        <v>failed</v>
      </c>
      <c r="K794" s="15" t="str">
        <v>US</v>
      </c>
      <c r="L794" s="15" t="str">
        <v>USD</v>
      </c>
      <c r="M794" s="15">
        <v>1483488249</v>
      </c>
      <c r="N794" s="15">
        <v>1480896249</v>
      </c>
      <c r="O794" s="15" t="b">
        <v>0</v>
      </c>
      <c r="P794" s="15">
        <v>0</v>
      </c>
    </row>
    <row r="795" spans="1:16" x14ac:dyDescent="0.35">
      <c r="A795" s="15" t="str">
        <v>successful</v>
      </c>
      <c r="B795" s="15" t="str">
        <v>CA</v>
      </c>
      <c r="C795" s="15" t="str">
        <v>CAD</v>
      </c>
      <c r="D795" s="15">
        <v>1428091353</v>
      </c>
      <c r="E795" s="15">
        <v>1425502953</v>
      </c>
      <c r="F795" s="15" t="b">
        <v>0</v>
      </c>
      <c r="G795" s="15">
        <v>90</v>
      </c>
      <c r="J795" s="15" t="str">
        <v>failed</v>
      </c>
      <c r="K795" s="15" t="str">
        <v>US</v>
      </c>
      <c r="L795" s="15" t="str">
        <v>USD</v>
      </c>
      <c r="M795" s="15">
        <v>1454213820</v>
      </c>
      <c r="N795" s="15">
        <v>1451723535</v>
      </c>
      <c r="O795" s="15" t="b">
        <v>0</v>
      </c>
      <c r="P795" s="15">
        <v>11</v>
      </c>
    </row>
    <row r="796" spans="1:16" x14ac:dyDescent="0.35">
      <c r="A796" s="15" t="str">
        <v>successful</v>
      </c>
      <c r="B796" s="15" t="str">
        <v>US</v>
      </c>
      <c r="C796" s="15" t="str">
        <v>USD</v>
      </c>
      <c r="D796" s="15">
        <v>1444071361</v>
      </c>
      <c r="E796" s="15">
        <v>1441479361</v>
      </c>
      <c r="F796" s="15" t="b">
        <v>0</v>
      </c>
      <c r="G796" s="15">
        <v>4</v>
      </c>
      <c r="J796" s="15" t="str">
        <v>failed</v>
      </c>
      <c r="K796" s="15" t="str">
        <v>US</v>
      </c>
      <c r="L796" s="15" t="str">
        <v>USD</v>
      </c>
      <c r="M796" s="15">
        <v>1416512901</v>
      </c>
      <c r="N796" s="15">
        <v>1413053301</v>
      </c>
      <c r="O796" s="15" t="b">
        <v>0</v>
      </c>
      <c r="P796" s="15">
        <v>95</v>
      </c>
    </row>
    <row r="797" spans="1:16" x14ac:dyDescent="0.35">
      <c r="A797" s="15" t="str">
        <v>successful</v>
      </c>
      <c r="B797" s="15" t="str">
        <v>US</v>
      </c>
      <c r="C797" s="15" t="str">
        <v>USD</v>
      </c>
      <c r="D797" s="15">
        <v>1472443269</v>
      </c>
      <c r="E797" s="15">
        <v>1468987269</v>
      </c>
      <c r="F797" s="15" t="b">
        <v>0</v>
      </c>
      <c r="G797" s="15">
        <v>120</v>
      </c>
      <c r="J797" s="15" t="str">
        <v>failed</v>
      </c>
      <c r="K797" s="15" t="str">
        <v>US</v>
      </c>
      <c r="L797" s="15" t="str">
        <v>USD</v>
      </c>
      <c r="M797" s="15">
        <v>1435633602</v>
      </c>
      <c r="N797" s="15">
        <v>1433041602</v>
      </c>
      <c r="O797" s="15" t="b">
        <v>0</v>
      </c>
      <c r="P797" s="15">
        <v>13</v>
      </c>
    </row>
    <row r="798" spans="1:16" x14ac:dyDescent="0.35">
      <c r="A798" s="15" t="str">
        <v>successful</v>
      </c>
      <c r="B798" s="15" t="str">
        <v>US</v>
      </c>
      <c r="C798" s="15" t="str">
        <v>USD</v>
      </c>
      <c r="D798" s="15">
        <v>1485631740</v>
      </c>
      <c r="E798" s="15">
        <v>1483041083</v>
      </c>
      <c r="F798" s="15" t="b">
        <v>0</v>
      </c>
      <c r="G798" s="15">
        <v>14</v>
      </c>
      <c r="J798" s="15" t="str">
        <v>failed</v>
      </c>
      <c r="K798" s="15" t="str">
        <v>CA</v>
      </c>
      <c r="L798" s="15" t="str">
        <v>CAD</v>
      </c>
      <c r="M798" s="15">
        <v>1436373900</v>
      </c>
      <c r="N798" s="15">
        <v>1433861210</v>
      </c>
      <c r="O798" s="15" t="b">
        <v>0</v>
      </c>
      <c r="P798" s="15">
        <v>2</v>
      </c>
    </row>
    <row r="799" spans="1:16" x14ac:dyDescent="0.35">
      <c r="A799" s="15" t="str">
        <v>successful</v>
      </c>
      <c r="B799" s="15" t="str">
        <v>US</v>
      </c>
      <c r="C799" s="15" t="str">
        <v>USD</v>
      </c>
      <c r="D799" s="15">
        <v>1468536992</v>
      </c>
      <c r="E799" s="15">
        <v>1463352992</v>
      </c>
      <c r="F799" s="15" t="b">
        <v>0</v>
      </c>
      <c r="G799" s="15">
        <v>27</v>
      </c>
      <c r="J799" s="15" t="str">
        <v>failed</v>
      </c>
      <c r="K799" s="15" t="str">
        <v>US</v>
      </c>
      <c r="L799" s="15" t="str">
        <v>USD</v>
      </c>
      <c r="M799" s="15">
        <v>1467155733</v>
      </c>
      <c r="N799" s="15">
        <v>1465427733</v>
      </c>
      <c r="O799" s="15" t="b">
        <v>0</v>
      </c>
      <c r="P799" s="15">
        <v>2</v>
      </c>
    </row>
    <row r="800" spans="1:16" x14ac:dyDescent="0.35">
      <c r="A800" s="15" t="str">
        <v>successful</v>
      </c>
      <c r="B800" s="15" t="str">
        <v>US</v>
      </c>
      <c r="C800" s="15" t="str">
        <v>USD</v>
      </c>
      <c r="D800" s="15">
        <v>1427309629</v>
      </c>
      <c r="E800" s="15">
        <v>1425585229</v>
      </c>
      <c r="F800" s="15" t="b">
        <v>0</v>
      </c>
      <c r="G800" s="15">
        <v>49</v>
      </c>
      <c r="J800" s="15" t="str">
        <v>failed</v>
      </c>
      <c r="K800" s="15" t="str">
        <v>US</v>
      </c>
      <c r="L800" s="15" t="str">
        <v>USD</v>
      </c>
      <c r="M800" s="15">
        <v>1470519308</v>
      </c>
      <c r="N800" s="15">
        <v>1465335308</v>
      </c>
      <c r="O800" s="15" t="b">
        <v>0</v>
      </c>
      <c r="P800" s="15">
        <v>3</v>
      </c>
    </row>
    <row r="801" spans="1:16" x14ac:dyDescent="0.35">
      <c r="A801" s="15" t="str">
        <v>successful</v>
      </c>
      <c r="B801" s="15" t="str">
        <v>US</v>
      </c>
      <c r="C801" s="15" t="str">
        <v>USD</v>
      </c>
      <c r="D801" s="15">
        <v>1456416513</v>
      </c>
      <c r="E801" s="15">
        <v>1454688513</v>
      </c>
      <c r="F801" s="15" t="b">
        <v>0</v>
      </c>
      <c r="G801" s="15">
        <v>102</v>
      </c>
      <c r="J801" s="15" t="str">
        <v>failed</v>
      </c>
      <c r="K801" s="15" t="str">
        <v>AU</v>
      </c>
      <c r="L801" s="15" t="str">
        <v>AUD</v>
      </c>
      <c r="M801" s="15">
        <v>1402901405</v>
      </c>
      <c r="N801" s="15">
        <v>1400309405</v>
      </c>
      <c r="O801" s="15" t="b">
        <v>0</v>
      </c>
      <c r="P801" s="15">
        <v>0</v>
      </c>
    </row>
    <row r="802" spans="1:16" x14ac:dyDescent="0.35">
      <c r="A802" s="15" t="str">
        <v>successful</v>
      </c>
      <c r="B802" s="15" t="str">
        <v>GB</v>
      </c>
      <c r="C802" s="15" t="str">
        <v>GBP</v>
      </c>
      <c r="D802" s="15">
        <v>1442065060</v>
      </c>
      <c r="E802" s="15">
        <v>1437745060</v>
      </c>
      <c r="F802" s="15" t="b">
        <v>0</v>
      </c>
      <c r="G802" s="15">
        <v>3</v>
      </c>
      <c r="J802" s="15" t="str">
        <v>failed</v>
      </c>
      <c r="K802" s="15" t="str">
        <v>US</v>
      </c>
      <c r="L802" s="15" t="str">
        <v>USD</v>
      </c>
      <c r="M802" s="15">
        <v>1425170525</v>
      </c>
      <c r="N802" s="15">
        <v>1422664925</v>
      </c>
      <c r="O802" s="15" t="b">
        <v>0</v>
      </c>
      <c r="P802" s="15">
        <v>0</v>
      </c>
    </row>
    <row r="803" spans="1:16" x14ac:dyDescent="0.35">
      <c r="A803" s="15" t="str">
        <v>successful</v>
      </c>
      <c r="B803" s="15" t="str">
        <v>US</v>
      </c>
      <c r="C803" s="15" t="str">
        <v>USD</v>
      </c>
      <c r="D803" s="15">
        <v>1457739245</v>
      </c>
      <c r="E803" s="15">
        <v>1455147245</v>
      </c>
      <c r="F803" s="15" t="b">
        <v>0</v>
      </c>
      <c r="G803" s="15">
        <v>25</v>
      </c>
      <c r="J803" s="15" t="str">
        <v>failed</v>
      </c>
      <c r="K803" s="15" t="str">
        <v>AU</v>
      </c>
      <c r="L803" s="15" t="str">
        <v>AUD</v>
      </c>
      <c r="M803" s="15">
        <v>1402618355</v>
      </c>
      <c r="N803" s="15">
        <v>1400026355</v>
      </c>
      <c r="O803" s="15" t="b">
        <v>0</v>
      </c>
      <c r="P803" s="15">
        <v>0</v>
      </c>
    </row>
    <row r="804" spans="1:16" x14ac:dyDescent="0.35">
      <c r="A804" s="15" t="str">
        <v>successful</v>
      </c>
      <c r="B804" s="15" t="str">
        <v>US</v>
      </c>
      <c r="C804" s="15" t="str">
        <v>USD</v>
      </c>
      <c r="D804" s="15">
        <v>1477255840</v>
      </c>
      <c r="E804" s="15">
        <v>1474663840</v>
      </c>
      <c r="F804" s="15" t="b">
        <v>0</v>
      </c>
      <c r="G804" s="15">
        <v>118</v>
      </c>
      <c r="J804" s="15" t="str">
        <v>failed</v>
      </c>
      <c r="K804" s="15" t="str">
        <v>ES</v>
      </c>
      <c r="L804" s="15" t="str">
        <v>EUR</v>
      </c>
      <c r="M804" s="15">
        <v>1457966129</v>
      </c>
      <c r="N804" s="15">
        <v>1455377729</v>
      </c>
      <c r="O804" s="15" t="b">
        <v>0</v>
      </c>
      <c r="P804" s="15">
        <v>2</v>
      </c>
    </row>
    <row r="805" spans="1:16" x14ac:dyDescent="0.35">
      <c r="A805" s="15" t="str">
        <v>successful</v>
      </c>
      <c r="B805" s="15" t="str">
        <v>US</v>
      </c>
      <c r="C805" s="15" t="str">
        <v>USD</v>
      </c>
      <c r="D805" s="15">
        <v>1330760367</v>
      </c>
      <c r="E805" s="15">
        <v>1326872367</v>
      </c>
      <c r="F805" s="15" t="b">
        <v>0</v>
      </c>
      <c r="G805" s="15">
        <v>57</v>
      </c>
      <c r="J805" s="15" t="str">
        <v>failed</v>
      </c>
      <c r="K805" s="15" t="str">
        <v>GB</v>
      </c>
      <c r="L805" s="15" t="str">
        <v>GBP</v>
      </c>
      <c r="M805" s="15">
        <v>1459341380</v>
      </c>
      <c r="N805" s="15">
        <v>1456839380</v>
      </c>
      <c r="O805" s="15" t="b">
        <v>0</v>
      </c>
      <c r="P805" s="15">
        <v>24</v>
      </c>
    </row>
    <row r="806" spans="1:16" x14ac:dyDescent="0.35">
      <c r="A806" s="15" t="str">
        <v>successful</v>
      </c>
      <c r="B806" s="15" t="str">
        <v>CA</v>
      </c>
      <c r="C806" s="15" t="str">
        <v>CAD</v>
      </c>
      <c r="D806" s="15">
        <v>1391194860</v>
      </c>
      <c r="E806" s="15">
        <v>1388084862</v>
      </c>
      <c r="F806" s="15" t="b">
        <v>0</v>
      </c>
      <c r="G806" s="15">
        <v>11</v>
      </c>
      <c r="J806" s="15" t="str">
        <v>failed</v>
      </c>
      <c r="K806" s="15" t="str">
        <v>GB</v>
      </c>
      <c r="L806" s="15" t="str">
        <v>GBP</v>
      </c>
      <c r="M806" s="15">
        <v>1432299600</v>
      </c>
      <c r="N806" s="15">
        <v>1429707729</v>
      </c>
      <c r="O806" s="15" t="b">
        <v>0</v>
      </c>
      <c r="P806" s="15">
        <v>25</v>
      </c>
    </row>
    <row r="807" spans="1:16" x14ac:dyDescent="0.35">
      <c r="A807" s="15" t="str">
        <v>successful</v>
      </c>
      <c r="B807" s="15" t="str">
        <v>US</v>
      </c>
      <c r="C807" s="15" t="str">
        <v>USD</v>
      </c>
      <c r="D807" s="15">
        <v>1351095976</v>
      </c>
      <c r="E807" s="15">
        <v>1348503976</v>
      </c>
      <c r="F807" s="15" t="b">
        <v>0</v>
      </c>
      <c r="G807" s="15">
        <v>33</v>
      </c>
      <c r="J807" s="15" t="str">
        <v>failed</v>
      </c>
      <c r="K807" s="15" t="str">
        <v>NL</v>
      </c>
      <c r="L807" s="15" t="str">
        <v>EUR</v>
      </c>
      <c r="M807" s="15">
        <v>1425495447</v>
      </c>
      <c r="N807" s="15">
        <v>1422903447</v>
      </c>
      <c r="O807" s="15" t="b">
        <v>0</v>
      </c>
      <c r="P807" s="15">
        <v>3</v>
      </c>
    </row>
    <row r="808" spans="1:16" x14ac:dyDescent="0.35">
      <c r="A808" s="15" t="str">
        <v>successful</v>
      </c>
      <c r="B808" s="15" t="str">
        <v>US</v>
      </c>
      <c r="C808" s="15" t="str">
        <v>USD</v>
      </c>
      <c r="D808" s="15">
        <v>1389146880</v>
      </c>
      <c r="E808" s="15">
        <v>1387403967</v>
      </c>
      <c r="F808" s="15" t="b">
        <v>0</v>
      </c>
      <c r="G808" s="15">
        <v>40</v>
      </c>
      <c r="J808" s="15" t="str">
        <v>failed</v>
      </c>
      <c r="K808" s="15" t="str">
        <v>US</v>
      </c>
      <c r="L808" s="15" t="str">
        <v>USD</v>
      </c>
      <c r="M808" s="15">
        <v>1485541791</v>
      </c>
      <c r="N808" s="15">
        <v>1480357791</v>
      </c>
      <c r="O808" s="15" t="b">
        <v>0</v>
      </c>
      <c r="P808" s="15">
        <v>41</v>
      </c>
    </row>
    <row r="809" spans="1:16" x14ac:dyDescent="0.35">
      <c r="A809" s="15" t="str">
        <v>successful</v>
      </c>
      <c r="B809" s="15" t="str">
        <v>US</v>
      </c>
      <c r="C809" s="15" t="str">
        <v>USD</v>
      </c>
      <c r="D809" s="15">
        <v>1373572903</v>
      </c>
      <c r="E809" s="15">
        <v>1371585703</v>
      </c>
      <c r="F809" s="15" t="b">
        <v>0</v>
      </c>
      <c r="G809" s="15">
        <v>50</v>
      </c>
      <c r="J809" s="15" t="str">
        <v>failed</v>
      </c>
      <c r="K809" s="15" t="str">
        <v>US</v>
      </c>
      <c r="L809" s="15" t="str">
        <v>USD</v>
      </c>
      <c r="M809" s="15">
        <v>1451752021</v>
      </c>
      <c r="N809" s="15">
        <v>1447864021</v>
      </c>
      <c r="O809" s="15" t="b">
        <v>0</v>
      </c>
      <c r="P809" s="15">
        <v>2</v>
      </c>
    </row>
    <row r="810" spans="1:16" x14ac:dyDescent="0.35">
      <c r="A810" s="15" t="str">
        <v>successful</v>
      </c>
      <c r="B810" s="15" t="str">
        <v>US</v>
      </c>
      <c r="C810" s="15" t="str">
        <v>USD</v>
      </c>
      <c r="D810" s="15">
        <v>1392675017</v>
      </c>
      <c r="E810" s="15">
        <v>1390083017</v>
      </c>
      <c r="F810" s="15" t="b">
        <v>0</v>
      </c>
      <c r="G810" s="15">
        <v>38</v>
      </c>
      <c r="J810" s="15" t="str">
        <v>failed</v>
      </c>
      <c r="K810" s="15" t="str">
        <v>US</v>
      </c>
      <c r="L810" s="15" t="str">
        <v>USD</v>
      </c>
      <c r="M810" s="15">
        <v>1410127994</v>
      </c>
      <c r="N810" s="15">
        <v>1407535994</v>
      </c>
      <c r="O810" s="15" t="b">
        <v>0</v>
      </c>
      <c r="P810" s="15">
        <v>4</v>
      </c>
    </row>
    <row r="811" spans="1:16" x14ac:dyDescent="0.35">
      <c r="A811" s="15" t="str">
        <v>successful</v>
      </c>
      <c r="B811" s="15" t="str">
        <v>US</v>
      </c>
      <c r="C811" s="15" t="str">
        <v>USD</v>
      </c>
      <c r="D811" s="15">
        <v>1299138561</v>
      </c>
      <c r="E811" s="15">
        <v>1294818561</v>
      </c>
      <c r="F811" s="15" t="b">
        <v>0</v>
      </c>
      <c r="G811" s="15">
        <v>96</v>
      </c>
      <c r="J811" s="15" t="str">
        <v>failed</v>
      </c>
      <c r="K811" s="15" t="str">
        <v>US</v>
      </c>
      <c r="L811" s="15" t="str">
        <v>USD</v>
      </c>
      <c r="M811" s="15">
        <v>1466697983</v>
      </c>
      <c r="N811" s="15">
        <v>1464105983</v>
      </c>
      <c r="O811" s="15" t="b">
        <v>0</v>
      </c>
      <c r="P811" s="15">
        <v>99</v>
      </c>
    </row>
    <row r="812" spans="1:16" x14ac:dyDescent="0.35">
      <c r="A812" s="15" t="str">
        <v>successful</v>
      </c>
      <c r="B812" s="15" t="str">
        <v>US</v>
      </c>
      <c r="C812" s="15" t="str">
        <v>USD</v>
      </c>
      <c r="D812" s="15">
        <v>1399672800</v>
      </c>
      <c r="E812" s="15">
        <v>1396906530</v>
      </c>
      <c r="F812" s="15" t="b">
        <v>0</v>
      </c>
      <c r="G812" s="15">
        <v>48</v>
      </c>
      <c r="J812" s="15" t="str">
        <v>failed</v>
      </c>
      <c r="K812" s="15" t="str">
        <v>US</v>
      </c>
      <c r="L812" s="15" t="str">
        <v>USD</v>
      </c>
      <c r="M812" s="15">
        <v>1400853925</v>
      </c>
      <c r="N812" s="15">
        <v>1399557925</v>
      </c>
      <c r="O812" s="15" t="b">
        <v>0</v>
      </c>
      <c r="P812" s="15">
        <v>4</v>
      </c>
    </row>
    <row r="813" spans="1:16" x14ac:dyDescent="0.35">
      <c r="A813" s="15" t="str">
        <v>successful</v>
      </c>
      <c r="B813" s="15" t="str">
        <v>US</v>
      </c>
      <c r="C813" s="15" t="str">
        <v>USD</v>
      </c>
      <c r="D813" s="15">
        <v>1295647200</v>
      </c>
      <c r="E813" s="15">
        <v>1291428371</v>
      </c>
      <c r="F813" s="15" t="b">
        <v>0</v>
      </c>
      <c r="G813" s="15">
        <v>33</v>
      </c>
      <c r="J813" s="15" t="str">
        <v>failed</v>
      </c>
      <c r="K813" s="15" t="str">
        <v>US</v>
      </c>
      <c r="L813" s="15" t="str">
        <v>USD</v>
      </c>
      <c r="M813" s="15">
        <v>1483048900</v>
      </c>
      <c r="N813" s="15">
        <v>1480456900</v>
      </c>
      <c r="O813" s="15" t="b">
        <v>0</v>
      </c>
      <c r="P813" s="15">
        <v>4</v>
      </c>
    </row>
    <row r="814" spans="1:16" x14ac:dyDescent="0.35">
      <c r="A814" s="15" t="str">
        <v>successful</v>
      </c>
      <c r="B814" s="15" t="str">
        <v>US</v>
      </c>
      <c r="C814" s="15" t="str">
        <v>USD</v>
      </c>
      <c r="D814" s="15">
        <v>1393259107</v>
      </c>
      <c r="E814" s="15">
        <v>1390667107</v>
      </c>
      <c r="F814" s="15" t="b">
        <v>0</v>
      </c>
      <c r="G814" s="15">
        <v>226</v>
      </c>
      <c r="J814" s="15" t="str">
        <v>failed</v>
      </c>
      <c r="K814" s="15" t="str">
        <v>US</v>
      </c>
      <c r="L814" s="15" t="str">
        <v>USD</v>
      </c>
      <c r="M814" s="15">
        <v>1414059479</v>
      </c>
      <c r="N814" s="15">
        <v>1411467479</v>
      </c>
      <c r="O814" s="15" t="b">
        <v>0</v>
      </c>
      <c r="P814" s="15">
        <v>38</v>
      </c>
    </row>
    <row r="815" spans="1:16" x14ac:dyDescent="0.35">
      <c r="A815" s="15" t="str">
        <v>successful</v>
      </c>
      <c r="B815" s="15" t="str">
        <v>US</v>
      </c>
      <c r="C815" s="15" t="str">
        <v>USD</v>
      </c>
      <c r="D815" s="15">
        <v>1336866863</v>
      </c>
      <c r="E815" s="15">
        <v>1335570863</v>
      </c>
      <c r="F815" s="15" t="b">
        <v>0</v>
      </c>
      <c r="G815" s="15">
        <v>14</v>
      </c>
      <c r="J815" s="15" t="str">
        <v>failed</v>
      </c>
      <c r="K815" s="15" t="str">
        <v>NL</v>
      </c>
      <c r="L815" s="15" t="str">
        <v>EUR</v>
      </c>
      <c r="M815" s="15">
        <v>1446331500</v>
      </c>
      <c r="N815" s="15">
        <v>1442531217</v>
      </c>
      <c r="O815" s="15" t="b">
        <v>0</v>
      </c>
      <c r="P815" s="15">
        <v>285</v>
      </c>
    </row>
    <row r="816" spans="1:16" x14ac:dyDescent="0.35">
      <c r="A816" s="15" t="str">
        <v>successful</v>
      </c>
      <c r="B816" s="15" t="str">
        <v>US</v>
      </c>
      <c r="C816" s="15" t="str">
        <v>USD</v>
      </c>
      <c r="D816" s="15">
        <v>1299243427</v>
      </c>
      <c r="E816" s="15">
        <v>1296651427</v>
      </c>
      <c r="F816" s="15" t="b">
        <v>0</v>
      </c>
      <c r="G816" s="15">
        <v>20</v>
      </c>
      <c r="J816" s="15" t="str">
        <v>failed</v>
      </c>
      <c r="K816" s="15" t="str">
        <v>NZ</v>
      </c>
      <c r="L816" s="15" t="str">
        <v>NZD</v>
      </c>
      <c r="M816" s="15">
        <v>1407545334</v>
      </c>
      <c r="N816" s="15">
        <v>1404953334</v>
      </c>
      <c r="O816" s="15" t="b">
        <v>0</v>
      </c>
      <c r="P816" s="15">
        <v>1</v>
      </c>
    </row>
    <row r="817" spans="1:16" x14ac:dyDescent="0.35">
      <c r="A817" s="15" t="str">
        <v>successful</v>
      </c>
      <c r="B817" s="15" t="str">
        <v>US</v>
      </c>
      <c r="C817" s="15" t="str">
        <v>USD</v>
      </c>
      <c r="D817" s="15">
        <v>1362211140</v>
      </c>
      <c r="E817" s="15">
        <v>1359421403</v>
      </c>
      <c r="F817" s="15" t="b">
        <v>0</v>
      </c>
      <c r="G817" s="15">
        <v>25</v>
      </c>
      <c r="J817" s="15" t="str">
        <v>failed</v>
      </c>
      <c r="K817" s="15" t="str">
        <v>US</v>
      </c>
      <c r="L817" s="15" t="str">
        <v>USD</v>
      </c>
      <c r="M817" s="15">
        <v>1433395560</v>
      </c>
      <c r="N817" s="15">
        <v>1430803560</v>
      </c>
      <c r="O817" s="15" t="b">
        <v>0</v>
      </c>
      <c r="P817" s="15">
        <v>42</v>
      </c>
    </row>
    <row r="818" spans="1:16" x14ac:dyDescent="0.35">
      <c r="A818" s="15" t="str">
        <v>successful</v>
      </c>
      <c r="B818" s="15" t="str">
        <v>US</v>
      </c>
      <c r="C818" s="15" t="str">
        <v>USD</v>
      </c>
      <c r="D818" s="15">
        <v>1422140895</v>
      </c>
      <c r="E818" s="15">
        <v>1418684895</v>
      </c>
      <c r="F818" s="15" t="b">
        <v>0</v>
      </c>
      <c r="G818" s="15">
        <v>90</v>
      </c>
      <c r="J818" s="15" t="str">
        <v>failed</v>
      </c>
      <c r="K818" s="15" t="str">
        <v>GB</v>
      </c>
      <c r="L818" s="15" t="str">
        <v>GBP</v>
      </c>
      <c r="M818" s="15">
        <v>1412770578</v>
      </c>
      <c r="N818" s="15">
        <v>1410178578</v>
      </c>
      <c r="O818" s="15" t="b">
        <v>0</v>
      </c>
      <c r="P818" s="15">
        <v>26</v>
      </c>
    </row>
    <row r="819" spans="1:16" x14ac:dyDescent="0.35">
      <c r="A819" s="15" t="str">
        <v>successful</v>
      </c>
      <c r="B819" s="15" t="str">
        <v>GB</v>
      </c>
      <c r="C819" s="15" t="str">
        <v>GBP</v>
      </c>
      <c r="D819" s="15">
        <v>1459439471</v>
      </c>
      <c r="E819" s="15">
        <v>1456851071</v>
      </c>
      <c r="F819" s="15" t="b">
        <v>0</v>
      </c>
      <c r="G819" s="15">
        <v>11</v>
      </c>
      <c r="J819" s="15" t="str">
        <v>failed</v>
      </c>
      <c r="K819" s="15" t="str">
        <v>US</v>
      </c>
      <c r="L819" s="15" t="str">
        <v>USD</v>
      </c>
      <c r="M819" s="15">
        <v>1414814340</v>
      </c>
      <c r="N819" s="15">
        <v>1413519073</v>
      </c>
      <c r="O819" s="15" t="b">
        <v>0</v>
      </c>
      <c r="P819" s="15">
        <v>2</v>
      </c>
    </row>
    <row r="820" spans="1:16" x14ac:dyDescent="0.35">
      <c r="A820" s="15" t="str">
        <v>successful</v>
      </c>
      <c r="B820" s="15" t="str">
        <v>US</v>
      </c>
      <c r="C820" s="15" t="str">
        <v>USD</v>
      </c>
      <c r="D820" s="15">
        <v>1361129129</v>
      </c>
      <c r="E820" s="15">
        <v>1359660329</v>
      </c>
      <c r="F820" s="15" t="b">
        <v>0</v>
      </c>
      <c r="G820" s="15">
        <v>55</v>
      </c>
      <c r="J820" s="15" t="str">
        <v>failed</v>
      </c>
      <c r="K820" s="15" t="str">
        <v>US</v>
      </c>
      <c r="L820" s="15" t="str">
        <v>USD</v>
      </c>
      <c r="M820" s="15">
        <v>1409620222</v>
      </c>
      <c r="N820" s="15">
        <v>1407892222</v>
      </c>
      <c r="O820" s="15" t="b">
        <v>0</v>
      </c>
      <c r="P820" s="15">
        <v>4</v>
      </c>
    </row>
    <row r="821" spans="1:16" x14ac:dyDescent="0.35">
      <c r="A821" s="15" t="str">
        <v>successful</v>
      </c>
      <c r="B821" s="15" t="str">
        <v>US</v>
      </c>
      <c r="C821" s="15" t="str">
        <v>USD</v>
      </c>
      <c r="D821" s="15">
        <v>1332029335</v>
      </c>
      <c r="E821" s="15">
        <v>1326848935</v>
      </c>
      <c r="F821" s="15" t="b">
        <v>0</v>
      </c>
      <c r="G821" s="15">
        <v>30</v>
      </c>
      <c r="J821" s="15" t="str">
        <v>failed</v>
      </c>
      <c r="K821" s="15" t="str">
        <v>US</v>
      </c>
      <c r="L821" s="15" t="str">
        <v>USD</v>
      </c>
      <c r="M821" s="15">
        <v>1478542375</v>
      </c>
      <c r="N821" s="15">
        <v>1476378775</v>
      </c>
      <c r="O821" s="15" t="b">
        <v>0</v>
      </c>
      <c r="P821" s="15">
        <v>6</v>
      </c>
    </row>
    <row r="822" spans="1:16" x14ac:dyDescent="0.35">
      <c r="A822" s="15" t="str">
        <v>successful</v>
      </c>
      <c r="B822" s="15" t="str">
        <v>US</v>
      </c>
      <c r="C822" s="15" t="str">
        <v>USD</v>
      </c>
      <c r="D822" s="15">
        <v>1317438000</v>
      </c>
      <c r="E822" s="15">
        <v>1314989557</v>
      </c>
      <c r="F822" s="15" t="b">
        <v>0</v>
      </c>
      <c r="G822" s="15">
        <v>28</v>
      </c>
      <c r="J822" s="15" t="str">
        <v>failed</v>
      </c>
      <c r="K822" s="15" t="str">
        <v>HK</v>
      </c>
      <c r="L822" s="15" t="str">
        <v>HKD</v>
      </c>
      <c r="M822" s="15">
        <v>1486708133</v>
      </c>
      <c r="N822" s="15">
        <v>1484116133</v>
      </c>
      <c r="O822" s="15" t="b">
        <v>0</v>
      </c>
      <c r="P822" s="15">
        <v>70</v>
      </c>
    </row>
    <row r="823" spans="1:16" x14ac:dyDescent="0.35">
      <c r="A823" s="15" t="str">
        <v>successful</v>
      </c>
      <c r="B823" s="15" t="str">
        <v>US</v>
      </c>
      <c r="C823" s="15" t="str">
        <v>USD</v>
      </c>
      <c r="D823" s="15">
        <v>1475342382</v>
      </c>
      <c r="E823" s="15">
        <v>1472750382</v>
      </c>
      <c r="F823" s="15" t="b">
        <v>0</v>
      </c>
      <c r="G823" s="15">
        <v>45</v>
      </c>
      <c r="J823" s="15" t="str">
        <v>failed</v>
      </c>
      <c r="K823" s="15" t="str">
        <v>US</v>
      </c>
      <c r="L823" s="15" t="str">
        <v>USD</v>
      </c>
      <c r="M823" s="15">
        <v>1407869851</v>
      </c>
      <c r="N823" s="15">
        <v>1404845851</v>
      </c>
      <c r="O823" s="15" t="b">
        <v>0</v>
      </c>
      <c r="P823" s="15">
        <v>9</v>
      </c>
    </row>
    <row r="824" spans="1:16" x14ac:dyDescent="0.35">
      <c r="A824" s="15" t="str">
        <v>successful</v>
      </c>
      <c r="B824" s="15" t="str">
        <v>US</v>
      </c>
      <c r="C824" s="15" t="str">
        <v>USD</v>
      </c>
      <c r="D824" s="15">
        <v>1367902740</v>
      </c>
      <c r="E824" s="15">
        <v>1366251510</v>
      </c>
      <c r="F824" s="15" t="b">
        <v>0</v>
      </c>
      <c r="G824" s="15">
        <v>13</v>
      </c>
      <c r="J824" s="15" t="str">
        <v>failed</v>
      </c>
      <c r="K824" s="15" t="str">
        <v>US</v>
      </c>
      <c r="L824" s="15" t="str">
        <v>USD</v>
      </c>
      <c r="M824" s="15">
        <v>1432069249</v>
      </c>
      <c r="N824" s="15">
        <v>1429477249</v>
      </c>
      <c r="O824" s="15" t="b">
        <v>0</v>
      </c>
      <c r="P824" s="15">
        <v>8</v>
      </c>
    </row>
    <row r="825" spans="1:16" x14ac:dyDescent="0.35">
      <c r="A825" s="15" t="str">
        <v>successful</v>
      </c>
      <c r="B825" s="15" t="str">
        <v>US</v>
      </c>
      <c r="C825" s="15" t="str">
        <v>USD</v>
      </c>
      <c r="D825" s="15">
        <v>1400561940</v>
      </c>
      <c r="E825" s="15">
        <v>1397679445</v>
      </c>
      <c r="F825" s="15" t="b">
        <v>0</v>
      </c>
      <c r="G825" s="15">
        <v>40</v>
      </c>
      <c r="J825" s="15" t="str">
        <v>failed</v>
      </c>
      <c r="K825" s="15" t="str">
        <v>GB</v>
      </c>
      <c r="L825" s="15" t="str">
        <v>GBP</v>
      </c>
      <c r="M825" s="15">
        <v>1445468400</v>
      </c>
      <c r="N825" s="15">
        <v>1443042061</v>
      </c>
      <c r="O825" s="15" t="b">
        <v>0</v>
      </c>
      <c r="P825" s="15">
        <v>105</v>
      </c>
    </row>
    <row r="826" spans="1:16" x14ac:dyDescent="0.35">
      <c r="A826" s="15" t="str">
        <v>successful</v>
      </c>
      <c r="B826" s="15" t="str">
        <v>US</v>
      </c>
      <c r="C826" s="15" t="str">
        <v>USD</v>
      </c>
      <c r="D826" s="15">
        <v>1425275940</v>
      </c>
      <c r="E826" s="15">
        <v>1422371381</v>
      </c>
      <c r="F826" s="15" t="b">
        <v>0</v>
      </c>
      <c r="G826" s="15">
        <v>21</v>
      </c>
      <c r="J826" s="15" t="str">
        <v>failed</v>
      </c>
      <c r="K826" s="15" t="str">
        <v>CA</v>
      </c>
      <c r="L826" s="15" t="str">
        <v>CAD</v>
      </c>
      <c r="M826" s="15">
        <v>1404926665</v>
      </c>
      <c r="N826" s="15">
        <v>1402334665</v>
      </c>
      <c r="O826" s="15" t="b">
        <v>0</v>
      </c>
      <c r="P826" s="15">
        <v>12</v>
      </c>
    </row>
    <row r="827" spans="1:16" x14ac:dyDescent="0.35">
      <c r="A827" s="15" t="str">
        <v>successful</v>
      </c>
      <c r="B827" s="15" t="str">
        <v>US</v>
      </c>
      <c r="C827" s="15" t="str">
        <v>USD</v>
      </c>
      <c r="D827" s="15">
        <v>1298245954</v>
      </c>
      <c r="E827" s="15">
        <v>1295653954</v>
      </c>
      <c r="F827" s="15" t="b">
        <v>0</v>
      </c>
      <c r="G827" s="15">
        <v>134</v>
      </c>
      <c r="J827" s="15" t="str">
        <v>failed</v>
      </c>
      <c r="K827" s="15" t="str">
        <v>HK</v>
      </c>
      <c r="L827" s="15" t="str">
        <v>HKD</v>
      </c>
      <c r="M827" s="15">
        <v>1480863887</v>
      </c>
      <c r="N827" s="15">
        <v>1478268287</v>
      </c>
      <c r="O827" s="15" t="b">
        <v>0</v>
      </c>
      <c r="P827" s="15">
        <v>0</v>
      </c>
    </row>
    <row r="828" spans="1:16" x14ac:dyDescent="0.35">
      <c r="A828" s="15" t="str">
        <v>successful</v>
      </c>
      <c r="B828" s="15" t="str">
        <v>US</v>
      </c>
      <c r="C828" s="15" t="str">
        <v>USD</v>
      </c>
      <c r="D828" s="15">
        <v>1307761200</v>
      </c>
      <c r="E828" s="15">
        <v>1304464914</v>
      </c>
      <c r="F828" s="15" t="b">
        <v>0</v>
      </c>
      <c r="G828" s="15">
        <v>20</v>
      </c>
      <c r="J828" s="15" t="str">
        <v>failed</v>
      </c>
      <c r="K828" s="15" t="str">
        <v>US</v>
      </c>
      <c r="L828" s="15" t="str">
        <v>USD</v>
      </c>
      <c r="M828" s="15">
        <v>1472799600</v>
      </c>
      <c r="N828" s="15">
        <v>1470874618</v>
      </c>
      <c r="O828" s="15" t="b">
        <v>0</v>
      </c>
      <c r="P828" s="15">
        <v>16</v>
      </c>
    </row>
    <row r="829" spans="1:16" x14ac:dyDescent="0.35">
      <c r="A829" s="15" t="str">
        <v>successful</v>
      </c>
      <c r="B829" s="15" t="str">
        <v>US</v>
      </c>
      <c r="C829" s="15" t="str">
        <v>USD</v>
      </c>
      <c r="D829" s="15">
        <v>1466139300</v>
      </c>
      <c r="E829" s="15">
        <v>1464854398</v>
      </c>
      <c r="F829" s="15" t="b">
        <v>0</v>
      </c>
      <c r="G829" s="15">
        <v>19</v>
      </c>
      <c r="J829" s="15" t="str">
        <v>failed</v>
      </c>
      <c r="K829" s="15" t="str">
        <v>US</v>
      </c>
      <c r="L829" s="15" t="str">
        <v>USD</v>
      </c>
      <c r="M829" s="15">
        <v>1417377481</v>
      </c>
      <c r="N829" s="15">
        <v>1412189881</v>
      </c>
      <c r="O829" s="15" t="b">
        <v>0</v>
      </c>
      <c r="P829" s="15">
        <v>7</v>
      </c>
    </row>
    <row r="830" spans="1:16" x14ac:dyDescent="0.35">
      <c r="A830" s="15" t="str">
        <v>successful</v>
      </c>
      <c r="B830" s="15" t="str">
        <v>US</v>
      </c>
      <c r="C830" s="15" t="str">
        <v>USD</v>
      </c>
      <c r="D830" s="15">
        <v>1355585777</v>
      </c>
      <c r="E830" s="15">
        <v>1352993777</v>
      </c>
      <c r="F830" s="15" t="b">
        <v>0</v>
      </c>
      <c r="G830" s="15">
        <v>209</v>
      </c>
      <c r="J830" s="15" t="str">
        <v>failed</v>
      </c>
      <c r="K830" s="15" t="str">
        <v>GB</v>
      </c>
      <c r="L830" s="15" t="str">
        <v>GBP</v>
      </c>
      <c r="M830" s="15">
        <v>1470178800</v>
      </c>
      <c r="N830" s="15">
        <v>1467650771</v>
      </c>
      <c r="O830" s="15" t="b">
        <v>0</v>
      </c>
      <c r="P830" s="15">
        <v>4</v>
      </c>
    </row>
    <row r="831" spans="1:16" x14ac:dyDescent="0.35">
      <c r="A831" s="15" t="str">
        <v>successful</v>
      </c>
      <c r="B831" s="15" t="str">
        <v>US</v>
      </c>
      <c r="C831" s="15" t="str">
        <v>USD</v>
      </c>
      <c r="D831" s="15">
        <v>1429594832</v>
      </c>
      <c r="E831" s="15">
        <v>1427780432</v>
      </c>
      <c r="F831" s="15" t="b">
        <v>0</v>
      </c>
      <c r="G831" s="15">
        <v>38</v>
      </c>
      <c r="J831" s="15" t="str">
        <v>failed</v>
      </c>
      <c r="K831" s="15" t="str">
        <v>GB</v>
      </c>
      <c r="L831" s="15" t="str">
        <v>GBP</v>
      </c>
      <c r="M831" s="15">
        <v>1457947483</v>
      </c>
      <c r="N831" s="15">
        <v>1455359083</v>
      </c>
      <c r="O831" s="15" t="b">
        <v>0</v>
      </c>
      <c r="P831" s="15">
        <v>1</v>
      </c>
    </row>
    <row r="832" spans="1:16" x14ac:dyDescent="0.35">
      <c r="A832" s="15" t="str">
        <v>successful</v>
      </c>
      <c r="B832" s="15" t="str">
        <v>US</v>
      </c>
      <c r="C832" s="15" t="str">
        <v>USD</v>
      </c>
      <c r="D832" s="15">
        <v>1312095540</v>
      </c>
      <c r="E832" s="15">
        <v>1306608888</v>
      </c>
      <c r="F832" s="15" t="b">
        <v>0</v>
      </c>
      <c r="G832" s="15">
        <v>24</v>
      </c>
      <c r="J832" s="15" t="str">
        <v>failed</v>
      </c>
      <c r="K832" s="15" t="str">
        <v>GB</v>
      </c>
      <c r="L832" s="15" t="str">
        <v>GBP</v>
      </c>
      <c r="M832" s="15">
        <v>1425223276</v>
      </c>
      <c r="N832" s="15">
        <v>1422631276</v>
      </c>
      <c r="O832" s="15" t="b">
        <v>0</v>
      </c>
      <c r="P832" s="15">
        <v>28</v>
      </c>
    </row>
    <row r="833" spans="1:16" x14ac:dyDescent="0.35">
      <c r="A833" s="15" t="str">
        <v>successful</v>
      </c>
      <c r="B833" s="15" t="str">
        <v>US</v>
      </c>
      <c r="C833" s="15" t="str">
        <v>USD</v>
      </c>
      <c r="D833" s="15">
        <v>1350505059</v>
      </c>
      <c r="E833" s="15">
        <v>1347913059</v>
      </c>
      <c r="F833" s="15" t="b">
        <v>0</v>
      </c>
      <c r="G833" s="15">
        <v>8</v>
      </c>
      <c r="J833" s="15" t="str">
        <v>failed</v>
      </c>
      <c r="K833" s="15" t="str">
        <v>US</v>
      </c>
      <c r="L833" s="15" t="str">
        <v>USD</v>
      </c>
      <c r="M833" s="15">
        <v>1440094742</v>
      </c>
      <c r="N833" s="15">
        <v>1437502742</v>
      </c>
      <c r="O833" s="15" t="b">
        <v>0</v>
      </c>
      <c r="P833" s="15">
        <v>1</v>
      </c>
    </row>
    <row r="834" spans="1:16" x14ac:dyDescent="0.35">
      <c r="A834" s="15" t="str">
        <v>successful</v>
      </c>
      <c r="B834" s="15" t="str">
        <v>US</v>
      </c>
      <c r="C834" s="15" t="str">
        <v>USD</v>
      </c>
      <c r="D834" s="15">
        <v>1405033300</v>
      </c>
      <c r="E834" s="15">
        <v>1402441300</v>
      </c>
      <c r="F834" s="15" t="b">
        <v>0</v>
      </c>
      <c r="G834" s="15">
        <v>179</v>
      </c>
      <c r="J834" s="15" t="str">
        <v>failed</v>
      </c>
      <c r="K834" s="15" t="str">
        <v>US</v>
      </c>
      <c r="L834" s="15" t="str">
        <v>USD</v>
      </c>
      <c r="M834" s="15">
        <v>1481473208</v>
      </c>
      <c r="N834" s="15">
        <v>1478881208</v>
      </c>
      <c r="O834" s="15" t="b">
        <v>0</v>
      </c>
      <c r="P834" s="15">
        <v>1</v>
      </c>
    </row>
    <row r="835" spans="1:16" x14ac:dyDescent="0.35">
      <c r="A835" s="15" t="str">
        <v>successful</v>
      </c>
      <c r="B835" s="15" t="str">
        <v>US</v>
      </c>
      <c r="C835" s="15" t="str">
        <v>USD</v>
      </c>
      <c r="D835" s="15">
        <v>1406509200</v>
      </c>
      <c r="E835" s="15">
        <v>1404769538</v>
      </c>
      <c r="F835" s="15" t="b">
        <v>0</v>
      </c>
      <c r="G835" s="15">
        <v>26</v>
      </c>
      <c r="J835" s="15" t="str">
        <v>failed</v>
      </c>
      <c r="K835" s="15" t="str">
        <v>US</v>
      </c>
      <c r="L835" s="15" t="str">
        <v>USD</v>
      </c>
      <c r="M835" s="15">
        <v>1455338532</v>
      </c>
      <c r="N835" s="15">
        <v>1454042532</v>
      </c>
      <c r="O835" s="15" t="b">
        <v>0</v>
      </c>
      <c r="P835" s="15">
        <v>5</v>
      </c>
    </row>
    <row r="836" spans="1:16" x14ac:dyDescent="0.35">
      <c r="A836" s="15" t="str">
        <v>successful</v>
      </c>
      <c r="B836" s="15" t="str">
        <v>US</v>
      </c>
      <c r="C836" s="15" t="str">
        <v>USD</v>
      </c>
      <c r="D836" s="15">
        <v>1429920000</v>
      </c>
      <c r="E836" s="15">
        <v>1426703452</v>
      </c>
      <c r="F836" s="15" t="b">
        <v>0</v>
      </c>
      <c r="G836" s="15">
        <v>131</v>
      </c>
      <c r="J836" s="15" t="str">
        <v>failed</v>
      </c>
      <c r="K836" s="15" t="str">
        <v>US</v>
      </c>
      <c r="L836" s="15" t="str">
        <v>USD</v>
      </c>
      <c r="M836" s="15">
        <v>1435958786</v>
      </c>
      <c r="N836" s="15">
        <v>1434144386</v>
      </c>
      <c r="O836" s="15" t="b">
        <v>0</v>
      </c>
      <c r="P836" s="15">
        <v>3</v>
      </c>
    </row>
    <row r="837" spans="1:16" x14ac:dyDescent="0.35">
      <c r="A837" s="15" t="str">
        <v>successful</v>
      </c>
      <c r="B837" s="15" t="str">
        <v>US</v>
      </c>
      <c r="C837" s="15" t="str">
        <v>USD</v>
      </c>
      <c r="D837" s="15">
        <v>1352860017</v>
      </c>
      <c r="E837" s="15">
        <v>1348536417</v>
      </c>
      <c r="F837" s="15" t="b">
        <v>0</v>
      </c>
      <c r="G837" s="15">
        <v>14</v>
      </c>
      <c r="J837" s="15" t="str">
        <v>failed</v>
      </c>
      <c r="K837" s="15" t="str">
        <v>US</v>
      </c>
      <c r="L837" s="15" t="str">
        <v>USD</v>
      </c>
      <c r="M837" s="15">
        <v>1424229991</v>
      </c>
      <c r="N837" s="15">
        <v>1421637991</v>
      </c>
      <c r="O837" s="15" t="b">
        <v>0</v>
      </c>
      <c r="P837" s="15">
        <v>2</v>
      </c>
    </row>
    <row r="838" spans="1:16" x14ac:dyDescent="0.35">
      <c r="A838" s="15" t="str">
        <v>successful</v>
      </c>
      <c r="B838" s="15" t="str">
        <v>US</v>
      </c>
      <c r="C838" s="15" t="str">
        <v>USD</v>
      </c>
      <c r="D838" s="15">
        <v>1369355437</v>
      </c>
      <c r="E838" s="15">
        <v>1366763437</v>
      </c>
      <c r="F838" s="15" t="b">
        <v>0</v>
      </c>
      <c r="G838" s="15">
        <v>174</v>
      </c>
      <c r="J838" s="15" t="str">
        <v>failed</v>
      </c>
      <c r="K838" s="15" t="str">
        <v>GB</v>
      </c>
      <c r="L838" s="15" t="str">
        <v>GBP</v>
      </c>
      <c r="M838" s="15">
        <v>1450706837</v>
      </c>
      <c r="N838" s="15">
        <v>1448114837</v>
      </c>
      <c r="O838" s="15" t="b">
        <v>0</v>
      </c>
      <c r="P838" s="15">
        <v>0</v>
      </c>
    </row>
    <row r="839" spans="1:16" x14ac:dyDescent="0.35">
      <c r="A839" s="15" t="str">
        <v>successful</v>
      </c>
      <c r="B839" s="15" t="str">
        <v>CA</v>
      </c>
      <c r="C839" s="15" t="str">
        <v>CAD</v>
      </c>
      <c r="D839" s="15">
        <v>1389012940</v>
      </c>
      <c r="E839" s="15">
        <v>1385124940</v>
      </c>
      <c r="F839" s="15" t="b">
        <v>0</v>
      </c>
      <c r="G839" s="15">
        <v>191</v>
      </c>
      <c r="J839" s="15" t="str">
        <v>failed</v>
      </c>
      <c r="K839" s="15" t="str">
        <v>US</v>
      </c>
      <c r="L839" s="15" t="str">
        <v>USD</v>
      </c>
      <c r="M839" s="15">
        <v>1481072942</v>
      </c>
      <c r="N839" s="15">
        <v>1475885342</v>
      </c>
      <c r="O839" s="15" t="b">
        <v>0</v>
      </c>
      <c r="P839" s="15">
        <v>0</v>
      </c>
    </row>
    <row r="840" spans="1:16" x14ac:dyDescent="0.35">
      <c r="A840" s="15" t="str">
        <v>successful</v>
      </c>
      <c r="B840" s="15" t="str">
        <v>US</v>
      </c>
      <c r="C840" s="15" t="str">
        <v>USD</v>
      </c>
      <c r="D840" s="15">
        <v>1405715472</v>
      </c>
      <c r="E840" s="15">
        <v>1403901072</v>
      </c>
      <c r="F840" s="15" t="b">
        <v>0</v>
      </c>
      <c r="G840" s="15">
        <v>38</v>
      </c>
      <c r="J840" s="15" t="str">
        <v>failed</v>
      </c>
      <c r="K840" s="15" t="str">
        <v>CA</v>
      </c>
      <c r="L840" s="15" t="str">
        <v>CAD</v>
      </c>
      <c r="M840" s="15">
        <v>1437082736</v>
      </c>
      <c r="N840" s="15">
        <v>1435354736</v>
      </c>
      <c r="O840" s="15" t="b">
        <v>0</v>
      </c>
      <c r="P840" s="15">
        <v>3</v>
      </c>
    </row>
    <row r="841" spans="1:16" x14ac:dyDescent="0.35">
      <c r="A841" s="15" t="str">
        <v>successful</v>
      </c>
      <c r="B841" s="15" t="str">
        <v>US</v>
      </c>
      <c r="C841" s="15" t="str">
        <v>USD</v>
      </c>
      <c r="D841" s="15">
        <v>1410546413</v>
      </c>
      <c r="E841" s="15">
        <v>1407954413</v>
      </c>
      <c r="F841" s="15" t="b">
        <v>0</v>
      </c>
      <c r="G841" s="15">
        <v>22</v>
      </c>
      <c r="J841" s="15" t="str">
        <v>failed</v>
      </c>
      <c r="K841" s="15" t="str">
        <v>US</v>
      </c>
      <c r="L841" s="15" t="str">
        <v>USD</v>
      </c>
      <c r="M841" s="15">
        <v>1405021211</v>
      </c>
      <c r="N841" s="15">
        <v>1402429211</v>
      </c>
      <c r="O841" s="15" t="b">
        <v>0</v>
      </c>
      <c r="P841" s="15">
        <v>0</v>
      </c>
    </row>
    <row r="842" spans="1:16" x14ac:dyDescent="0.35">
      <c r="A842" s="15" t="str">
        <v>successful</v>
      </c>
      <c r="B842" s="15" t="str">
        <v>US</v>
      </c>
      <c r="C842" s="15" t="str">
        <v>USD</v>
      </c>
      <c r="D842" s="15">
        <v>1324014521</v>
      </c>
      <c r="E842" s="15">
        <v>1318826921</v>
      </c>
      <c r="F842" s="15" t="b">
        <v>0</v>
      </c>
      <c r="G842" s="15">
        <v>149</v>
      </c>
      <c r="J842" s="15" t="str">
        <v>failed</v>
      </c>
      <c r="K842" s="15" t="str">
        <v>US</v>
      </c>
      <c r="L842" s="15" t="str">
        <v>USD</v>
      </c>
      <c r="M842" s="15">
        <v>1409091612</v>
      </c>
      <c r="N842" s="15">
        <v>1406499612</v>
      </c>
      <c r="O842" s="15" t="b">
        <v>0</v>
      </c>
      <c r="P842" s="15">
        <v>0</v>
      </c>
    </row>
    <row r="843" spans="1:16" x14ac:dyDescent="0.35">
      <c r="A843" s="15" t="str">
        <v>successful</v>
      </c>
      <c r="B843" s="15" t="str">
        <v>US</v>
      </c>
      <c r="C843" s="15" t="str">
        <v>USD</v>
      </c>
      <c r="D843" s="15">
        <v>1316716129</v>
      </c>
      <c r="E843" s="15">
        <v>1314124129</v>
      </c>
      <c r="F843" s="15" t="b">
        <v>0</v>
      </c>
      <c r="G843" s="15">
        <v>56</v>
      </c>
      <c r="J843" s="15" t="str">
        <v>failed</v>
      </c>
      <c r="K843" s="15" t="str">
        <v>US</v>
      </c>
      <c r="L843" s="15" t="str">
        <v>USD</v>
      </c>
      <c r="M843" s="15">
        <v>1406861438</v>
      </c>
      <c r="N843" s="15">
        <v>1402973438</v>
      </c>
      <c r="O843" s="15" t="b">
        <v>0</v>
      </c>
      <c r="P843" s="15">
        <v>3</v>
      </c>
    </row>
    <row r="844" spans="1:16" x14ac:dyDescent="0.35">
      <c r="A844" s="15" t="str">
        <v>successful</v>
      </c>
      <c r="B844" s="15" t="str">
        <v>US</v>
      </c>
      <c r="C844" s="15" t="str">
        <v>USD</v>
      </c>
      <c r="D844" s="15">
        <v>1391706084</v>
      </c>
      <c r="E844" s="15">
        <v>1389891684</v>
      </c>
      <c r="F844" s="15" t="b">
        <v>0</v>
      </c>
      <c r="G844" s="15">
        <v>19</v>
      </c>
      <c r="J844" s="15" t="str">
        <v>failed</v>
      </c>
      <c r="K844" s="15" t="str">
        <v>GB</v>
      </c>
      <c r="L844" s="15" t="str">
        <v>GBP</v>
      </c>
      <c r="M844" s="15">
        <v>1415882108</v>
      </c>
      <c r="N844" s="15">
        <v>1413286508</v>
      </c>
      <c r="O844" s="15" t="b">
        <v>0</v>
      </c>
      <c r="P844" s="15">
        <v>7</v>
      </c>
    </row>
    <row r="845" spans="1:16" x14ac:dyDescent="0.35">
      <c r="A845" s="15" t="str">
        <v>successful</v>
      </c>
      <c r="B845" s="15" t="str">
        <v>US</v>
      </c>
      <c r="C845" s="15" t="str">
        <v>USD</v>
      </c>
      <c r="D845" s="15">
        <v>1425955189</v>
      </c>
      <c r="E845" s="15">
        <v>1423366789</v>
      </c>
      <c r="F845" s="15" t="b">
        <v>0</v>
      </c>
      <c r="G845" s="15">
        <v>70</v>
      </c>
      <c r="J845" s="15" t="str">
        <v>failed</v>
      </c>
      <c r="K845" s="15" t="str">
        <v>CA</v>
      </c>
      <c r="L845" s="15" t="str">
        <v>CAD</v>
      </c>
      <c r="M845" s="15">
        <v>1452120613</v>
      </c>
      <c r="N845" s="15">
        <v>1449528613</v>
      </c>
      <c r="O845" s="15" t="b">
        <v>0</v>
      </c>
      <c r="P845" s="15">
        <v>25</v>
      </c>
    </row>
    <row r="846" spans="1:16" x14ac:dyDescent="0.35">
      <c r="A846" s="15" t="str">
        <v>successful</v>
      </c>
      <c r="B846" s="15" t="str">
        <v>US</v>
      </c>
      <c r="C846" s="15" t="str">
        <v>USD</v>
      </c>
      <c r="D846" s="15">
        <v>1341964080</v>
      </c>
      <c r="E846" s="15">
        <v>1339109212</v>
      </c>
      <c r="F846" s="15" t="b">
        <v>0</v>
      </c>
      <c r="G846" s="15">
        <v>81</v>
      </c>
      <c r="J846" s="15" t="str">
        <v>failed</v>
      </c>
      <c r="K846" s="15" t="str">
        <v>CH</v>
      </c>
      <c r="L846" s="15" t="str">
        <v>CHF</v>
      </c>
      <c r="M846" s="15">
        <v>1484156948</v>
      </c>
      <c r="N846" s="15">
        <v>1481564948</v>
      </c>
      <c r="O846" s="15" t="b">
        <v>0</v>
      </c>
      <c r="P846" s="15">
        <v>10</v>
      </c>
    </row>
    <row r="847" spans="1:16" x14ac:dyDescent="0.35">
      <c r="A847" s="15" t="str">
        <v>successful</v>
      </c>
      <c r="B847" s="15" t="str">
        <v>US</v>
      </c>
      <c r="C847" s="15" t="str">
        <v>USD</v>
      </c>
      <c r="D847" s="15">
        <v>1333921508</v>
      </c>
      <c r="E847" s="15">
        <v>1331333108</v>
      </c>
      <c r="F847" s="15" t="b">
        <v>0</v>
      </c>
      <c r="G847" s="15">
        <v>32</v>
      </c>
      <c r="J847" s="15" t="str">
        <v>failed</v>
      </c>
      <c r="K847" s="15" t="str">
        <v>MX</v>
      </c>
      <c r="L847" s="15" t="str">
        <v>MXN</v>
      </c>
      <c r="M847" s="15">
        <v>1483773169</v>
      </c>
      <c r="N847" s="15">
        <v>1481181169</v>
      </c>
      <c r="O847" s="15" t="b">
        <v>0</v>
      </c>
      <c r="P847" s="15">
        <v>3</v>
      </c>
    </row>
    <row r="848" spans="1:16" x14ac:dyDescent="0.35">
      <c r="A848" s="15" t="str">
        <v>successful</v>
      </c>
      <c r="B848" s="15" t="str">
        <v>US</v>
      </c>
      <c r="C848" s="15" t="str">
        <v>USD</v>
      </c>
      <c r="D848" s="15">
        <v>1354017600</v>
      </c>
      <c r="E848" s="15">
        <v>1350967535</v>
      </c>
      <c r="F848" s="15" t="b">
        <v>0</v>
      </c>
      <c r="G848" s="15">
        <v>26</v>
      </c>
      <c r="J848" s="15" t="str">
        <v>failed</v>
      </c>
      <c r="K848" s="15" t="str">
        <v>US</v>
      </c>
      <c r="L848" s="15" t="str">
        <v>USD</v>
      </c>
      <c r="M848" s="15">
        <v>1268636340</v>
      </c>
      <c r="N848" s="15">
        <v>1263982307</v>
      </c>
      <c r="O848" s="15" t="b">
        <v>0</v>
      </c>
      <c r="P848" s="15">
        <v>5</v>
      </c>
    </row>
    <row r="849" spans="1:16" x14ac:dyDescent="0.35">
      <c r="A849" s="15" t="str">
        <v>successful</v>
      </c>
      <c r="B849" s="15" t="str">
        <v>US</v>
      </c>
      <c r="C849" s="15" t="str">
        <v>USD</v>
      </c>
      <c r="D849" s="15">
        <v>1344636000</v>
      </c>
      <c r="E849" s="15">
        <v>1341800110</v>
      </c>
      <c r="F849" s="15" t="b">
        <v>0</v>
      </c>
      <c r="G849" s="15">
        <v>105</v>
      </c>
      <c r="J849" s="15" t="str">
        <v>failed</v>
      </c>
      <c r="K849" s="15" t="str">
        <v>US</v>
      </c>
      <c r="L849" s="15" t="str">
        <v>USD</v>
      </c>
      <c r="M849" s="15">
        <v>1291093200</v>
      </c>
      <c r="N849" s="15">
        <v>1286930435</v>
      </c>
      <c r="O849" s="15" t="b">
        <v>0</v>
      </c>
      <c r="P849" s="15">
        <v>5</v>
      </c>
    </row>
    <row r="850" spans="1:16" x14ac:dyDescent="0.35">
      <c r="A850" s="15" t="str">
        <v>successful</v>
      </c>
      <c r="B850" s="15" t="str">
        <v>US</v>
      </c>
      <c r="C850" s="15" t="str">
        <v>USD</v>
      </c>
      <c r="D850" s="15">
        <v>1415832338</v>
      </c>
      <c r="E850" s="15">
        <v>1413236738</v>
      </c>
      <c r="F850" s="15" t="b">
        <v>0</v>
      </c>
      <c r="G850" s="15">
        <v>29</v>
      </c>
      <c r="J850" s="15" t="str">
        <v>failed</v>
      </c>
      <c r="K850" s="15" t="str">
        <v>US</v>
      </c>
      <c r="L850" s="15" t="str">
        <v>USD</v>
      </c>
      <c r="M850" s="15">
        <v>1438734833</v>
      </c>
      <c r="N850" s="15">
        <v>1436142833</v>
      </c>
      <c r="O850" s="15" t="b">
        <v>0</v>
      </c>
      <c r="P850" s="15">
        <v>27</v>
      </c>
    </row>
    <row r="851" spans="1:16" x14ac:dyDescent="0.35">
      <c r="A851" s="15" t="str">
        <v>successful</v>
      </c>
      <c r="B851" s="15" t="str">
        <v>ES</v>
      </c>
      <c r="C851" s="15" t="str">
        <v>EUR</v>
      </c>
      <c r="D851" s="15">
        <v>1449178200</v>
      </c>
      <c r="E851" s="15">
        <v>1447614732</v>
      </c>
      <c r="F851" s="15" t="b">
        <v>0</v>
      </c>
      <c r="G851" s="15">
        <v>8</v>
      </c>
      <c r="J851" s="15" t="str">
        <v>failed</v>
      </c>
      <c r="K851" s="15" t="str">
        <v>US</v>
      </c>
      <c r="L851" s="15" t="str">
        <v>USD</v>
      </c>
      <c r="M851" s="15">
        <v>1418080887</v>
      </c>
      <c r="N851" s="15">
        <v>1415488887</v>
      </c>
      <c r="O851" s="15" t="b">
        <v>0</v>
      </c>
      <c r="P851" s="15">
        <v>2</v>
      </c>
    </row>
    <row r="852" spans="1:16" x14ac:dyDescent="0.35">
      <c r="A852" s="15" t="str">
        <v>successful</v>
      </c>
      <c r="B852" s="15" t="str">
        <v>US</v>
      </c>
      <c r="C852" s="15" t="str">
        <v>USD</v>
      </c>
      <c r="D852" s="15">
        <v>1275368340</v>
      </c>
      <c r="E852" s="15">
        <v>1272692732</v>
      </c>
      <c r="F852" s="15" t="b">
        <v>0</v>
      </c>
      <c r="G852" s="15">
        <v>89</v>
      </c>
      <c r="J852" s="15" t="str">
        <v>failed</v>
      </c>
      <c r="K852" s="15" t="str">
        <v>GB</v>
      </c>
      <c r="L852" s="15" t="str">
        <v>GBP</v>
      </c>
      <c r="M852" s="15">
        <v>1426158463</v>
      </c>
      <c r="N852" s="15">
        <v>1423570063</v>
      </c>
      <c r="O852" s="15" t="b">
        <v>0</v>
      </c>
      <c r="P852" s="15">
        <v>236</v>
      </c>
    </row>
    <row r="853" spans="1:16" x14ac:dyDescent="0.35">
      <c r="A853" s="15" t="str">
        <v>successful</v>
      </c>
      <c r="B853" s="15" t="str">
        <v>US</v>
      </c>
      <c r="C853" s="15" t="str">
        <v>USD</v>
      </c>
      <c r="D853" s="15">
        <v>1363024946</v>
      </c>
      <c r="E853" s="15">
        <v>1359140546</v>
      </c>
      <c r="F853" s="15" t="b">
        <v>0</v>
      </c>
      <c r="G853" s="15">
        <v>44</v>
      </c>
      <c r="J853" s="15" t="str">
        <v>failed</v>
      </c>
      <c r="K853" s="15" t="str">
        <v>CA</v>
      </c>
      <c r="L853" s="15" t="str">
        <v>CAD</v>
      </c>
      <c r="M853" s="15">
        <v>1411324369</v>
      </c>
      <c r="N853" s="15">
        <v>1406140369</v>
      </c>
      <c r="O853" s="15" t="b">
        <v>0</v>
      </c>
      <c r="P853" s="15">
        <v>1</v>
      </c>
    </row>
    <row r="854" spans="1:16" x14ac:dyDescent="0.35">
      <c r="A854" s="15" t="str">
        <v>successful</v>
      </c>
      <c r="B854" s="15" t="str">
        <v>US</v>
      </c>
      <c r="C854" s="15" t="str">
        <v>USD</v>
      </c>
      <c r="D854" s="15">
        <v>1355597528</v>
      </c>
      <c r="E854" s="15">
        <v>1353005528</v>
      </c>
      <c r="F854" s="15" t="b">
        <v>0</v>
      </c>
      <c r="G854" s="15">
        <v>246</v>
      </c>
      <c r="J854" s="15" t="str">
        <v>failed</v>
      </c>
      <c r="K854" s="15" t="str">
        <v>US</v>
      </c>
      <c r="L854" s="15" t="str">
        <v>USD</v>
      </c>
      <c r="M854" s="15">
        <v>1457570100</v>
      </c>
      <c r="N854" s="15">
        <v>1454978100</v>
      </c>
      <c r="O854" s="15" t="b">
        <v>0</v>
      </c>
      <c r="P854" s="15">
        <v>12</v>
      </c>
    </row>
    <row r="855" spans="1:16" x14ac:dyDescent="0.35">
      <c r="A855" s="15" t="str">
        <v>successful</v>
      </c>
      <c r="B855" s="15" t="str">
        <v>US</v>
      </c>
      <c r="C855" s="15" t="str">
        <v>USD</v>
      </c>
      <c r="D855" s="15">
        <v>1279778400</v>
      </c>
      <c r="E855" s="15">
        <v>1275851354</v>
      </c>
      <c r="F855" s="15" t="b">
        <v>0</v>
      </c>
      <c r="G855" s="15">
        <v>120</v>
      </c>
      <c r="J855" s="15" t="str">
        <v>failed</v>
      </c>
      <c r="K855" s="15" t="str">
        <v>US</v>
      </c>
      <c r="L855" s="15" t="str">
        <v>USD</v>
      </c>
      <c r="M855" s="15">
        <v>1408154663</v>
      </c>
      <c r="N855" s="15">
        <v>1405130663</v>
      </c>
      <c r="O855" s="15" t="b">
        <v>0</v>
      </c>
      <c r="P855" s="15">
        <v>4</v>
      </c>
    </row>
    <row r="856" spans="1:16" x14ac:dyDescent="0.35">
      <c r="A856" s="15" t="str">
        <v>successful</v>
      </c>
      <c r="B856" s="15" t="str">
        <v>US</v>
      </c>
      <c r="C856" s="15" t="str">
        <v>USD</v>
      </c>
      <c r="D856" s="15">
        <v>1307459881</v>
      </c>
      <c r="E856" s="15">
        <v>1304867881</v>
      </c>
      <c r="F856" s="15" t="b">
        <v>0</v>
      </c>
      <c r="G856" s="15">
        <v>26</v>
      </c>
      <c r="J856" s="15" t="str">
        <v>failed</v>
      </c>
      <c r="K856" s="15" t="str">
        <v>US</v>
      </c>
      <c r="L856" s="15" t="str">
        <v>USD</v>
      </c>
      <c r="M856" s="15">
        <v>1436677091</v>
      </c>
      <c r="N856" s="15">
        <v>1434085091</v>
      </c>
      <c r="O856" s="15" t="b">
        <v>0</v>
      </c>
      <c r="P856" s="15">
        <v>3</v>
      </c>
    </row>
    <row r="857" spans="1:16" x14ac:dyDescent="0.35">
      <c r="A857" s="15" t="str">
        <v>successful</v>
      </c>
      <c r="B857" s="15" t="str">
        <v>US</v>
      </c>
      <c r="C857" s="15" t="str">
        <v>USD</v>
      </c>
      <c r="D857" s="15">
        <v>1302926340</v>
      </c>
      <c r="E857" s="15">
        <v>1301524585</v>
      </c>
      <c r="F857" s="15" t="b">
        <v>0</v>
      </c>
      <c r="G857" s="15">
        <v>45</v>
      </c>
      <c r="J857" s="15" t="str">
        <v>failed</v>
      </c>
      <c r="K857" s="15" t="str">
        <v>US</v>
      </c>
      <c r="L857" s="15" t="str">
        <v>USD</v>
      </c>
      <c r="M857" s="15">
        <v>1391427692</v>
      </c>
      <c r="N857" s="15">
        <v>1388835692</v>
      </c>
      <c r="O857" s="15" t="b">
        <v>0</v>
      </c>
      <c r="P857" s="15">
        <v>99</v>
      </c>
    </row>
    <row r="858" spans="1:16" x14ac:dyDescent="0.35">
      <c r="A858" s="15" t="str">
        <v>successful</v>
      </c>
      <c r="B858" s="15" t="str">
        <v>US</v>
      </c>
      <c r="C858" s="15" t="str">
        <v>USD</v>
      </c>
      <c r="D858" s="15">
        <v>1329082983</v>
      </c>
      <c r="E858" s="15">
        <v>1326404583</v>
      </c>
      <c r="F858" s="15" t="b">
        <v>0</v>
      </c>
      <c r="G858" s="15">
        <v>20</v>
      </c>
      <c r="J858" s="15" t="str">
        <v>failed</v>
      </c>
      <c r="K858" s="15" t="str">
        <v>US</v>
      </c>
      <c r="L858" s="15" t="str">
        <v>USD</v>
      </c>
      <c r="M858" s="15">
        <v>1303628340</v>
      </c>
      <c r="N858" s="15">
        <v>1300328399</v>
      </c>
      <c r="O858" s="15" t="b">
        <v>0</v>
      </c>
      <c r="P858" s="15">
        <v>3</v>
      </c>
    </row>
    <row r="859" spans="1:16" x14ac:dyDescent="0.35">
      <c r="A859" s="15" t="str">
        <v>successful</v>
      </c>
      <c r="B859" s="15" t="str">
        <v>US</v>
      </c>
      <c r="C859" s="15" t="str">
        <v>USD</v>
      </c>
      <c r="D859" s="15">
        <v>1445363722</v>
      </c>
      <c r="E859" s="15">
        <v>1442771722</v>
      </c>
      <c r="F859" s="15" t="b">
        <v>0</v>
      </c>
      <c r="G859" s="15">
        <v>47</v>
      </c>
      <c r="J859" s="15" t="str">
        <v>failed</v>
      </c>
      <c r="K859" s="15" t="str">
        <v>US</v>
      </c>
      <c r="L859" s="15" t="str">
        <v>USD</v>
      </c>
      <c r="M859" s="15">
        <v>1367097391</v>
      </c>
      <c r="N859" s="15">
        <v>1364505391</v>
      </c>
      <c r="O859" s="15" t="b">
        <v>0</v>
      </c>
      <c r="P859" s="15">
        <v>3</v>
      </c>
    </row>
    <row r="860" spans="1:16" x14ac:dyDescent="0.35">
      <c r="A860" s="15" t="str">
        <v>successful</v>
      </c>
      <c r="B860" s="15" t="str">
        <v>US</v>
      </c>
      <c r="C860" s="15" t="str">
        <v>USD</v>
      </c>
      <c r="D860" s="15">
        <v>1334250165</v>
      </c>
      <c r="E860" s="15">
        <v>1331658165</v>
      </c>
      <c r="F860" s="15" t="b">
        <v>0</v>
      </c>
      <c r="G860" s="15">
        <v>13</v>
      </c>
      <c r="J860" s="15" t="str">
        <v>failed</v>
      </c>
      <c r="K860" s="15" t="str">
        <v>US</v>
      </c>
      <c r="L860" s="15" t="str">
        <v>USD</v>
      </c>
      <c r="M860" s="15">
        <v>1349392033</v>
      </c>
      <c r="N860" s="15">
        <v>1346800033</v>
      </c>
      <c r="O860" s="15" t="b">
        <v>0</v>
      </c>
      <c r="P860" s="15">
        <v>22</v>
      </c>
    </row>
    <row r="861" spans="1:16" x14ac:dyDescent="0.35">
      <c r="A861" s="15" t="str">
        <v>successful</v>
      </c>
      <c r="B861" s="15" t="str">
        <v>US</v>
      </c>
      <c r="C861" s="15" t="str">
        <v>USD</v>
      </c>
      <c r="D861" s="15">
        <v>1393966800</v>
      </c>
      <c r="E861" s="15">
        <v>1392040806</v>
      </c>
      <c r="F861" s="15" t="b">
        <v>0</v>
      </c>
      <c r="G861" s="15">
        <v>183</v>
      </c>
      <c r="J861" s="15" t="str">
        <v>failed</v>
      </c>
      <c r="K861" s="15" t="str">
        <v>US</v>
      </c>
      <c r="L861" s="15" t="str">
        <v>USD</v>
      </c>
      <c r="M861" s="15">
        <v>1382184786</v>
      </c>
      <c r="N861" s="15">
        <v>1379592786</v>
      </c>
      <c r="O861" s="15" t="b">
        <v>0</v>
      </c>
      <c r="P861" s="15">
        <v>4</v>
      </c>
    </row>
    <row r="862" spans="1:16" x14ac:dyDescent="0.35">
      <c r="A862" s="15" t="str">
        <v>successful</v>
      </c>
      <c r="B862" s="15" t="str">
        <v>US</v>
      </c>
      <c r="C862" s="15" t="str">
        <v>USD</v>
      </c>
      <c r="D862" s="15">
        <v>1454349600</v>
      </c>
      <c r="E862" s="15">
        <v>1451277473</v>
      </c>
      <c r="F862" s="15" t="b">
        <v>0</v>
      </c>
      <c r="G862" s="15">
        <v>21</v>
      </c>
      <c r="J862" s="15" t="str">
        <v>failed</v>
      </c>
      <c r="K862" s="15" t="str">
        <v>CA</v>
      </c>
      <c r="L862" s="15" t="str">
        <v>CAD</v>
      </c>
      <c r="M862" s="15">
        <v>1417804229</v>
      </c>
      <c r="N862" s="15">
        <v>1415212229</v>
      </c>
      <c r="O862" s="15" t="b">
        <v>0</v>
      </c>
      <c r="P862" s="15">
        <v>534</v>
      </c>
    </row>
    <row r="863" spans="1:16" x14ac:dyDescent="0.35">
      <c r="A863" s="15" t="str">
        <v>successful</v>
      </c>
      <c r="B863" s="15" t="str">
        <v>US</v>
      </c>
      <c r="C863" s="15" t="str">
        <v>USD</v>
      </c>
      <c r="D863" s="15">
        <v>1427319366</v>
      </c>
      <c r="E863" s="15">
        <v>1424730966</v>
      </c>
      <c r="F863" s="15" t="b">
        <v>0</v>
      </c>
      <c r="G863" s="15">
        <v>42</v>
      </c>
      <c r="J863" s="15" t="str">
        <v>failed</v>
      </c>
      <c r="K863" s="15" t="str">
        <v>GB</v>
      </c>
      <c r="L863" s="15" t="str">
        <v>GBP</v>
      </c>
      <c r="M863" s="15">
        <v>1383959939</v>
      </c>
      <c r="N863" s="15">
        <v>1381364339</v>
      </c>
      <c r="O863" s="15" t="b">
        <v>0</v>
      </c>
      <c r="P863" s="15">
        <v>12</v>
      </c>
    </row>
    <row r="864" spans="1:16" x14ac:dyDescent="0.35">
      <c r="A864" s="15" t="str">
        <v>successful</v>
      </c>
      <c r="B864" s="15" t="str">
        <v>US</v>
      </c>
      <c r="C864" s="15" t="str">
        <v>USD</v>
      </c>
      <c r="D864" s="15">
        <v>1349517540</v>
      </c>
      <c r="E864" s="15">
        <v>1347137731</v>
      </c>
      <c r="F864" s="15" t="b">
        <v>0</v>
      </c>
      <c r="G864" s="15">
        <v>54</v>
      </c>
      <c r="J864" s="15" t="str">
        <v>failed</v>
      </c>
      <c r="K864" s="15" t="str">
        <v>US</v>
      </c>
      <c r="L864" s="15" t="str">
        <v>USD</v>
      </c>
      <c r="M864" s="15">
        <v>1478196008</v>
      </c>
      <c r="N864" s="15">
        <v>1475604008</v>
      </c>
      <c r="O864" s="15" t="b">
        <v>0</v>
      </c>
      <c r="P864" s="15">
        <v>56</v>
      </c>
    </row>
    <row r="865" spans="1:16" x14ac:dyDescent="0.35">
      <c r="A865" s="15" t="str">
        <v>successful</v>
      </c>
      <c r="B865" s="15" t="str">
        <v>US</v>
      </c>
      <c r="C865" s="15" t="str">
        <v>USD</v>
      </c>
      <c r="D865" s="15">
        <v>1342243143</v>
      </c>
      <c r="E865" s="15">
        <v>1339651143</v>
      </c>
      <c r="F865" s="15" t="b">
        <v>0</v>
      </c>
      <c r="G865" s="15">
        <v>38</v>
      </c>
      <c r="J865" s="15" t="str">
        <v>failed</v>
      </c>
      <c r="K865" s="15" t="str">
        <v>US</v>
      </c>
      <c r="L865" s="15" t="str">
        <v>USD</v>
      </c>
      <c r="M865" s="15">
        <v>1357934424</v>
      </c>
      <c r="N865" s="15">
        <v>1355342424</v>
      </c>
      <c r="O865" s="15" t="b">
        <v>0</v>
      </c>
      <c r="P865" s="15">
        <v>11</v>
      </c>
    </row>
    <row r="866" spans="1:16" x14ac:dyDescent="0.35">
      <c r="A866" s="15" t="str">
        <v>successful</v>
      </c>
      <c r="B866" s="15" t="str">
        <v>US</v>
      </c>
      <c r="C866" s="15" t="str">
        <v>USD</v>
      </c>
      <c r="D866" s="15">
        <v>1386828507</v>
      </c>
      <c r="E866" s="15">
        <v>1384236507</v>
      </c>
      <c r="F866" s="15" t="b">
        <v>0</v>
      </c>
      <c r="G866" s="15">
        <v>64</v>
      </c>
      <c r="J866" s="15" t="str">
        <v>failed</v>
      </c>
      <c r="K866" s="15" t="str">
        <v>US</v>
      </c>
      <c r="L866" s="15" t="str">
        <v>USD</v>
      </c>
      <c r="M866" s="15">
        <v>1415947159</v>
      </c>
      <c r="N866" s="15">
        <v>1413351559</v>
      </c>
      <c r="O866" s="15" t="b">
        <v>0</v>
      </c>
      <c r="P866" s="15">
        <v>0</v>
      </c>
    </row>
    <row r="867" spans="1:16" x14ac:dyDescent="0.35">
      <c r="A867" s="15" t="str">
        <v>successful</v>
      </c>
      <c r="B867" s="15" t="str">
        <v>US</v>
      </c>
      <c r="C867" s="15" t="str">
        <v>USD</v>
      </c>
      <c r="D867" s="15">
        <v>1317099540</v>
      </c>
      <c r="E867" s="15">
        <v>1313612532</v>
      </c>
      <c r="F867" s="15" t="b">
        <v>0</v>
      </c>
      <c r="G867" s="15">
        <v>13</v>
      </c>
      <c r="J867" s="15" t="str">
        <v>failed</v>
      </c>
      <c r="K867" s="15" t="str">
        <v>DE</v>
      </c>
      <c r="L867" s="15" t="str">
        <v>EUR</v>
      </c>
      <c r="M867" s="15">
        <v>1451494210</v>
      </c>
      <c r="N867" s="15">
        <v>1449075010</v>
      </c>
      <c r="O867" s="15" t="b">
        <v>0</v>
      </c>
      <c r="P867" s="15">
        <v>12</v>
      </c>
    </row>
    <row r="868" spans="1:16" x14ac:dyDescent="0.35">
      <c r="A868" s="15" t="str">
        <v>successful</v>
      </c>
      <c r="B868" s="15" t="str">
        <v>US</v>
      </c>
      <c r="C868" s="15" t="str">
        <v>USD</v>
      </c>
      <c r="D868" s="15">
        <v>1389814380</v>
      </c>
      <c r="E868" s="15">
        <v>1387390555</v>
      </c>
      <c r="F868" s="15" t="b">
        <v>0</v>
      </c>
      <c r="G868" s="15">
        <v>33</v>
      </c>
      <c r="J868" s="15" t="str">
        <v>failed</v>
      </c>
      <c r="K868" s="15" t="str">
        <v>US</v>
      </c>
      <c r="L868" s="15" t="str">
        <v>USD</v>
      </c>
      <c r="M868" s="15">
        <v>1279738800</v>
      </c>
      <c r="N868" s="15">
        <v>1275599812</v>
      </c>
      <c r="O868" s="15" t="b">
        <v>0</v>
      </c>
      <c r="P868" s="15">
        <v>5</v>
      </c>
    </row>
    <row r="869" spans="1:16" x14ac:dyDescent="0.35">
      <c r="A869" s="15" t="str">
        <v>successful</v>
      </c>
      <c r="B869" s="15" t="str">
        <v>US</v>
      </c>
      <c r="C869" s="15" t="str">
        <v>USD</v>
      </c>
      <c r="D869" s="15">
        <v>1381449600</v>
      </c>
      <c r="E869" s="15">
        <v>1379540288</v>
      </c>
      <c r="F869" s="15" t="b">
        <v>0</v>
      </c>
      <c r="G869" s="15">
        <v>52</v>
      </c>
      <c r="J869" s="15" t="str">
        <v>failed</v>
      </c>
      <c r="K869" s="15" t="str">
        <v>US</v>
      </c>
      <c r="L869" s="15" t="str">
        <v>USD</v>
      </c>
      <c r="M869" s="15">
        <v>1379164040</v>
      </c>
      <c r="N869" s="15">
        <v>1376399240</v>
      </c>
      <c r="O869" s="15" t="b">
        <v>0</v>
      </c>
      <c r="P869" s="15">
        <v>24</v>
      </c>
    </row>
    <row r="870" spans="1:16" x14ac:dyDescent="0.35">
      <c r="A870" s="15" t="str">
        <v>successful</v>
      </c>
      <c r="B870" s="15" t="str">
        <v>US</v>
      </c>
      <c r="C870" s="15" t="str">
        <v>USD</v>
      </c>
      <c r="D870" s="15">
        <v>1288657560</v>
      </c>
      <c r="E870" s="15">
        <v>1286319256</v>
      </c>
      <c r="F870" s="15" t="b">
        <v>0</v>
      </c>
      <c r="G870" s="15">
        <v>107</v>
      </c>
      <c r="J870" s="15" t="str">
        <v>failed</v>
      </c>
      <c r="K870" s="15" t="str">
        <v>US</v>
      </c>
      <c r="L870" s="15" t="str">
        <v>USD</v>
      </c>
      <c r="M870" s="15">
        <v>1385534514</v>
      </c>
      <c r="N870" s="15">
        <v>1382938914</v>
      </c>
      <c r="O870" s="15" t="b">
        <v>0</v>
      </c>
      <c r="P870" s="15">
        <v>89</v>
      </c>
    </row>
    <row r="871" spans="1:16" x14ac:dyDescent="0.35">
      <c r="A871" s="15" t="str">
        <v>successful</v>
      </c>
      <c r="B871" s="15" t="str">
        <v>US</v>
      </c>
      <c r="C871" s="15" t="str">
        <v>USD</v>
      </c>
      <c r="D871" s="15">
        <v>1331182740</v>
      </c>
      <c r="E871" s="15">
        <v>1329856839</v>
      </c>
      <c r="F871" s="15" t="b">
        <v>0</v>
      </c>
      <c r="G871" s="15">
        <v>11</v>
      </c>
      <c r="J871" s="15" t="str">
        <v>failed</v>
      </c>
      <c r="K871" s="15" t="str">
        <v>US</v>
      </c>
      <c r="L871" s="15" t="str">
        <v>USD</v>
      </c>
      <c r="M871" s="15">
        <v>1455207510</v>
      </c>
      <c r="N871" s="15">
        <v>1453997910</v>
      </c>
      <c r="O871" s="15" t="b">
        <v>0</v>
      </c>
      <c r="P871" s="15">
        <v>1</v>
      </c>
    </row>
    <row r="872" spans="1:16" x14ac:dyDescent="0.35">
      <c r="A872" s="15" t="str">
        <v>successful</v>
      </c>
      <c r="B872" s="15" t="str">
        <v>US</v>
      </c>
      <c r="C872" s="15" t="str">
        <v>USD</v>
      </c>
      <c r="D872" s="15">
        <v>1367940794</v>
      </c>
      <c r="E872" s="15">
        <v>1365348794</v>
      </c>
      <c r="F872" s="15" t="b">
        <v>0</v>
      </c>
      <c r="G872" s="15">
        <v>34</v>
      </c>
      <c r="J872" s="15" t="str">
        <v>failed</v>
      </c>
      <c r="K872" s="15" t="str">
        <v>US</v>
      </c>
      <c r="L872" s="15" t="str">
        <v>USD</v>
      </c>
      <c r="M872" s="15">
        <v>1416125148</v>
      </c>
      <c r="N872" s="15">
        <v>1413356748</v>
      </c>
      <c r="O872" s="15" t="b">
        <v>0</v>
      </c>
      <c r="P872" s="15">
        <v>55</v>
      </c>
    </row>
    <row r="873" spans="1:16" x14ac:dyDescent="0.35">
      <c r="A873" s="15" t="str">
        <v>successful</v>
      </c>
      <c r="B873" s="15" t="str">
        <v>US</v>
      </c>
      <c r="C873" s="15" t="str">
        <v>USD</v>
      </c>
      <c r="D873" s="15">
        <v>1309825866</v>
      </c>
      <c r="E873" s="15">
        <v>1306197066</v>
      </c>
      <c r="F873" s="15" t="b">
        <v>0</v>
      </c>
      <c r="G873" s="15">
        <v>75</v>
      </c>
      <c r="J873" s="15" t="str">
        <v>failed</v>
      </c>
      <c r="K873" s="15" t="str">
        <v>GB</v>
      </c>
      <c r="L873" s="15" t="str">
        <v>GBP</v>
      </c>
      <c r="M873" s="15">
        <v>1427992582</v>
      </c>
      <c r="N873" s="15">
        <v>1425404182</v>
      </c>
      <c r="O873" s="15" t="b">
        <v>0</v>
      </c>
      <c r="P873" s="15">
        <v>2</v>
      </c>
    </row>
    <row r="874" spans="1:16" x14ac:dyDescent="0.35">
      <c r="A874" s="15" t="str">
        <v>successful</v>
      </c>
      <c r="B874" s="15" t="str">
        <v>US</v>
      </c>
      <c r="C874" s="15" t="str">
        <v>USD</v>
      </c>
      <c r="D874" s="15">
        <v>1373203482</v>
      </c>
      <c r="E874" s="15">
        <v>1368019482</v>
      </c>
      <c r="F874" s="15" t="b">
        <v>0</v>
      </c>
      <c r="G874" s="15">
        <v>26</v>
      </c>
      <c r="J874" s="15" t="str">
        <v>failed</v>
      </c>
      <c r="K874" s="15" t="str">
        <v>US</v>
      </c>
      <c r="L874" s="15" t="str">
        <v>USD</v>
      </c>
      <c r="M874" s="15">
        <v>1280534400</v>
      </c>
      <c r="N874" s="15">
        <v>1277512556</v>
      </c>
      <c r="O874" s="15" t="b">
        <v>0</v>
      </c>
      <c r="P874" s="15">
        <v>0</v>
      </c>
    </row>
    <row r="875" spans="1:16" x14ac:dyDescent="0.35">
      <c r="A875" s="15" t="str">
        <v>successful</v>
      </c>
      <c r="B875" s="15" t="str">
        <v>US</v>
      </c>
      <c r="C875" s="15" t="str">
        <v>USD</v>
      </c>
      <c r="D875" s="15">
        <v>1337657400</v>
      </c>
      <c r="E875" s="15">
        <v>1336512309</v>
      </c>
      <c r="F875" s="15" t="b">
        <v>0</v>
      </c>
      <c r="G875" s="15">
        <v>50</v>
      </c>
      <c r="J875" s="15" t="str">
        <v>failed</v>
      </c>
      <c r="K875" s="15" t="str">
        <v>NO</v>
      </c>
      <c r="L875" s="15" t="str">
        <v>NOK</v>
      </c>
      <c r="M875" s="15">
        <v>1468392599</v>
      </c>
      <c r="N875" s="15">
        <v>1465800599</v>
      </c>
      <c r="O875" s="15" t="b">
        <v>0</v>
      </c>
      <c r="P875" s="15">
        <v>4</v>
      </c>
    </row>
    <row r="876" spans="1:16" x14ac:dyDescent="0.35">
      <c r="A876" s="15" t="str">
        <v>successful</v>
      </c>
      <c r="B876" s="15" t="str">
        <v>US</v>
      </c>
      <c r="C876" s="15" t="str">
        <v>USD</v>
      </c>
      <c r="D876" s="15">
        <v>1327433173</v>
      </c>
      <c r="E876" s="15">
        <v>1325618773</v>
      </c>
      <c r="F876" s="15" t="b">
        <v>0</v>
      </c>
      <c r="G876" s="15">
        <v>80</v>
      </c>
      <c r="J876" s="15" t="str">
        <v>failed</v>
      </c>
      <c r="K876" s="15" t="str">
        <v>US</v>
      </c>
      <c r="L876" s="15" t="str">
        <v>USD</v>
      </c>
      <c r="M876" s="15">
        <v>1467231614</v>
      </c>
      <c r="N876" s="15">
        <v>1464639614</v>
      </c>
      <c r="O876" s="15" t="b">
        <v>0</v>
      </c>
      <c r="P876" s="15">
        <v>6</v>
      </c>
    </row>
    <row r="877" spans="1:16" x14ac:dyDescent="0.35">
      <c r="A877" s="15" t="str">
        <v>successful</v>
      </c>
      <c r="B877" s="15" t="str">
        <v>US</v>
      </c>
      <c r="C877" s="15" t="str">
        <v>USD</v>
      </c>
      <c r="D877" s="15">
        <v>1411787307</v>
      </c>
      <c r="E877" s="15">
        <v>1409195307</v>
      </c>
      <c r="F877" s="15" t="b">
        <v>0</v>
      </c>
      <c r="G877" s="15">
        <v>110</v>
      </c>
      <c r="J877" s="15" t="str">
        <v>failed</v>
      </c>
      <c r="K877" s="15" t="str">
        <v>US</v>
      </c>
      <c r="L877" s="15" t="str">
        <v>USD</v>
      </c>
      <c r="M877" s="15">
        <v>1394909909</v>
      </c>
      <c r="N877" s="15">
        <v>1392321509</v>
      </c>
      <c r="O877" s="15" t="b">
        <v>0</v>
      </c>
      <c r="P877" s="15">
        <v>4</v>
      </c>
    </row>
    <row r="878" spans="1:16" x14ac:dyDescent="0.35">
      <c r="A878" s="15" t="str">
        <v>successful</v>
      </c>
      <c r="B878" s="15" t="str">
        <v>US</v>
      </c>
      <c r="C878" s="15" t="str">
        <v>USD</v>
      </c>
      <c r="D878" s="15">
        <v>1324789200</v>
      </c>
      <c r="E878" s="15">
        <v>1321649321</v>
      </c>
      <c r="F878" s="15" t="b">
        <v>0</v>
      </c>
      <c r="G878" s="15">
        <v>77</v>
      </c>
      <c r="J878" s="15" t="str">
        <v>failed</v>
      </c>
      <c r="K878" s="15" t="str">
        <v>US</v>
      </c>
      <c r="L878" s="15" t="str">
        <v>USD</v>
      </c>
      <c r="M878" s="15">
        <v>1420876740</v>
      </c>
      <c r="N878" s="15">
        <v>1417470718</v>
      </c>
      <c r="O878" s="15" t="b">
        <v>0</v>
      </c>
      <c r="P878" s="15">
        <v>4</v>
      </c>
    </row>
    <row r="879" spans="1:16" x14ac:dyDescent="0.35">
      <c r="A879" s="15" t="str">
        <v>successful</v>
      </c>
      <c r="B879" s="15" t="str">
        <v>US</v>
      </c>
      <c r="C879" s="15" t="str">
        <v>USD</v>
      </c>
      <c r="D879" s="15">
        <v>1403326740</v>
      </c>
      <c r="E879" s="15">
        <v>1400106171</v>
      </c>
      <c r="F879" s="15" t="b">
        <v>0</v>
      </c>
      <c r="G879" s="15">
        <v>50</v>
      </c>
      <c r="J879" s="15" t="str">
        <v>failed</v>
      </c>
      <c r="K879" s="15" t="str">
        <v>US</v>
      </c>
      <c r="L879" s="15" t="str">
        <v>USD</v>
      </c>
      <c r="M879" s="15">
        <v>1390921827</v>
      </c>
      <c r="N879" s="15">
        <v>1389193827</v>
      </c>
      <c r="O879" s="15" t="b">
        <v>0</v>
      </c>
      <c r="P879" s="15">
        <v>2</v>
      </c>
    </row>
    <row r="880" spans="1:16" x14ac:dyDescent="0.35">
      <c r="A880" s="15" t="str">
        <v>successful</v>
      </c>
      <c r="B880" s="15" t="str">
        <v>US</v>
      </c>
      <c r="C880" s="15" t="str">
        <v>USD</v>
      </c>
      <c r="D880" s="15">
        <v>1323151140</v>
      </c>
      <c r="E880" s="15">
        <v>1320528070</v>
      </c>
      <c r="F880" s="15" t="b">
        <v>0</v>
      </c>
      <c r="G880" s="15">
        <v>145</v>
      </c>
      <c r="J880" s="15" t="str">
        <v>failed</v>
      </c>
      <c r="K880" s="15" t="str">
        <v>GB</v>
      </c>
      <c r="L880" s="15" t="str">
        <v>GBP</v>
      </c>
      <c r="M880" s="15">
        <v>1459443385</v>
      </c>
      <c r="N880" s="15">
        <v>1456854985</v>
      </c>
      <c r="O880" s="15" t="b">
        <v>0</v>
      </c>
      <c r="P880" s="15">
        <v>5</v>
      </c>
    </row>
    <row r="881" spans="1:16" x14ac:dyDescent="0.35">
      <c r="A881" s="15" t="str">
        <v>successful</v>
      </c>
      <c r="B881" s="15" t="str">
        <v>US</v>
      </c>
      <c r="C881" s="15" t="str">
        <v>USD</v>
      </c>
      <c r="D881" s="15">
        <v>1339732740</v>
      </c>
      <c r="E881" s="15">
        <v>1338346281</v>
      </c>
      <c r="F881" s="15" t="b">
        <v>0</v>
      </c>
      <c r="G881" s="15">
        <v>29</v>
      </c>
      <c r="J881" s="15" t="str">
        <v>failed</v>
      </c>
      <c r="K881" s="15" t="str">
        <v>US</v>
      </c>
      <c r="L881" s="15" t="str">
        <v>USD</v>
      </c>
      <c r="M881" s="15">
        <v>1379363406</v>
      </c>
      <c r="N881" s="15">
        <v>1375475406</v>
      </c>
      <c r="O881" s="15" t="b">
        <v>0</v>
      </c>
      <c r="P881" s="15">
        <v>83</v>
      </c>
    </row>
    <row r="882" spans="1:16" x14ac:dyDescent="0.35">
      <c r="A882" s="15" t="str">
        <v>successful</v>
      </c>
      <c r="B882" s="15" t="str">
        <v>US</v>
      </c>
      <c r="C882" s="15" t="str">
        <v>USD</v>
      </c>
      <c r="D882" s="15">
        <v>1372741200</v>
      </c>
      <c r="E882" s="15">
        <v>1370067231</v>
      </c>
      <c r="F882" s="15" t="b">
        <v>0</v>
      </c>
      <c r="G882" s="15">
        <v>114</v>
      </c>
      <c r="J882" s="15" t="str">
        <v>failed</v>
      </c>
      <c r="K882" s="15" t="str">
        <v>US</v>
      </c>
      <c r="L882" s="15" t="str">
        <v>USD</v>
      </c>
      <c r="M882" s="15">
        <v>1482479940</v>
      </c>
      <c r="N882" s="15">
        <v>1479684783</v>
      </c>
      <c r="O882" s="15" t="b">
        <v>0</v>
      </c>
      <c r="P882" s="15">
        <v>57</v>
      </c>
    </row>
    <row r="883" spans="1:16" x14ac:dyDescent="0.35">
      <c r="A883" s="15" t="str">
        <v>successful</v>
      </c>
      <c r="B883" s="15" t="str">
        <v>US</v>
      </c>
      <c r="C883" s="15" t="str">
        <v>USD</v>
      </c>
      <c r="D883" s="15">
        <v>1362955108</v>
      </c>
      <c r="E883" s="15">
        <v>1360366708</v>
      </c>
      <c r="F883" s="15" t="b">
        <v>0</v>
      </c>
      <c r="G883" s="15">
        <v>96</v>
      </c>
      <c r="J883" s="15" t="str">
        <v>failed</v>
      </c>
      <c r="K883" s="15" t="str">
        <v>US</v>
      </c>
      <c r="L883" s="15" t="str">
        <v>USD</v>
      </c>
      <c r="M883" s="15">
        <v>1360009774</v>
      </c>
      <c r="N883" s="15">
        <v>1356121774</v>
      </c>
      <c r="O883" s="15" t="b">
        <v>0</v>
      </c>
      <c r="P883" s="15">
        <v>311</v>
      </c>
    </row>
    <row r="884" spans="1:16" x14ac:dyDescent="0.35">
      <c r="A884" s="15" t="str">
        <v>successful</v>
      </c>
      <c r="B884" s="15" t="str">
        <v>US</v>
      </c>
      <c r="C884" s="15" t="str">
        <v>USD</v>
      </c>
      <c r="D884" s="15">
        <v>1308110340</v>
      </c>
      <c r="E884" s="15">
        <v>1304770233</v>
      </c>
      <c r="F884" s="15" t="b">
        <v>0</v>
      </c>
      <c r="G884" s="15">
        <v>31</v>
      </c>
      <c r="J884" s="15" t="str">
        <v>failed</v>
      </c>
      <c r="K884" s="15" t="str">
        <v>US</v>
      </c>
      <c r="L884" s="15" t="str">
        <v>USD</v>
      </c>
      <c r="M884" s="15">
        <v>1310837574</v>
      </c>
      <c r="N884" s="15">
        <v>1308245574</v>
      </c>
      <c r="O884" s="15" t="b">
        <v>0</v>
      </c>
      <c r="P884" s="15">
        <v>2</v>
      </c>
    </row>
    <row r="885" spans="1:16" x14ac:dyDescent="0.35">
      <c r="A885" s="15" t="str">
        <v>successful</v>
      </c>
      <c r="B885" s="15" t="str">
        <v>US</v>
      </c>
      <c r="C885" s="15" t="str">
        <v>USD</v>
      </c>
      <c r="D885" s="15">
        <v>1400137131</v>
      </c>
      <c r="E885" s="15">
        <v>1397545131</v>
      </c>
      <c r="F885" s="15" t="b">
        <v>1</v>
      </c>
      <c r="G885" s="15">
        <v>4883</v>
      </c>
      <c r="J885" s="15" t="str">
        <v>failed</v>
      </c>
      <c r="K885" s="15" t="str">
        <v>US</v>
      </c>
      <c r="L885" s="15" t="str">
        <v>USD</v>
      </c>
      <c r="M885" s="15">
        <v>1337447105</v>
      </c>
      <c r="N885" s="15">
        <v>1334855105</v>
      </c>
      <c r="O885" s="15" t="b">
        <v>0</v>
      </c>
      <c r="P885" s="15">
        <v>16</v>
      </c>
    </row>
    <row r="886" spans="1:16" x14ac:dyDescent="0.35">
      <c r="A886" s="15" t="str">
        <v>successful</v>
      </c>
      <c r="B886" s="15" t="str">
        <v>US</v>
      </c>
      <c r="C886" s="15" t="str">
        <v>USD</v>
      </c>
      <c r="D886" s="15">
        <v>1309809140</v>
      </c>
      <c r="E886" s="15">
        <v>1302033140</v>
      </c>
      <c r="F886" s="15" t="b">
        <v>1</v>
      </c>
      <c r="G886" s="15">
        <v>95</v>
      </c>
      <c r="J886" s="15" t="str">
        <v>failed</v>
      </c>
      <c r="K886" s="15" t="str">
        <v>US</v>
      </c>
      <c r="L886" s="15" t="str">
        <v>USD</v>
      </c>
      <c r="M886" s="15">
        <v>1457207096</v>
      </c>
      <c r="N886" s="15">
        <v>1452023096</v>
      </c>
      <c r="O886" s="15" t="b">
        <v>0</v>
      </c>
      <c r="P886" s="15">
        <v>9</v>
      </c>
    </row>
    <row r="887" spans="1:16" x14ac:dyDescent="0.35">
      <c r="A887" s="15" t="str">
        <v>successful</v>
      </c>
      <c r="B887" s="15" t="str">
        <v>US</v>
      </c>
      <c r="C887" s="15" t="str">
        <v>USD</v>
      </c>
      <c r="D887" s="15">
        <v>1470896916</v>
      </c>
      <c r="E887" s="15">
        <v>1467008916</v>
      </c>
      <c r="F887" s="15" t="b">
        <v>1</v>
      </c>
      <c r="G887" s="15">
        <v>2478</v>
      </c>
      <c r="J887" s="15" t="str">
        <v>failed</v>
      </c>
      <c r="K887" s="15" t="str">
        <v>US</v>
      </c>
      <c r="L887" s="15" t="str">
        <v>USD</v>
      </c>
      <c r="M887" s="15">
        <v>1431533931</v>
      </c>
      <c r="N887" s="15">
        <v>1428941931</v>
      </c>
      <c r="O887" s="15" t="b">
        <v>0</v>
      </c>
      <c r="P887" s="15">
        <v>1</v>
      </c>
    </row>
    <row r="888" spans="1:16" x14ac:dyDescent="0.35">
      <c r="A888" s="15" t="str">
        <v>successful</v>
      </c>
      <c r="B888" s="15" t="str">
        <v>US</v>
      </c>
      <c r="C888" s="15" t="str">
        <v>USD</v>
      </c>
      <c r="D888" s="15">
        <v>1398952890</v>
      </c>
      <c r="E888" s="15">
        <v>1396360890</v>
      </c>
      <c r="F888" s="15" t="b">
        <v>1</v>
      </c>
      <c r="G888" s="15">
        <v>1789</v>
      </c>
      <c r="J888" s="15" t="str">
        <v>failed</v>
      </c>
      <c r="K888" s="15" t="str">
        <v>GB</v>
      </c>
      <c r="L888" s="15" t="str">
        <v>GBP</v>
      </c>
      <c r="M888" s="15">
        <v>1459368658</v>
      </c>
      <c r="N888" s="15">
        <v>1454188258</v>
      </c>
      <c r="O888" s="15" t="b">
        <v>0</v>
      </c>
      <c r="P888" s="15">
        <v>12</v>
      </c>
    </row>
    <row r="889" spans="1:16" x14ac:dyDescent="0.35">
      <c r="A889" s="15" t="str">
        <v>successful</v>
      </c>
      <c r="B889" s="15" t="str">
        <v>ES</v>
      </c>
      <c r="C889" s="15" t="str">
        <v>EUR</v>
      </c>
      <c r="D889" s="15">
        <v>1436680958</v>
      </c>
      <c r="E889" s="15">
        <v>1433224958</v>
      </c>
      <c r="F889" s="15" t="b">
        <v>1</v>
      </c>
      <c r="G889" s="15">
        <v>680</v>
      </c>
      <c r="J889" s="15" t="str">
        <v>failed</v>
      </c>
      <c r="K889" s="15" t="str">
        <v>US</v>
      </c>
      <c r="L889" s="15" t="str">
        <v>USD</v>
      </c>
      <c r="M889" s="15">
        <v>1451782607</v>
      </c>
      <c r="N889" s="15">
        <v>1449190607</v>
      </c>
      <c r="O889" s="15" t="b">
        <v>0</v>
      </c>
      <c r="P889" s="15">
        <v>0</v>
      </c>
    </row>
    <row r="890" spans="1:16" x14ac:dyDescent="0.35">
      <c r="A890" s="15" t="str">
        <v>successful</v>
      </c>
      <c r="B890" s="15" t="str">
        <v>US</v>
      </c>
      <c r="C890" s="15" t="str">
        <v>USD</v>
      </c>
      <c r="D890" s="15">
        <v>1397961361</v>
      </c>
      <c r="E890" s="15">
        <v>1392780961</v>
      </c>
      <c r="F890" s="15" t="b">
        <v>1</v>
      </c>
      <c r="G890" s="15">
        <v>70</v>
      </c>
      <c r="J890" s="15" t="str">
        <v>failed</v>
      </c>
      <c r="K890" s="15" t="str">
        <v>US</v>
      </c>
      <c r="L890" s="15" t="str">
        <v>USD</v>
      </c>
      <c r="M890" s="15">
        <v>1472911375</v>
      </c>
      <c r="N890" s="15">
        <v>1471096975</v>
      </c>
      <c r="O890" s="15" t="b">
        <v>0</v>
      </c>
      <c r="P890" s="15">
        <v>20</v>
      </c>
    </row>
    <row r="891" spans="1:16" x14ac:dyDescent="0.35">
      <c r="A891" s="15" t="str">
        <v>successful</v>
      </c>
      <c r="B891" s="15" t="str">
        <v>US</v>
      </c>
      <c r="C891" s="15" t="str">
        <v>USD</v>
      </c>
      <c r="D891" s="15">
        <v>1258955940</v>
      </c>
      <c r="E891" s="15">
        <v>1255730520</v>
      </c>
      <c r="F891" s="15" t="b">
        <v>1</v>
      </c>
      <c r="G891" s="15">
        <v>23</v>
      </c>
      <c r="J891" s="15" t="str">
        <v>failed</v>
      </c>
      <c r="K891" s="15" t="str">
        <v>US</v>
      </c>
      <c r="L891" s="15" t="str">
        <v>USD</v>
      </c>
      <c r="M891" s="15">
        <v>1421635190</v>
      </c>
      <c r="N891" s="15">
        <v>1418179190</v>
      </c>
      <c r="O891" s="15" t="b">
        <v>0</v>
      </c>
      <c r="P891" s="15">
        <v>16</v>
      </c>
    </row>
    <row r="892" spans="1:16" x14ac:dyDescent="0.35">
      <c r="A892" s="15" t="str">
        <v>successful</v>
      </c>
      <c r="B892" s="15" t="str">
        <v>US</v>
      </c>
      <c r="C892" s="15" t="str">
        <v>USD</v>
      </c>
      <c r="D892" s="15">
        <v>1465232520</v>
      </c>
      <c r="E892" s="15">
        <v>1460557809</v>
      </c>
      <c r="F892" s="15" t="b">
        <v>1</v>
      </c>
      <c r="G892" s="15">
        <v>4245</v>
      </c>
      <c r="J892" s="15" t="str">
        <v>failed</v>
      </c>
      <c r="K892" s="15" t="str">
        <v>US</v>
      </c>
      <c r="L892" s="15" t="str">
        <v>USD</v>
      </c>
      <c r="M892" s="15">
        <v>1428732000</v>
      </c>
      <c r="N892" s="15">
        <v>1426772928</v>
      </c>
      <c r="O892" s="15" t="b">
        <v>0</v>
      </c>
      <c r="P892" s="15">
        <v>33</v>
      </c>
    </row>
    <row r="893" spans="1:16" x14ac:dyDescent="0.35">
      <c r="A893" s="15" t="str">
        <v>successful</v>
      </c>
      <c r="B893" s="15" t="str">
        <v>GB</v>
      </c>
      <c r="C893" s="15" t="str">
        <v>GBP</v>
      </c>
      <c r="D893" s="15">
        <v>1404986951</v>
      </c>
      <c r="E893" s="15">
        <v>1402394951</v>
      </c>
      <c r="F893" s="15" t="b">
        <v>1</v>
      </c>
      <c r="G893" s="15">
        <v>943</v>
      </c>
      <c r="J893" s="15" t="str">
        <v>failed</v>
      </c>
      <c r="K893" s="15" t="str">
        <v>US</v>
      </c>
      <c r="L893" s="15" t="str">
        <v>USD</v>
      </c>
      <c r="M893" s="15">
        <v>1415247757</v>
      </c>
      <c r="N893" s="15">
        <v>1412652157</v>
      </c>
      <c r="O893" s="15" t="b">
        <v>0</v>
      </c>
      <c r="P893" s="15">
        <v>2</v>
      </c>
    </row>
    <row r="894" spans="1:16" x14ac:dyDescent="0.35">
      <c r="A894" s="15" t="str">
        <v>successful</v>
      </c>
      <c r="B894" s="15" t="str">
        <v>US</v>
      </c>
      <c r="C894" s="15" t="str">
        <v>USD</v>
      </c>
      <c r="D894" s="15">
        <v>1303446073</v>
      </c>
      <c r="E894" s="15">
        <v>1300767673</v>
      </c>
      <c r="F894" s="15" t="b">
        <v>1</v>
      </c>
      <c r="G894" s="15">
        <v>1876</v>
      </c>
      <c r="J894" s="15" t="str">
        <v>failed</v>
      </c>
      <c r="K894" s="15" t="str">
        <v>US</v>
      </c>
      <c r="L894" s="15" t="str">
        <v>USD</v>
      </c>
      <c r="M894" s="15">
        <v>1439931675</v>
      </c>
      <c r="N894" s="15">
        <v>1437339675</v>
      </c>
      <c r="O894" s="15" t="b">
        <v>0</v>
      </c>
      <c r="P894" s="15">
        <v>6</v>
      </c>
    </row>
    <row r="895" spans="1:16" x14ac:dyDescent="0.35">
      <c r="A895" s="15" t="str">
        <v>successful</v>
      </c>
      <c r="B895" s="15" t="str">
        <v>US</v>
      </c>
      <c r="C895" s="15" t="str">
        <v>USD</v>
      </c>
      <c r="D895" s="15">
        <v>1478516737</v>
      </c>
      <c r="E895" s="15">
        <v>1475921137</v>
      </c>
      <c r="F895" s="15" t="b">
        <v>1</v>
      </c>
      <c r="G895" s="15">
        <v>834</v>
      </c>
      <c r="J895" s="15" t="str">
        <v>failed</v>
      </c>
      <c r="K895" s="15" t="str">
        <v>AU</v>
      </c>
      <c r="L895" s="15" t="str">
        <v>AUD</v>
      </c>
      <c r="M895" s="15">
        <v>1441619275</v>
      </c>
      <c r="N895" s="15">
        <v>1439027275</v>
      </c>
      <c r="O895" s="15" t="b">
        <v>0</v>
      </c>
      <c r="P895" s="15">
        <v>0</v>
      </c>
    </row>
    <row r="896" spans="1:16" x14ac:dyDescent="0.35">
      <c r="A896" s="15" t="str">
        <v>successful</v>
      </c>
      <c r="B896" s="15" t="str">
        <v>CA</v>
      </c>
      <c r="C896" s="15" t="str">
        <v>CAD</v>
      </c>
      <c r="D896" s="15">
        <v>1381934015</v>
      </c>
      <c r="E896" s="15">
        <v>1378737215</v>
      </c>
      <c r="F896" s="15" t="b">
        <v>1</v>
      </c>
      <c r="G896" s="15">
        <v>682</v>
      </c>
      <c r="J896" s="15" t="str">
        <v>failed</v>
      </c>
      <c r="K896" s="15" t="str">
        <v>US</v>
      </c>
      <c r="L896" s="15" t="str">
        <v>USD</v>
      </c>
      <c r="M896" s="15">
        <v>1440524082</v>
      </c>
      <c r="N896" s="15">
        <v>1437932082</v>
      </c>
      <c r="O896" s="15" t="b">
        <v>0</v>
      </c>
      <c r="P896" s="15">
        <v>3</v>
      </c>
    </row>
    <row r="897" spans="1:16" x14ac:dyDescent="0.35">
      <c r="A897" s="15" t="str">
        <v>successful</v>
      </c>
      <c r="B897" s="15" t="str">
        <v>US</v>
      </c>
      <c r="C897" s="15" t="str">
        <v>USD</v>
      </c>
      <c r="D897" s="15">
        <v>1330657200</v>
      </c>
      <c r="E897" s="15">
        <v>1328158065</v>
      </c>
      <c r="F897" s="15" t="b">
        <v>1</v>
      </c>
      <c r="G897" s="15">
        <v>147</v>
      </c>
      <c r="J897" s="15" t="str">
        <v>failed</v>
      </c>
      <c r="K897" s="15" t="str">
        <v>FR</v>
      </c>
      <c r="L897" s="15" t="str">
        <v>EUR</v>
      </c>
      <c r="M897" s="15">
        <v>1480185673</v>
      </c>
      <c r="N897" s="15">
        <v>1476294073</v>
      </c>
      <c r="O897" s="15" t="b">
        <v>0</v>
      </c>
      <c r="P897" s="15">
        <v>0</v>
      </c>
    </row>
    <row r="898" spans="1:16" x14ac:dyDescent="0.35">
      <c r="A898" s="15" t="str">
        <v>successful</v>
      </c>
      <c r="B898" s="15" t="str">
        <v>US</v>
      </c>
      <c r="C898" s="15" t="str">
        <v>USD</v>
      </c>
      <c r="D898" s="15">
        <v>1457758800</v>
      </c>
      <c r="E898" s="15">
        <v>1453730176</v>
      </c>
      <c r="F898" s="15" t="b">
        <v>1</v>
      </c>
      <c r="G898" s="15">
        <v>415</v>
      </c>
      <c r="J898" s="15" t="str">
        <v>failed</v>
      </c>
      <c r="K898" s="15" t="str">
        <v>US</v>
      </c>
      <c r="L898" s="15" t="str">
        <v>USD</v>
      </c>
      <c r="M898" s="15">
        <v>1401579000</v>
      </c>
      <c r="N898" s="15">
        <v>1398911882</v>
      </c>
      <c r="O898" s="15" t="b">
        <v>0</v>
      </c>
      <c r="P898" s="15">
        <v>3</v>
      </c>
    </row>
    <row r="899" spans="1:16" x14ac:dyDescent="0.35">
      <c r="A899" s="15" t="str">
        <v>successful</v>
      </c>
      <c r="B899" s="15" t="str">
        <v>US</v>
      </c>
      <c r="C899" s="15" t="str">
        <v>USD</v>
      </c>
      <c r="D899" s="15">
        <v>1337799600</v>
      </c>
      <c r="E899" s="15">
        <v>1334989881</v>
      </c>
      <c r="F899" s="15" t="b">
        <v>1</v>
      </c>
      <c r="G899" s="15">
        <v>290</v>
      </c>
      <c r="J899" s="15" t="str">
        <v>failed</v>
      </c>
      <c r="K899" s="15" t="str">
        <v>US</v>
      </c>
      <c r="L899" s="15" t="str">
        <v>USD</v>
      </c>
      <c r="M899" s="15">
        <v>1440215940</v>
      </c>
      <c r="N899" s="15">
        <v>1436805660</v>
      </c>
      <c r="O899" s="15" t="b">
        <v>0</v>
      </c>
      <c r="P899" s="15">
        <v>13</v>
      </c>
    </row>
    <row r="900" spans="1:16" x14ac:dyDescent="0.35">
      <c r="A900" s="15" t="str">
        <v>successful</v>
      </c>
      <c r="B900" s="15" t="str">
        <v>US</v>
      </c>
      <c r="C900" s="15" t="str">
        <v>USD</v>
      </c>
      <c r="D900" s="15">
        <v>1429391405</v>
      </c>
      <c r="E900" s="15">
        <v>1425507005</v>
      </c>
      <c r="F900" s="15" t="b">
        <v>1</v>
      </c>
      <c r="G900" s="15">
        <v>365</v>
      </c>
      <c r="J900" s="15" t="str">
        <v>failed</v>
      </c>
      <c r="K900" s="15" t="str">
        <v>US</v>
      </c>
      <c r="L900" s="15" t="str">
        <v>USD</v>
      </c>
      <c r="M900" s="15">
        <v>1468615346</v>
      </c>
      <c r="N900" s="15">
        <v>1466023346</v>
      </c>
      <c r="O900" s="15" t="b">
        <v>0</v>
      </c>
      <c r="P900" s="15">
        <v>6</v>
      </c>
    </row>
    <row r="901" spans="1:16" x14ac:dyDescent="0.35">
      <c r="A901" s="15" t="str">
        <v>successful</v>
      </c>
      <c r="B901" s="15" t="str">
        <v>US</v>
      </c>
      <c r="C901" s="15" t="str">
        <v>USD</v>
      </c>
      <c r="D901" s="15">
        <v>1351304513</v>
      </c>
      <c r="E901" s="15">
        <v>1348712513</v>
      </c>
      <c r="F901" s="15" t="b">
        <v>1</v>
      </c>
      <c r="G901" s="15">
        <v>660</v>
      </c>
      <c r="J901" s="15" t="str">
        <v>failed</v>
      </c>
      <c r="K901" s="15" t="str">
        <v>US</v>
      </c>
      <c r="L901" s="15" t="str">
        <v>USD</v>
      </c>
      <c r="M901" s="15">
        <v>1426345200</v>
      </c>
      <c r="N901" s="15">
        <v>1421343743</v>
      </c>
      <c r="O901" s="15" t="b">
        <v>0</v>
      </c>
      <c r="P901" s="15">
        <v>1</v>
      </c>
    </row>
    <row r="902" spans="1:16" x14ac:dyDescent="0.35">
      <c r="A902" s="15" t="str">
        <v>successful</v>
      </c>
      <c r="B902" s="15" t="str">
        <v>US</v>
      </c>
      <c r="C902" s="15" t="str">
        <v>USD</v>
      </c>
      <c r="D902" s="15">
        <v>1364078561</v>
      </c>
      <c r="E902" s="15">
        <v>1361490161</v>
      </c>
      <c r="F902" s="15" t="b">
        <v>1</v>
      </c>
      <c r="G902" s="15">
        <v>1356</v>
      </c>
      <c r="J902" s="15" t="str">
        <v>failed</v>
      </c>
      <c r="K902" s="15" t="str">
        <v>US</v>
      </c>
      <c r="L902" s="15" t="str">
        <v>USD</v>
      </c>
      <c r="M902" s="15">
        <v>1407705187</v>
      </c>
      <c r="N902" s="15">
        <v>1405113187</v>
      </c>
      <c r="O902" s="15" t="b">
        <v>0</v>
      </c>
      <c r="P902" s="15">
        <v>0</v>
      </c>
    </row>
    <row r="903" spans="1:16" x14ac:dyDescent="0.35">
      <c r="A903" s="15" t="str">
        <v>successful</v>
      </c>
      <c r="B903" s="15" t="str">
        <v>US</v>
      </c>
      <c r="C903" s="15" t="str">
        <v>USD</v>
      </c>
      <c r="D903" s="15">
        <v>1412121600</v>
      </c>
      <c r="E903" s="15">
        <v>1408565860</v>
      </c>
      <c r="F903" s="15" t="b">
        <v>1</v>
      </c>
      <c r="G903" s="15">
        <v>424</v>
      </c>
      <c r="J903" s="15" t="str">
        <v>failed</v>
      </c>
      <c r="K903" s="15" t="str">
        <v>US</v>
      </c>
      <c r="L903" s="15" t="str">
        <v>USD</v>
      </c>
      <c r="M903" s="15">
        <v>1427225644</v>
      </c>
      <c r="N903" s="15">
        <v>1422045244</v>
      </c>
      <c r="O903" s="15" t="b">
        <v>0</v>
      </c>
      <c r="P903" s="15">
        <v>5</v>
      </c>
    </row>
    <row r="904" spans="1:16" x14ac:dyDescent="0.35">
      <c r="A904" s="15" t="str">
        <v>successful</v>
      </c>
      <c r="B904" s="15" t="str">
        <v>SE</v>
      </c>
      <c r="C904" s="15" t="str">
        <v>SEK</v>
      </c>
      <c r="D904" s="15">
        <v>1419151341</v>
      </c>
      <c r="E904" s="15">
        <v>1416559341</v>
      </c>
      <c r="F904" s="15" t="b">
        <v>1</v>
      </c>
      <c r="G904" s="15">
        <v>33</v>
      </c>
      <c r="J904" s="15" t="str">
        <v>failed</v>
      </c>
      <c r="K904" s="15" t="str">
        <v>US</v>
      </c>
      <c r="L904" s="15" t="str">
        <v>USD</v>
      </c>
      <c r="M904" s="15">
        <v>1424281389</v>
      </c>
      <c r="N904" s="15">
        <v>1419097389</v>
      </c>
      <c r="O904" s="15" t="b">
        <v>0</v>
      </c>
      <c r="P904" s="15">
        <v>0</v>
      </c>
    </row>
    <row r="905" spans="1:16" x14ac:dyDescent="0.35">
      <c r="A905" s="15" t="str">
        <v>successful</v>
      </c>
      <c r="B905" s="15" t="str">
        <v>US</v>
      </c>
      <c r="C905" s="15" t="str">
        <v>USD</v>
      </c>
      <c r="D905" s="15">
        <v>1349495940</v>
      </c>
      <c r="E905" s="15">
        <v>1346042417</v>
      </c>
      <c r="F905" s="15" t="b">
        <v>1</v>
      </c>
      <c r="G905" s="15">
        <v>1633</v>
      </c>
      <c r="J905" s="15" t="str">
        <v>failed</v>
      </c>
      <c r="K905" s="15" t="str">
        <v>US</v>
      </c>
      <c r="L905" s="15" t="str">
        <v>USD</v>
      </c>
      <c r="M905" s="15">
        <v>1415583695</v>
      </c>
      <c r="N905" s="15">
        <v>1410396095</v>
      </c>
      <c r="O905" s="15" t="b">
        <v>0</v>
      </c>
      <c r="P905" s="15">
        <v>36</v>
      </c>
    </row>
    <row r="906" spans="1:16" x14ac:dyDescent="0.35">
      <c r="A906" s="15" t="str">
        <v>successful</v>
      </c>
      <c r="B906" s="15" t="str">
        <v>US</v>
      </c>
      <c r="C906" s="15" t="str">
        <v>USD</v>
      </c>
      <c r="D906" s="15">
        <v>1400006636</v>
      </c>
      <c r="E906" s="15">
        <v>1397414636</v>
      </c>
      <c r="F906" s="15" t="b">
        <v>1</v>
      </c>
      <c r="G906" s="15">
        <v>306</v>
      </c>
      <c r="J906" s="15" t="str">
        <v>failed</v>
      </c>
      <c r="K906" s="15" t="str">
        <v>US</v>
      </c>
      <c r="L906" s="15" t="str">
        <v>USD</v>
      </c>
      <c r="M906" s="15">
        <v>1424536196</v>
      </c>
      <c r="N906" s="15">
        <v>1421944196</v>
      </c>
      <c r="O906" s="15" t="b">
        <v>0</v>
      </c>
      <c r="P906" s="15">
        <v>1</v>
      </c>
    </row>
    <row r="907" spans="1:16" x14ac:dyDescent="0.35">
      <c r="A907" s="15" t="str">
        <v>successful</v>
      </c>
      <c r="B907" s="15" t="str">
        <v>GB</v>
      </c>
      <c r="C907" s="15" t="str">
        <v>GBP</v>
      </c>
      <c r="D907" s="15">
        <v>1410862734</v>
      </c>
      <c r="E907" s="15">
        <v>1407838734</v>
      </c>
      <c r="F907" s="15" t="b">
        <v>1</v>
      </c>
      <c r="G907" s="15">
        <v>205</v>
      </c>
      <c r="J907" s="15" t="str">
        <v>failed</v>
      </c>
      <c r="K907" s="15" t="str">
        <v>US</v>
      </c>
      <c r="L907" s="15" t="str">
        <v>USD</v>
      </c>
      <c r="M907" s="15">
        <v>1426091036</v>
      </c>
      <c r="N907" s="15">
        <v>1423502636</v>
      </c>
      <c r="O907" s="15" t="b">
        <v>0</v>
      </c>
      <c r="P907" s="15">
        <v>1</v>
      </c>
    </row>
    <row r="908" spans="1:16" x14ac:dyDescent="0.35">
      <c r="A908" s="15" t="str">
        <v>successful</v>
      </c>
      <c r="B908" s="15" t="str">
        <v>IT</v>
      </c>
      <c r="C908" s="15" t="str">
        <v>EUR</v>
      </c>
      <c r="D908" s="15">
        <v>1461306772</v>
      </c>
      <c r="E908" s="15">
        <v>1458714772</v>
      </c>
      <c r="F908" s="15" t="b">
        <v>1</v>
      </c>
      <c r="G908" s="15">
        <v>1281</v>
      </c>
      <c r="J908" s="15" t="str">
        <v>failed</v>
      </c>
      <c r="K908" s="15" t="str">
        <v>US</v>
      </c>
      <c r="L908" s="15" t="str">
        <v>USD</v>
      </c>
      <c r="M908" s="15">
        <v>1420044890</v>
      </c>
      <c r="N908" s="15">
        <v>1417452890</v>
      </c>
      <c r="O908" s="15" t="b">
        <v>0</v>
      </c>
      <c r="P908" s="15">
        <v>1</v>
      </c>
    </row>
    <row r="909" spans="1:16" x14ac:dyDescent="0.35">
      <c r="A909" s="15" t="str">
        <v>successful</v>
      </c>
      <c r="B909" s="15" t="str">
        <v>US</v>
      </c>
      <c r="C909" s="15" t="str">
        <v>USD</v>
      </c>
      <c r="D909" s="15">
        <v>1326330000</v>
      </c>
      <c r="E909" s="15">
        <v>1324433310</v>
      </c>
      <c r="F909" s="15" t="b">
        <v>1</v>
      </c>
      <c r="G909" s="15">
        <v>103</v>
      </c>
      <c r="J909" s="15" t="str">
        <v>failed</v>
      </c>
      <c r="K909" s="15" t="str">
        <v>US</v>
      </c>
      <c r="L909" s="15" t="str">
        <v>USD</v>
      </c>
      <c r="M909" s="15">
        <v>1414445108</v>
      </c>
      <c r="N909" s="15">
        <v>1411853108</v>
      </c>
      <c r="O909" s="15" t="b">
        <v>0</v>
      </c>
      <c r="P909" s="15">
        <v>9</v>
      </c>
    </row>
    <row r="910" spans="1:16" x14ac:dyDescent="0.35">
      <c r="A910" s="15" t="str">
        <v>successful</v>
      </c>
      <c r="B910" s="15" t="str">
        <v>US</v>
      </c>
      <c r="C910" s="15" t="str">
        <v>USD</v>
      </c>
      <c r="D910" s="15">
        <v>1408021098</v>
      </c>
      <c r="E910" s="15">
        <v>1405429098</v>
      </c>
      <c r="F910" s="15" t="b">
        <v>1</v>
      </c>
      <c r="G910" s="15">
        <v>1513</v>
      </c>
      <c r="J910" s="15" t="str">
        <v>failed</v>
      </c>
      <c r="K910" s="15" t="str">
        <v>US</v>
      </c>
      <c r="L910" s="15" t="str">
        <v>USD</v>
      </c>
      <c r="M910" s="15">
        <v>1464386640</v>
      </c>
      <c r="N910" s="15">
        <v>1463090149</v>
      </c>
      <c r="O910" s="15" t="b">
        <v>0</v>
      </c>
      <c r="P910" s="15">
        <v>1</v>
      </c>
    </row>
    <row r="911" spans="1:16" x14ac:dyDescent="0.35">
      <c r="A911" s="15" t="str">
        <v>successful</v>
      </c>
      <c r="B911" s="15" t="str">
        <v>US</v>
      </c>
      <c r="C911" s="15" t="str">
        <v>USD</v>
      </c>
      <c r="D911" s="15">
        <v>1398959729</v>
      </c>
      <c r="E911" s="15">
        <v>1396367729</v>
      </c>
      <c r="F911" s="15" t="b">
        <v>1</v>
      </c>
      <c r="G911" s="15">
        <v>405</v>
      </c>
      <c r="J911" s="15" t="str">
        <v>failed</v>
      </c>
      <c r="K911" s="15" t="str">
        <v>US</v>
      </c>
      <c r="L911" s="15" t="str">
        <v>USD</v>
      </c>
      <c r="M911" s="15">
        <v>1439006692</v>
      </c>
      <c r="N911" s="15">
        <v>1433822692</v>
      </c>
      <c r="O911" s="15" t="b">
        <v>0</v>
      </c>
      <c r="P911" s="15">
        <v>0</v>
      </c>
    </row>
    <row r="912" spans="1:16" x14ac:dyDescent="0.35">
      <c r="A912" s="15" t="str">
        <v>successful</v>
      </c>
      <c r="B912" s="15" t="str">
        <v>US</v>
      </c>
      <c r="C912" s="15" t="str">
        <v>USD</v>
      </c>
      <c r="D912" s="15">
        <v>1480777515</v>
      </c>
      <c r="E912" s="15">
        <v>1478095515</v>
      </c>
      <c r="F912" s="15" t="b">
        <v>1</v>
      </c>
      <c r="G912" s="15">
        <v>510</v>
      </c>
      <c r="J912" s="15" t="str">
        <v>failed</v>
      </c>
      <c r="K912" s="15" t="str">
        <v>US</v>
      </c>
      <c r="L912" s="15" t="str">
        <v>USD</v>
      </c>
      <c r="M912" s="15">
        <v>1458715133</v>
      </c>
      <c r="N912" s="15">
        <v>1455262733</v>
      </c>
      <c r="O912" s="15" t="b">
        <v>0</v>
      </c>
      <c r="P912" s="15">
        <v>1</v>
      </c>
    </row>
    <row r="913" spans="1:16" x14ac:dyDescent="0.35">
      <c r="A913" s="15" t="str">
        <v>successful</v>
      </c>
      <c r="B913" s="15" t="str">
        <v>GB</v>
      </c>
      <c r="C913" s="15" t="str">
        <v>GBP</v>
      </c>
      <c r="D913" s="15">
        <v>1470423668</v>
      </c>
      <c r="E913" s="15">
        <v>1467831668</v>
      </c>
      <c r="F913" s="15" t="b">
        <v>1</v>
      </c>
      <c r="G913" s="15">
        <v>1887</v>
      </c>
      <c r="J913" s="15" t="str">
        <v>failed</v>
      </c>
      <c r="K913" s="15" t="str">
        <v>US</v>
      </c>
      <c r="L913" s="15" t="str">
        <v>USD</v>
      </c>
      <c r="M913" s="15">
        <v>1426182551</v>
      </c>
      <c r="N913" s="15">
        <v>1423594151</v>
      </c>
      <c r="O913" s="15" t="b">
        <v>0</v>
      </c>
      <c r="P913" s="15">
        <v>1</v>
      </c>
    </row>
    <row r="914" spans="1:16" x14ac:dyDescent="0.35">
      <c r="A914" s="15" t="str">
        <v>successful</v>
      </c>
      <c r="B914" s="15" t="str">
        <v>US</v>
      </c>
      <c r="C914" s="15" t="str">
        <v>USD</v>
      </c>
      <c r="D914" s="15">
        <v>1366429101</v>
      </c>
      <c r="E914" s="15">
        <v>1361248701</v>
      </c>
      <c r="F914" s="15" t="b">
        <v>1</v>
      </c>
      <c r="G914" s="15">
        <v>701</v>
      </c>
      <c r="J914" s="15" t="str">
        <v>failed</v>
      </c>
      <c r="K914" s="15" t="str">
        <v>NO</v>
      </c>
      <c r="L914" s="15" t="str">
        <v>NOK</v>
      </c>
      <c r="M914" s="15">
        <v>1486313040</v>
      </c>
      <c r="N914" s="15">
        <v>1483131966</v>
      </c>
      <c r="O914" s="15" t="b">
        <v>0</v>
      </c>
      <c r="P914" s="15">
        <v>4</v>
      </c>
    </row>
    <row r="915" spans="1:16" x14ac:dyDescent="0.35">
      <c r="A915" s="15" t="str">
        <v>successful</v>
      </c>
      <c r="B915" s="15" t="str">
        <v>US</v>
      </c>
      <c r="C915" s="15" t="str">
        <v>USD</v>
      </c>
      <c r="D915" s="15">
        <v>1384488000</v>
      </c>
      <c r="E915" s="15">
        <v>1381752061</v>
      </c>
      <c r="F915" s="15" t="b">
        <v>1</v>
      </c>
      <c r="G915" s="15">
        <v>3863</v>
      </c>
      <c r="J915" s="15" t="str">
        <v>failed</v>
      </c>
      <c r="K915" s="15" t="str">
        <v>US</v>
      </c>
      <c r="L915" s="15" t="str">
        <v>USD</v>
      </c>
      <c r="M915" s="15">
        <v>1455246504</v>
      </c>
      <c r="N915" s="15">
        <v>1452654504</v>
      </c>
      <c r="O915" s="15" t="b">
        <v>0</v>
      </c>
      <c r="P915" s="15">
        <v>2</v>
      </c>
    </row>
    <row r="916" spans="1:16" x14ac:dyDescent="0.35">
      <c r="A916" s="15" t="str">
        <v>successful</v>
      </c>
      <c r="B916" s="15" t="str">
        <v>US</v>
      </c>
      <c r="C916" s="15" t="str">
        <v>USD</v>
      </c>
      <c r="D916" s="15">
        <v>1353201444</v>
      </c>
      <c r="E916" s="15">
        <v>1350605844</v>
      </c>
      <c r="F916" s="15" t="b">
        <v>1</v>
      </c>
      <c r="G916" s="15">
        <v>238</v>
      </c>
      <c r="J916" s="15" t="str">
        <v>failed</v>
      </c>
      <c r="K916" s="15" t="str">
        <v>US</v>
      </c>
      <c r="L916" s="15" t="str">
        <v>USD</v>
      </c>
      <c r="M916" s="15">
        <v>1467080613</v>
      </c>
      <c r="N916" s="15">
        <v>1461896613</v>
      </c>
      <c r="O916" s="15" t="b">
        <v>0</v>
      </c>
      <c r="P916" s="15">
        <v>2</v>
      </c>
    </row>
    <row r="917" spans="1:16" x14ac:dyDescent="0.35">
      <c r="A917" s="15" t="str">
        <v>successful</v>
      </c>
      <c r="B917" s="15" t="str">
        <v>US</v>
      </c>
      <c r="C917" s="15" t="str">
        <v>USD</v>
      </c>
      <c r="D917" s="15">
        <v>1470466800</v>
      </c>
      <c r="E917" s="15">
        <v>1467134464</v>
      </c>
      <c r="F917" s="15" t="b">
        <v>1</v>
      </c>
      <c r="G917" s="15">
        <v>2051</v>
      </c>
      <c r="J917" s="15" t="str">
        <v>failed</v>
      </c>
      <c r="K917" s="15" t="str">
        <v>US</v>
      </c>
      <c r="L917" s="15" t="str">
        <v>USD</v>
      </c>
      <c r="M917" s="15">
        <v>1425791697</v>
      </c>
      <c r="N917" s="15">
        <v>1423199697</v>
      </c>
      <c r="O917" s="15" t="b">
        <v>0</v>
      </c>
      <c r="P917" s="15">
        <v>2</v>
      </c>
    </row>
    <row r="918" spans="1:16" x14ac:dyDescent="0.35">
      <c r="A918" s="15" t="str">
        <v>successful</v>
      </c>
      <c r="B918" s="15" t="str">
        <v>GB</v>
      </c>
      <c r="C918" s="15" t="str">
        <v>GBP</v>
      </c>
      <c r="D918" s="15">
        <v>1376899269</v>
      </c>
      <c r="E918" s="15">
        <v>1371715269</v>
      </c>
      <c r="F918" s="15" t="b">
        <v>1</v>
      </c>
      <c r="G918" s="15">
        <v>402</v>
      </c>
      <c r="J918" s="15" t="str">
        <v>failed</v>
      </c>
      <c r="K918" s="15" t="str">
        <v>US</v>
      </c>
      <c r="L918" s="15" t="str">
        <v>USD</v>
      </c>
      <c r="M918" s="15">
        <v>1456608943</v>
      </c>
      <c r="N918" s="15">
        <v>1454016943</v>
      </c>
      <c r="O918" s="15" t="b">
        <v>0</v>
      </c>
      <c r="P918" s="15">
        <v>0</v>
      </c>
    </row>
    <row r="919" spans="1:16" x14ac:dyDescent="0.35">
      <c r="A919" s="15" t="str">
        <v>successful</v>
      </c>
      <c r="B919" s="15" t="str">
        <v>US</v>
      </c>
      <c r="C919" s="15" t="str">
        <v>USD</v>
      </c>
      <c r="D919" s="15">
        <v>1362938851</v>
      </c>
      <c r="E919" s="15">
        <v>1360346851</v>
      </c>
      <c r="F919" s="15" t="b">
        <v>1</v>
      </c>
      <c r="G919" s="15">
        <v>253</v>
      </c>
      <c r="J919" s="15" t="str">
        <v>failed</v>
      </c>
      <c r="K919" s="15" t="str">
        <v>US</v>
      </c>
      <c r="L919" s="15" t="str">
        <v>USD</v>
      </c>
      <c r="M919" s="15">
        <v>1438662474</v>
      </c>
      <c r="N919" s="15">
        <v>1435206474</v>
      </c>
      <c r="O919" s="15" t="b">
        <v>0</v>
      </c>
      <c r="P919" s="15">
        <v>2</v>
      </c>
    </row>
    <row r="920" spans="1:16" x14ac:dyDescent="0.35">
      <c r="A920" s="15" t="str">
        <v>successful</v>
      </c>
      <c r="B920" s="15" t="str">
        <v>GB</v>
      </c>
      <c r="C920" s="15" t="str">
        <v>GBP</v>
      </c>
      <c r="D920" s="15">
        <v>1373751325</v>
      </c>
      <c r="E920" s="15">
        <v>1371159325</v>
      </c>
      <c r="F920" s="15" t="b">
        <v>1</v>
      </c>
      <c r="G920" s="15">
        <v>473</v>
      </c>
      <c r="J920" s="15" t="str">
        <v>failed</v>
      </c>
      <c r="K920" s="15" t="str">
        <v>SE</v>
      </c>
      <c r="L920" s="15" t="str">
        <v>SEK</v>
      </c>
      <c r="M920" s="15">
        <v>1444027186</v>
      </c>
      <c r="N920" s="15">
        <v>1441435186</v>
      </c>
      <c r="O920" s="15" t="b">
        <v>0</v>
      </c>
      <c r="P920" s="15">
        <v>4</v>
      </c>
    </row>
    <row r="921" spans="1:16" x14ac:dyDescent="0.35">
      <c r="A921" s="15" t="str">
        <v>successful</v>
      </c>
      <c r="B921" s="15" t="str">
        <v>US</v>
      </c>
      <c r="C921" s="15" t="str">
        <v>USD</v>
      </c>
      <c r="D921" s="15">
        <v>1450511940</v>
      </c>
      <c r="E921" s="15">
        <v>1446527540</v>
      </c>
      <c r="F921" s="15" t="b">
        <v>1</v>
      </c>
      <c r="G921" s="15">
        <v>821</v>
      </c>
      <c r="J921" s="15" t="str">
        <v>failed</v>
      </c>
      <c r="K921" s="15" t="str">
        <v>CA</v>
      </c>
      <c r="L921" s="15" t="str">
        <v>CAD</v>
      </c>
      <c r="M921" s="15">
        <v>1454078770</v>
      </c>
      <c r="N921" s="15">
        <v>1448894770</v>
      </c>
      <c r="O921" s="15" t="b">
        <v>0</v>
      </c>
      <c r="P921" s="15">
        <v>2</v>
      </c>
    </row>
    <row r="922" spans="1:16" x14ac:dyDescent="0.35">
      <c r="A922" s="15" t="str">
        <v>successful</v>
      </c>
      <c r="B922" s="15" t="str">
        <v>US</v>
      </c>
      <c r="C922" s="15" t="str">
        <v>USD</v>
      </c>
      <c r="D922" s="15">
        <v>1339484400</v>
      </c>
      <c r="E922" s="15">
        <v>1336627492</v>
      </c>
      <c r="F922" s="15" t="b">
        <v>1</v>
      </c>
      <c r="G922" s="15">
        <v>388</v>
      </c>
      <c r="J922" s="15" t="str">
        <v>failed</v>
      </c>
      <c r="K922" s="15" t="str">
        <v>US</v>
      </c>
      <c r="L922" s="15" t="str">
        <v>USD</v>
      </c>
      <c r="M922" s="15">
        <v>1426615200</v>
      </c>
      <c r="N922" s="15">
        <v>1422400188</v>
      </c>
      <c r="O922" s="15" t="b">
        <v>0</v>
      </c>
      <c r="P922" s="15">
        <v>0</v>
      </c>
    </row>
    <row r="923" spans="1:16" x14ac:dyDescent="0.35">
      <c r="A923" s="15" t="str">
        <v>successful</v>
      </c>
      <c r="B923" s="15" t="str">
        <v>US</v>
      </c>
      <c r="C923" s="15" t="str">
        <v>USD</v>
      </c>
      <c r="D923" s="15">
        <v>1447909140</v>
      </c>
      <c r="E923" s="15">
        <v>1444734146</v>
      </c>
      <c r="F923" s="15" t="b">
        <v>1</v>
      </c>
      <c r="G923" s="15">
        <v>813</v>
      </c>
      <c r="J923" s="15" t="str">
        <v>failed</v>
      </c>
      <c r="K923" s="15" t="str">
        <v>US</v>
      </c>
      <c r="L923" s="15" t="str">
        <v>USD</v>
      </c>
      <c r="M923" s="15">
        <v>1449529062</v>
      </c>
      <c r="N923" s="15">
        <v>1444341462</v>
      </c>
      <c r="O923" s="15" t="b">
        <v>0</v>
      </c>
      <c r="P923" s="15">
        <v>1</v>
      </c>
    </row>
    <row r="924" spans="1:16" x14ac:dyDescent="0.35">
      <c r="A924" s="15" t="str">
        <v>successful</v>
      </c>
      <c r="B924" s="15" t="str">
        <v>DE</v>
      </c>
      <c r="C924" s="15" t="str">
        <v>EUR</v>
      </c>
      <c r="D924" s="15">
        <v>1459684862</v>
      </c>
      <c r="E924" s="15">
        <v>1456232462</v>
      </c>
      <c r="F924" s="15" t="b">
        <v>1</v>
      </c>
      <c r="G924" s="15">
        <v>1945</v>
      </c>
      <c r="J924" s="15" t="str">
        <v>failed</v>
      </c>
      <c r="K924" s="15" t="str">
        <v>US</v>
      </c>
      <c r="L924" s="15" t="str">
        <v>USD</v>
      </c>
      <c r="M924" s="15">
        <v>1445197129</v>
      </c>
      <c r="N924" s="15">
        <v>1442605129</v>
      </c>
      <c r="O924" s="15" t="b">
        <v>0</v>
      </c>
      <c r="P924" s="15">
        <v>0</v>
      </c>
    </row>
    <row r="925" spans="1:16" x14ac:dyDescent="0.35">
      <c r="A925" s="15" t="str">
        <v>successful</v>
      </c>
      <c r="B925" s="15" t="str">
        <v>DE</v>
      </c>
      <c r="C925" s="15" t="str">
        <v>EUR</v>
      </c>
      <c r="D925" s="15">
        <v>1434139200</v>
      </c>
      <c r="E925" s="15">
        <v>1431406916</v>
      </c>
      <c r="F925" s="15" t="b">
        <v>1</v>
      </c>
      <c r="G925" s="15">
        <v>1637</v>
      </c>
      <c r="J925" s="15" t="str">
        <v>failed</v>
      </c>
      <c r="K925" s="15" t="str">
        <v>BE</v>
      </c>
      <c r="L925" s="15" t="str">
        <v>EUR</v>
      </c>
      <c r="M925" s="15">
        <v>1455399313</v>
      </c>
      <c r="N925" s="15">
        <v>1452807313</v>
      </c>
      <c r="O925" s="15" t="b">
        <v>0</v>
      </c>
      <c r="P925" s="15">
        <v>2</v>
      </c>
    </row>
    <row r="926" spans="1:16" x14ac:dyDescent="0.35">
      <c r="A926" s="15" t="str">
        <v>successful</v>
      </c>
      <c r="B926" s="15" t="str">
        <v>US</v>
      </c>
      <c r="C926" s="15" t="str">
        <v>USD</v>
      </c>
      <c r="D926" s="15">
        <v>1485191143</v>
      </c>
      <c r="E926" s="15">
        <v>1482599143</v>
      </c>
      <c r="F926" s="15" t="b">
        <v>1</v>
      </c>
      <c r="G926" s="15">
        <v>1375</v>
      </c>
      <c r="J926" s="15" t="str">
        <v>failed</v>
      </c>
      <c r="K926" s="15" t="str">
        <v>CA</v>
      </c>
      <c r="L926" s="15" t="str">
        <v>CAD</v>
      </c>
      <c r="M926" s="15">
        <v>1443379104</v>
      </c>
      <c r="N926" s="15">
        <v>1440787104</v>
      </c>
      <c r="O926" s="15" t="b">
        <v>0</v>
      </c>
      <c r="P926" s="15">
        <v>7</v>
      </c>
    </row>
    <row r="927" spans="1:16" x14ac:dyDescent="0.35">
      <c r="A927" s="15" t="str">
        <v>successful</v>
      </c>
      <c r="B927" s="15" t="str">
        <v>US</v>
      </c>
      <c r="C927" s="15" t="str">
        <v>USD</v>
      </c>
      <c r="D927" s="15">
        <v>1278111600</v>
      </c>
      <c r="E927" s="15">
        <v>1276830052</v>
      </c>
      <c r="F927" s="15" t="b">
        <v>1</v>
      </c>
      <c r="G927" s="15">
        <v>17</v>
      </c>
      <c r="J927" s="15" t="str">
        <v>failed</v>
      </c>
      <c r="K927" s="15" t="str">
        <v>US</v>
      </c>
      <c r="L927" s="15" t="str">
        <v>USD</v>
      </c>
      <c r="M927" s="15">
        <v>1411328918</v>
      </c>
      <c r="N927" s="15">
        <v>1407440918</v>
      </c>
      <c r="O927" s="15" t="b">
        <v>0</v>
      </c>
      <c r="P927" s="15">
        <v>5</v>
      </c>
    </row>
    <row r="928" spans="1:16" x14ac:dyDescent="0.35">
      <c r="A928" s="15" t="str">
        <v>successful</v>
      </c>
      <c r="B928" s="15" t="str">
        <v>US</v>
      </c>
      <c r="C928" s="15" t="str">
        <v>USD</v>
      </c>
      <c r="D928" s="15">
        <v>1405002663</v>
      </c>
      <c r="E928" s="15">
        <v>1402410663</v>
      </c>
      <c r="F928" s="15" t="b">
        <v>1</v>
      </c>
      <c r="G928" s="15">
        <v>354</v>
      </c>
      <c r="J928" s="15" t="str">
        <v>failed</v>
      </c>
      <c r="K928" s="15" t="str">
        <v>US</v>
      </c>
      <c r="L928" s="15" t="str">
        <v>USD</v>
      </c>
      <c r="M928" s="15">
        <v>1465333560</v>
      </c>
      <c r="N928" s="15">
        <v>1462743308</v>
      </c>
      <c r="O928" s="15" t="b">
        <v>0</v>
      </c>
      <c r="P928" s="15">
        <v>0</v>
      </c>
    </row>
    <row r="929" spans="1:16" x14ac:dyDescent="0.35">
      <c r="A929" s="15" t="str">
        <v>successful</v>
      </c>
      <c r="B929" s="15" t="str">
        <v>US</v>
      </c>
      <c r="C929" s="15" t="str">
        <v>USD</v>
      </c>
      <c r="D929" s="15">
        <v>1381895940</v>
      </c>
      <c r="E929" s="15">
        <v>1379532618</v>
      </c>
      <c r="F929" s="15" t="b">
        <v>1</v>
      </c>
      <c r="G929" s="15">
        <v>191</v>
      </c>
      <c r="J929" s="15" t="str">
        <v>failed</v>
      </c>
      <c r="K929" s="15" t="str">
        <v>US</v>
      </c>
      <c r="L929" s="15" t="str">
        <v>USD</v>
      </c>
      <c r="M929" s="15">
        <v>1416014534</v>
      </c>
      <c r="N929" s="15">
        <v>1413418934</v>
      </c>
      <c r="O929" s="15" t="b">
        <v>0</v>
      </c>
      <c r="P929" s="15">
        <v>0</v>
      </c>
    </row>
    <row r="930" spans="1:16" x14ac:dyDescent="0.35">
      <c r="A930" s="15" t="str">
        <v>successful</v>
      </c>
      <c r="B930" s="15" t="str">
        <v>US</v>
      </c>
      <c r="C930" s="15" t="str">
        <v>USD</v>
      </c>
      <c r="D930" s="15">
        <v>1417611645</v>
      </c>
      <c r="E930" s="15">
        <v>1414584045</v>
      </c>
      <c r="F930" s="15" t="b">
        <v>1</v>
      </c>
      <c r="G930" s="15">
        <v>303</v>
      </c>
      <c r="J930" s="15" t="str">
        <v>failed</v>
      </c>
      <c r="K930" s="15" t="str">
        <v>US</v>
      </c>
      <c r="L930" s="15" t="str">
        <v>USD</v>
      </c>
      <c r="M930" s="15">
        <v>1426292416</v>
      </c>
      <c r="N930" s="15">
        <v>1423704016</v>
      </c>
      <c r="O930" s="15" t="b">
        <v>0</v>
      </c>
      <c r="P930" s="15">
        <v>0</v>
      </c>
    </row>
    <row r="931" spans="1:16" x14ac:dyDescent="0.35">
      <c r="A931" s="15" t="str">
        <v>successful</v>
      </c>
      <c r="B931" s="15" t="str">
        <v>US</v>
      </c>
      <c r="C931" s="15" t="str">
        <v>USD</v>
      </c>
      <c r="D931" s="15">
        <v>1282622400</v>
      </c>
      <c r="E931" s="15">
        <v>1276891586</v>
      </c>
      <c r="F931" s="15" t="b">
        <v>1</v>
      </c>
      <c r="G931" s="15">
        <v>137</v>
      </c>
      <c r="J931" s="15" t="str">
        <v>failed</v>
      </c>
      <c r="K931" s="15" t="str">
        <v>GB</v>
      </c>
      <c r="L931" s="15" t="str">
        <v>GBP</v>
      </c>
      <c r="M931" s="15">
        <v>1443906000</v>
      </c>
      <c r="N931" s="15">
        <v>1441955269</v>
      </c>
      <c r="O931" s="15" t="b">
        <v>0</v>
      </c>
      <c r="P931" s="15">
        <v>2</v>
      </c>
    </row>
    <row r="932" spans="1:16" x14ac:dyDescent="0.35">
      <c r="A932" s="15" t="str">
        <v>successful</v>
      </c>
      <c r="B932" s="15" t="str">
        <v>US</v>
      </c>
      <c r="C932" s="15" t="str">
        <v>USD</v>
      </c>
      <c r="D932" s="15">
        <v>1316442622</v>
      </c>
      <c r="E932" s="15">
        <v>1312641022</v>
      </c>
      <c r="F932" s="15" t="b">
        <v>1</v>
      </c>
      <c r="G932" s="15">
        <v>41</v>
      </c>
      <c r="J932" s="15" t="str">
        <v>failed</v>
      </c>
      <c r="K932" s="15" t="str">
        <v>US</v>
      </c>
      <c r="L932" s="15" t="str">
        <v>USD</v>
      </c>
      <c r="M932" s="15">
        <v>1431308704</v>
      </c>
      <c r="N932" s="15">
        <v>1428716704</v>
      </c>
      <c r="O932" s="15" t="b">
        <v>0</v>
      </c>
      <c r="P932" s="15">
        <v>0</v>
      </c>
    </row>
    <row r="933" spans="1:16" x14ac:dyDescent="0.35">
      <c r="A933" s="15" t="str">
        <v>successful</v>
      </c>
      <c r="B933" s="15" t="str">
        <v>DE</v>
      </c>
      <c r="C933" s="15" t="str">
        <v>EUR</v>
      </c>
      <c r="D933" s="15">
        <v>1479890743</v>
      </c>
      <c r="E933" s="15">
        <v>1476776743</v>
      </c>
      <c r="F933" s="15" t="b">
        <v>1</v>
      </c>
      <c r="G933" s="15">
        <v>398</v>
      </c>
      <c r="J933" s="15" t="str">
        <v>failed</v>
      </c>
      <c r="K933" s="15" t="str">
        <v>US</v>
      </c>
      <c r="L933" s="15" t="str">
        <v>USD</v>
      </c>
      <c r="M933" s="15">
        <v>1408056634</v>
      </c>
      <c r="N933" s="15">
        <v>1405464634</v>
      </c>
      <c r="O933" s="15" t="b">
        <v>0</v>
      </c>
      <c r="P933" s="15">
        <v>0</v>
      </c>
    </row>
    <row r="934" spans="1:16" x14ac:dyDescent="0.35">
      <c r="A934" s="15" t="str">
        <v>successful</v>
      </c>
      <c r="B934" s="15" t="str">
        <v>US</v>
      </c>
      <c r="C934" s="15" t="str">
        <v>USD</v>
      </c>
      <c r="D934" s="15">
        <v>1471564491</v>
      </c>
      <c r="E934" s="15">
        <v>1468972491</v>
      </c>
      <c r="F934" s="15" t="b">
        <v>1</v>
      </c>
      <c r="G934" s="15">
        <v>1737</v>
      </c>
      <c r="J934" s="15" t="str">
        <v>failed</v>
      </c>
      <c r="K934" s="15" t="str">
        <v>GB</v>
      </c>
      <c r="L934" s="15" t="str">
        <v>GBP</v>
      </c>
      <c r="M934" s="15">
        <v>1429554349</v>
      </c>
      <c r="N934" s="15">
        <v>1424719549</v>
      </c>
      <c r="O934" s="15" t="b">
        <v>0</v>
      </c>
      <c r="P934" s="15">
        <v>28</v>
      </c>
    </row>
    <row r="935" spans="1:16" x14ac:dyDescent="0.35">
      <c r="A935" s="15" t="str">
        <v>successful</v>
      </c>
      <c r="B935" s="15" t="str">
        <v>AT</v>
      </c>
      <c r="C935" s="15" t="str">
        <v>EUR</v>
      </c>
      <c r="D935" s="15">
        <v>1452553200</v>
      </c>
      <c r="E935" s="15">
        <v>1449650173</v>
      </c>
      <c r="F935" s="15" t="b">
        <v>1</v>
      </c>
      <c r="G935" s="15">
        <v>971</v>
      </c>
      <c r="J935" s="15" t="str">
        <v>failed</v>
      </c>
      <c r="K935" s="15" t="str">
        <v>US</v>
      </c>
      <c r="L935" s="15" t="str">
        <v>USD</v>
      </c>
      <c r="M935" s="15">
        <v>1431647772</v>
      </c>
      <c r="N935" s="15">
        <v>1426463772</v>
      </c>
      <c r="O935" s="15" t="b">
        <v>0</v>
      </c>
      <c r="P935" s="15">
        <v>2</v>
      </c>
    </row>
    <row r="936" spans="1:16" x14ac:dyDescent="0.35">
      <c r="A936" s="15" t="str">
        <v>successful</v>
      </c>
      <c r="B936" s="15" t="str">
        <v>US</v>
      </c>
      <c r="C936" s="15" t="str">
        <v>USD</v>
      </c>
      <c r="D936" s="15">
        <v>1423165441</v>
      </c>
      <c r="E936" s="15">
        <v>1420573441</v>
      </c>
      <c r="F936" s="15" t="b">
        <v>1</v>
      </c>
      <c r="G936" s="15">
        <v>183</v>
      </c>
      <c r="J936" s="15" t="str">
        <v>failed</v>
      </c>
      <c r="K936" s="15" t="str">
        <v>GB</v>
      </c>
      <c r="L936" s="15" t="str">
        <v>GBP</v>
      </c>
      <c r="M936" s="15">
        <v>1454323413</v>
      </c>
      <c r="N936" s="15">
        <v>1451731413</v>
      </c>
      <c r="O936" s="15" t="b">
        <v>0</v>
      </c>
      <c r="P936" s="15">
        <v>0</v>
      </c>
    </row>
    <row r="937" spans="1:16" x14ac:dyDescent="0.35">
      <c r="A937" s="15" t="str">
        <v>successful</v>
      </c>
      <c r="B937" s="15" t="str">
        <v>US</v>
      </c>
      <c r="C937" s="15" t="str">
        <v>USD</v>
      </c>
      <c r="D937" s="15">
        <v>1468019014</v>
      </c>
      <c r="E937" s="15">
        <v>1462835014</v>
      </c>
      <c r="F937" s="15" t="b">
        <v>1</v>
      </c>
      <c r="G937" s="15">
        <v>4562</v>
      </c>
      <c r="J937" s="15" t="str">
        <v>failed</v>
      </c>
      <c r="K937" s="15" t="str">
        <v>US</v>
      </c>
      <c r="L937" s="15" t="str">
        <v>USD</v>
      </c>
      <c r="M937" s="15">
        <v>1418504561</v>
      </c>
      <c r="N937" s="15">
        <v>1417208561</v>
      </c>
      <c r="O937" s="15" t="b">
        <v>0</v>
      </c>
      <c r="P937" s="15">
        <v>0</v>
      </c>
    </row>
    <row r="938" spans="1:16" x14ac:dyDescent="0.35">
      <c r="A938" s="15" t="str">
        <v>successful</v>
      </c>
      <c r="B938" s="15" t="str">
        <v>US</v>
      </c>
      <c r="C938" s="15" t="str">
        <v>USD</v>
      </c>
      <c r="D938" s="15">
        <v>1364184539</v>
      </c>
      <c r="E938" s="15">
        <v>1361250539</v>
      </c>
      <c r="F938" s="15" t="b">
        <v>1</v>
      </c>
      <c r="G938" s="15">
        <v>26457</v>
      </c>
      <c r="J938" s="15" t="str">
        <v>failed</v>
      </c>
      <c r="K938" s="15" t="str">
        <v>DE</v>
      </c>
      <c r="L938" s="15" t="str">
        <v>EUR</v>
      </c>
      <c r="M938" s="15">
        <v>1488067789</v>
      </c>
      <c r="N938" s="15">
        <v>1482883789</v>
      </c>
      <c r="O938" s="15" t="b">
        <v>0</v>
      </c>
      <c r="P938" s="15">
        <v>0</v>
      </c>
    </row>
    <row r="939" spans="1:16" x14ac:dyDescent="0.35">
      <c r="A939" s="15" t="str">
        <v>successful</v>
      </c>
      <c r="B939" s="15" t="str">
        <v>US</v>
      </c>
      <c r="C939" s="15" t="str">
        <v>USD</v>
      </c>
      <c r="D939" s="15">
        <v>1315602163</v>
      </c>
      <c r="E939" s="15">
        <v>1313010163</v>
      </c>
      <c r="F939" s="15" t="b">
        <v>1</v>
      </c>
      <c r="G939" s="15">
        <v>162</v>
      </c>
      <c r="J939" s="15" t="str">
        <v>failed</v>
      </c>
      <c r="K939" s="15" t="str">
        <v>US</v>
      </c>
      <c r="L939" s="15" t="str">
        <v>USD</v>
      </c>
      <c r="M939" s="15">
        <v>1408526477</v>
      </c>
      <c r="N939" s="15">
        <v>1407057677</v>
      </c>
      <c r="O939" s="15" t="b">
        <v>0</v>
      </c>
      <c r="P939" s="15">
        <v>4</v>
      </c>
    </row>
    <row r="940" spans="1:16" x14ac:dyDescent="0.35">
      <c r="A940" s="15" t="str">
        <v>successful</v>
      </c>
      <c r="B940" s="15" t="str">
        <v>US</v>
      </c>
      <c r="C940" s="15" t="str">
        <v>USD</v>
      </c>
      <c r="D940" s="15">
        <v>1362863299</v>
      </c>
      <c r="E940" s="15">
        <v>1360271299</v>
      </c>
      <c r="F940" s="15" t="b">
        <v>1</v>
      </c>
      <c r="G940" s="15">
        <v>479</v>
      </c>
      <c r="J940" s="15" t="str">
        <v>failed</v>
      </c>
      <c r="K940" s="15" t="str">
        <v>US</v>
      </c>
      <c r="L940" s="15" t="str">
        <v>USD</v>
      </c>
      <c r="M940" s="15">
        <v>1424635753</v>
      </c>
      <c r="N940" s="15">
        <v>1422043753</v>
      </c>
      <c r="O940" s="15" t="b">
        <v>0</v>
      </c>
      <c r="P940" s="15">
        <v>12</v>
      </c>
    </row>
    <row r="941" spans="1:16" x14ac:dyDescent="0.35">
      <c r="A941" s="15" t="str">
        <v>successful</v>
      </c>
      <c r="B941" s="15" t="str">
        <v>US</v>
      </c>
      <c r="C941" s="15" t="str">
        <v>USD</v>
      </c>
      <c r="D941" s="15">
        <v>1332561600</v>
      </c>
      <c r="E941" s="15">
        <v>1329873755</v>
      </c>
      <c r="F941" s="15" t="b">
        <v>1</v>
      </c>
      <c r="G941" s="15">
        <v>426</v>
      </c>
      <c r="J941" s="15" t="str">
        <v>failed</v>
      </c>
      <c r="K941" s="15" t="str">
        <v>US</v>
      </c>
      <c r="L941" s="15" t="str">
        <v>USD</v>
      </c>
      <c r="M941" s="15">
        <v>1417279252</v>
      </c>
      <c r="N941" s="15">
        <v>1414683652</v>
      </c>
      <c r="O941" s="15" t="b">
        <v>0</v>
      </c>
      <c r="P941" s="15">
        <v>0</v>
      </c>
    </row>
    <row r="942" spans="1:16" x14ac:dyDescent="0.35">
      <c r="A942" s="15" t="str">
        <v>successful</v>
      </c>
      <c r="B942" s="15" t="str">
        <v>IE</v>
      </c>
      <c r="C942" s="15" t="str">
        <v>EUR</v>
      </c>
      <c r="D942" s="15">
        <v>1439455609</v>
      </c>
      <c r="E942" s="15">
        <v>1436863609</v>
      </c>
      <c r="F942" s="15" t="b">
        <v>1</v>
      </c>
      <c r="G942" s="15">
        <v>450</v>
      </c>
      <c r="J942" s="15" t="str">
        <v>failed</v>
      </c>
      <c r="K942" s="15" t="str">
        <v>CA</v>
      </c>
      <c r="L942" s="15" t="str">
        <v>CAD</v>
      </c>
      <c r="M942" s="15">
        <v>1426788930</v>
      </c>
      <c r="N942" s="15">
        <v>1424200530</v>
      </c>
      <c r="O942" s="15" t="b">
        <v>0</v>
      </c>
      <c r="P942" s="15">
        <v>33</v>
      </c>
    </row>
    <row r="943" spans="1:16" x14ac:dyDescent="0.35">
      <c r="A943" s="15" t="str">
        <v>successful</v>
      </c>
      <c r="B943" s="15" t="str">
        <v>US</v>
      </c>
      <c r="C943" s="15" t="str">
        <v>USD</v>
      </c>
      <c r="D943" s="15">
        <v>1474563621</v>
      </c>
      <c r="E943" s="15">
        <v>1471971621</v>
      </c>
      <c r="F943" s="15" t="b">
        <v>1</v>
      </c>
      <c r="G943" s="15">
        <v>1780</v>
      </c>
      <c r="J943" s="15" t="str">
        <v>failed</v>
      </c>
      <c r="K943" s="15" t="str">
        <v>US</v>
      </c>
      <c r="L943" s="15" t="str">
        <v>USD</v>
      </c>
      <c r="M943" s="15">
        <v>1415899228</v>
      </c>
      <c r="N943" s="15">
        <v>1413303628</v>
      </c>
      <c r="O943" s="15" t="b">
        <v>0</v>
      </c>
      <c r="P943" s="15">
        <v>0</v>
      </c>
    </row>
    <row r="944" spans="1:16" x14ac:dyDescent="0.35">
      <c r="A944" s="15" t="str">
        <v>successful</v>
      </c>
      <c r="B944" s="15" t="str">
        <v>US</v>
      </c>
      <c r="C944" s="15" t="str">
        <v>USD</v>
      </c>
      <c r="D944" s="15">
        <v>1400108640</v>
      </c>
      <c r="E944" s="15">
        <v>1396923624</v>
      </c>
      <c r="F944" s="15" t="b">
        <v>1</v>
      </c>
      <c r="G944" s="15">
        <v>122</v>
      </c>
      <c r="J944" s="15" t="str">
        <v>failed</v>
      </c>
      <c r="K944" s="15" t="str">
        <v>US</v>
      </c>
      <c r="L944" s="15" t="str">
        <v>USD</v>
      </c>
      <c r="M944" s="15">
        <v>1405741404</v>
      </c>
      <c r="N944" s="15">
        <v>1403149404</v>
      </c>
      <c r="O944" s="15" t="b">
        <v>0</v>
      </c>
      <c r="P944" s="15">
        <v>4</v>
      </c>
    </row>
    <row r="945" spans="1:16" x14ac:dyDescent="0.35">
      <c r="A945" s="15" t="str">
        <v>successful</v>
      </c>
      <c r="B945" s="15" t="str">
        <v>US</v>
      </c>
      <c r="C945" s="15" t="str">
        <v>USD</v>
      </c>
      <c r="D945" s="15">
        <v>1411522897</v>
      </c>
      <c r="E945" s="15">
        <v>1407634897</v>
      </c>
      <c r="F945" s="15" t="b">
        <v>1</v>
      </c>
      <c r="G945" s="15">
        <v>95</v>
      </c>
      <c r="J945" s="15" t="str">
        <v>failed</v>
      </c>
      <c r="K945" s="15" t="str">
        <v>US</v>
      </c>
      <c r="L945" s="15" t="str">
        <v>USD</v>
      </c>
      <c r="M945" s="15">
        <v>1476559260</v>
      </c>
      <c r="N945" s="15">
        <v>1472567085</v>
      </c>
      <c r="O945" s="15" t="b">
        <v>0</v>
      </c>
      <c r="P945" s="15">
        <v>0</v>
      </c>
    </row>
    <row r="946" spans="1:16" x14ac:dyDescent="0.35">
      <c r="A946" s="15" t="str">
        <v>successful</v>
      </c>
      <c r="B946" s="15" t="str">
        <v>US</v>
      </c>
      <c r="C946" s="15" t="str">
        <v>USD</v>
      </c>
      <c r="D946" s="15">
        <v>1465652372</v>
      </c>
      <c r="E946" s="15">
        <v>1463060372</v>
      </c>
      <c r="F946" s="15" t="b">
        <v>1</v>
      </c>
      <c r="G946" s="15">
        <v>325</v>
      </c>
      <c r="J946" s="15" t="str">
        <v>failed</v>
      </c>
      <c r="K946" s="15" t="str">
        <v>US</v>
      </c>
      <c r="L946" s="15" t="str">
        <v>USD</v>
      </c>
      <c r="M946" s="15">
        <v>1447689898</v>
      </c>
      <c r="N946" s="15">
        <v>1445094298</v>
      </c>
      <c r="O946" s="15" t="b">
        <v>0</v>
      </c>
      <c r="P946" s="15">
        <v>11</v>
      </c>
    </row>
    <row r="947" spans="1:16" x14ac:dyDescent="0.35">
      <c r="A947" s="15" t="str">
        <v>successful</v>
      </c>
      <c r="B947" s="15" t="str">
        <v>US</v>
      </c>
      <c r="C947" s="15" t="str">
        <v>USD</v>
      </c>
      <c r="D947" s="15">
        <v>1434017153</v>
      </c>
      <c r="E947" s="15">
        <v>1431425153</v>
      </c>
      <c r="F947" s="15" t="b">
        <v>1</v>
      </c>
      <c r="G947" s="15">
        <v>353</v>
      </c>
      <c r="J947" s="15" t="str">
        <v>failed</v>
      </c>
      <c r="K947" s="15" t="str">
        <v>US</v>
      </c>
      <c r="L947" s="15" t="str">
        <v>USD</v>
      </c>
      <c r="M947" s="15">
        <v>1477784634</v>
      </c>
      <c r="N947" s="15">
        <v>1475192634</v>
      </c>
      <c r="O947" s="15" t="b">
        <v>0</v>
      </c>
      <c r="P947" s="15">
        <v>1</v>
      </c>
    </row>
    <row r="948" spans="1:16" x14ac:dyDescent="0.35">
      <c r="A948" s="15" t="str">
        <v>successful</v>
      </c>
      <c r="B948" s="15" t="str">
        <v>US</v>
      </c>
      <c r="C948" s="15" t="str">
        <v>USD</v>
      </c>
      <c r="D948" s="15">
        <v>1344826800</v>
      </c>
      <c r="E948" s="15">
        <v>1341875544</v>
      </c>
      <c r="F948" s="15" t="b">
        <v>1</v>
      </c>
      <c r="G948" s="15">
        <v>105</v>
      </c>
      <c r="J948" s="15" t="str">
        <v>failed</v>
      </c>
      <c r="K948" s="15" t="str">
        <v>US</v>
      </c>
      <c r="L948" s="15" t="str">
        <v>USD</v>
      </c>
      <c r="M948" s="15">
        <v>1426526880</v>
      </c>
      <c r="N948" s="15">
        <v>1421346480</v>
      </c>
      <c r="O948" s="15" t="b">
        <v>0</v>
      </c>
      <c r="P948" s="15">
        <v>5</v>
      </c>
    </row>
    <row r="949" spans="1:16" x14ac:dyDescent="0.35">
      <c r="A949" s="15" t="str">
        <v>successful</v>
      </c>
      <c r="B949" s="15" t="str">
        <v>DE</v>
      </c>
      <c r="C949" s="15" t="str">
        <v>EUR</v>
      </c>
      <c r="D949" s="15">
        <v>1433996746</v>
      </c>
      <c r="E949" s="15">
        <v>1431404746</v>
      </c>
      <c r="F949" s="15" t="b">
        <v>1</v>
      </c>
      <c r="G949" s="15">
        <v>729</v>
      </c>
      <c r="J949" s="15" t="str">
        <v>failed</v>
      </c>
      <c r="K949" s="15" t="str">
        <v>US</v>
      </c>
      <c r="L949" s="15" t="str">
        <v>USD</v>
      </c>
      <c r="M949" s="15">
        <v>1434341369</v>
      </c>
      <c r="N949" s="15">
        <v>1431749369</v>
      </c>
      <c r="O949" s="15" t="b">
        <v>0</v>
      </c>
      <c r="P949" s="15">
        <v>0</v>
      </c>
    </row>
    <row r="950" spans="1:16" x14ac:dyDescent="0.35">
      <c r="A950" s="15" t="str">
        <v>successful</v>
      </c>
      <c r="B950" s="15" t="str">
        <v>US</v>
      </c>
      <c r="C950" s="15" t="str">
        <v>USD</v>
      </c>
      <c r="D950" s="15">
        <v>1398052740</v>
      </c>
      <c r="E950" s="15">
        <v>1394127585</v>
      </c>
      <c r="F950" s="15" t="b">
        <v>1</v>
      </c>
      <c r="G950" s="15">
        <v>454</v>
      </c>
      <c r="J950" s="15" t="str">
        <v>failed</v>
      </c>
      <c r="K950" s="15" t="str">
        <v>US</v>
      </c>
      <c r="L950" s="15" t="str">
        <v>USD</v>
      </c>
      <c r="M950" s="15">
        <v>1404601632</v>
      </c>
      <c r="N950" s="15">
        <v>1402009632</v>
      </c>
      <c r="O950" s="15" t="b">
        <v>0</v>
      </c>
      <c r="P950" s="15">
        <v>1</v>
      </c>
    </row>
    <row r="951" spans="1:16" x14ac:dyDescent="0.35">
      <c r="A951" s="15" t="str">
        <v>successful</v>
      </c>
      <c r="B951" s="15" t="str">
        <v>US</v>
      </c>
      <c r="C951" s="15" t="str">
        <v>USD</v>
      </c>
      <c r="D951" s="15">
        <v>1427740319</v>
      </c>
      <c r="E951" s="15">
        <v>1423855919</v>
      </c>
      <c r="F951" s="15" t="b">
        <v>1</v>
      </c>
      <c r="G951" s="15">
        <v>539</v>
      </c>
      <c r="J951" s="15" t="str">
        <v>failed</v>
      </c>
      <c r="K951" s="15" t="str">
        <v>GB</v>
      </c>
      <c r="L951" s="15" t="str">
        <v>GBP</v>
      </c>
      <c r="M951" s="15">
        <v>1451030136</v>
      </c>
      <c r="N951" s="15">
        <v>1448438136</v>
      </c>
      <c r="O951" s="15" t="b">
        <v>0</v>
      </c>
      <c r="P951" s="15">
        <v>1</v>
      </c>
    </row>
    <row r="952" spans="1:16" x14ac:dyDescent="0.35">
      <c r="A952" s="15" t="str">
        <v>successful</v>
      </c>
      <c r="B952" s="15" t="str">
        <v>US</v>
      </c>
      <c r="C952" s="15" t="str">
        <v>USD</v>
      </c>
      <c r="D952" s="15">
        <v>1268690100</v>
      </c>
      <c r="E952" s="15">
        <v>1265493806</v>
      </c>
      <c r="F952" s="15" t="b">
        <v>1</v>
      </c>
      <c r="G952" s="15">
        <v>79</v>
      </c>
      <c r="J952" s="15" t="str">
        <v>failed</v>
      </c>
      <c r="K952" s="15" t="str">
        <v>US</v>
      </c>
      <c r="L952" s="15" t="str">
        <v>USD</v>
      </c>
      <c r="M952" s="15">
        <v>1451491953</v>
      </c>
      <c r="N952" s="15">
        <v>1448899953</v>
      </c>
      <c r="O952" s="15" t="b">
        <v>0</v>
      </c>
      <c r="P952" s="15">
        <v>6</v>
      </c>
    </row>
    <row r="953" spans="1:16" x14ac:dyDescent="0.35">
      <c r="A953" s="15" t="str">
        <v>successful</v>
      </c>
      <c r="B953" s="15" t="str">
        <v>US</v>
      </c>
      <c r="C953" s="15" t="str">
        <v>USD</v>
      </c>
      <c r="D953" s="15">
        <v>1409099481</v>
      </c>
      <c r="E953" s="15">
        <v>1406507481</v>
      </c>
      <c r="F953" s="15" t="b">
        <v>1</v>
      </c>
      <c r="G953" s="15">
        <v>94</v>
      </c>
      <c r="J953" s="15" t="str">
        <v>failed</v>
      </c>
      <c r="K953" s="15" t="str">
        <v>US</v>
      </c>
      <c r="L953" s="15" t="str">
        <v>USD</v>
      </c>
      <c r="M953" s="15">
        <v>1427807640</v>
      </c>
      <c r="N953" s="15">
        <v>1423325626</v>
      </c>
      <c r="O953" s="15" t="b">
        <v>0</v>
      </c>
      <c r="P953" s="15">
        <v>8</v>
      </c>
    </row>
    <row r="954" spans="1:16" x14ac:dyDescent="0.35">
      <c r="A954" s="15" t="str">
        <v>successful</v>
      </c>
      <c r="B954" s="15" t="str">
        <v>GB</v>
      </c>
      <c r="C954" s="15" t="str">
        <v>GBP</v>
      </c>
      <c r="D954" s="15">
        <v>1354233296</v>
      </c>
      <c r="E954" s="15">
        <v>1351641296</v>
      </c>
      <c r="F954" s="15" t="b">
        <v>1</v>
      </c>
      <c r="G954" s="15">
        <v>625</v>
      </c>
      <c r="J954" s="15" t="str">
        <v>failed</v>
      </c>
      <c r="K954" s="15" t="str">
        <v>DK</v>
      </c>
      <c r="L954" s="15" t="str">
        <v>DKK</v>
      </c>
      <c r="M954" s="15">
        <v>1458733927</v>
      </c>
      <c r="N954" s="15">
        <v>1456145527</v>
      </c>
      <c r="O954" s="15" t="b">
        <v>0</v>
      </c>
      <c r="P954" s="15">
        <v>1</v>
      </c>
    </row>
    <row r="955" spans="1:16" x14ac:dyDescent="0.35">
      <c r="A955" s="15" t="str">
        <v>successful</v>
      </c>
      <c r="B955" s="15" t="str">
        <v>NL</v>
      </c>
      <c r="C955" s="15" t="str">
        <v>EUR</v>
      </c>
      <c r="D955" s="15">
        <v>1420765200</v>
      </c>
      <c r="E955" s="15">
        <v>1417506853</v>
      </c>
      <c r="F955" s="15" t="b">
        <v>1</v>
      </c>
      <c r="G955" s="15">
        <v>508</v>
      </c>
      <c r="J955" s="15" t="str">
        <v>failed</v>
      </c>
      <c r="K955" s="15" t="str">
        <v>AU</v>
      </c>
      <c r="L955" s="15" t="str">
        <v>AUD</v>
      </c>
      <c r="M955" s="15">
        <v>1453817297</v>
      </c>
      <c r="N955" s="15">
        <v>1453212497</v>
      </c>
      <c r="O955" s="15" t="b">
        <v>0</v>
      </c>
      <c r="P955" s="15">
        <v>0</v>
      </c>
    </row>
    <row r="956" spans="1:16" x14ac:dyDescent="0.35">
      <c r="A956" s="15" t="str">
        <v>successful</v>
      </c>
      <c r="B956" s="15" t="str">
        <v>US</v>
      </c>
      <c r="C956" s="15" t="str">
        <v>USD</v>
      </c>
      <c r="D956" s="15">
        <v>1481778000</v>
      </c>
      <c r="E956" s="15">
        <v>1479216874</v>
      </c>
      <c r="F956" s="15" t="b">
        <v>1</v>
      </c>
      <c r="G956" s="15">
        <v>531</v>
      </c>
      <c r="J956" s="15" t="str">
        <v>failed</v>
      </c>
      <c r="K956" s="15" t="str">
        <v>US</v>
      </c>
      <c r="L956" s="15" t="str">
        <v>USD</v>
      </c>
      <c r="M956" s="15">
        <v>1457901924</v>
      </c>
      <c r="N956" s="15">
        <v>1452721524</v>
      </c>
      <c r="O956" s="15" t="b">
        <v>0</v>
      </c>
      <c r="P956" s="15">
        <v>2</v>
      </c>
    </row>
    <row r="957" spans="1:16" x14ac:dyDescent="0.35">
      <c r="A957" s="15" t="str">
        <v>successful</v>
      </c>
      <c r="B957" s="15" t="str">
        <v>US</v>
      </c>
      <c r="C957" s="15" t="str">
        <v>USD</v>
      </c>
      <c r="D957" s="15">
        <v>1398477518</v>
      </c>
      <c r="E957" s="15">
        <v>1395885518</v>
      </c>
      <c r="F957" s="15" t="b">
        <v>1</v>
      </c>
      <c r="G957" s="15">
        <v>158</v>
      </c>
      <c r="J957" s="15" t="str">
        <v>failed</v>
      </c>
      <c r="K957" s="15" t="str">
        <v>US</v>
      </c>
      <c r="L957" s="15" t="str">
        <v>USD</v>
      </c>
      <c r="M957" s="15">
        <v>1412536421</v>
      </c>
      <c r="N957" s="15">
        <v>1409944421</v>
      </c>
      <c r="O957" s="15" t="b">
        <v>0</v>
      </c>
      <c r="P957" s="15">
        <v>1</v>
      </c>
    </row>
    <row r="958" spans="1:16" x14ac:dyDescent="0.35">
      <c r="A958" s="15" t="str">
        <v>successful</v>
      </c>
      <c r="B958" s="15" t="str">
        <v>US</v>
      </c>
      <c r="C958" s="15" t="str">
        <v>USD</v>
      </c>
      <c r="D958" s="15">
        <v>1430981880</v>
      </c>
      <c r="E958" s="15">
        <v>1426216033</v>
      </c>
      <c r="F958" s="15" t="b">
        <v>1</v>
      </c>
      <c r="G958" s="15">
        <v>508</v>
      </c>
      <c r="J958" s="15" t="str">
        <v>failed</v>
      </c>
      <c r="K958" s="15" t="str">
        <v>US</v>
      </c>
      <c r="L958" s="15" t="str">
        <v>USD</v>
      </c>
      <c r="M958" s="15">
        <v>1429993026</v>
      </c>
      <c r="N958" s="15">
        <v>1427401026</v>
      </c>
      <c r="O958" s="15" t="b">
        <v>0</v>
      </c>
      <c r="P958" s="15">
        <v>0</v>
      </c>
    </row>
    <row r="959" spans="1:16" x14ac:dyDescent="0.35">
      <c r="A959" s="15" t="str">
        <v>successful</v>
      </c>
      <c r="B959" s="15" t="str">
        <v>US</v>
      </c>
      <c r="C959" s="15" t="str">
        <v>USD</v>
      </c>
      <c r="D959" s="15">
        <v>1450486800</v>
      </c>
      <c r="E959" s="15">
        <v>1446562807</v>
      </c>
      <c r="F959" s="15" t="b">
        <v>1</v>
      </c>
      <c r="G959" s="15">
        <v>644</v>
      </c>
      <c r="J959" s="15" t="str">
        <v>failed</v>
      </c>
      <c r="K959" s="15" t="str">
        <v>US</v>
      </c>
      <c r="L959" s="15" t="str">
        <v>USD</v>
      </c>
      <c r="M959" s="15">
        <v>1407453228</v>
      </c>
      <c r="N959" s="15">
        <v>1404861228</v>
      </c>
      <c r="O959" s="15" t="b">
        <v>0</v>
      </c>
      <c r="P959" s="15">
        <v>1</v>
      </c>
    </row>
    <row r="960" spans="1:16" x14ac:dyDescent="0.35">
      <c r="A960" s="15" t="str">
        <v>successful</v>
      </c>
      <c r="B960" s="15" t="str">
        <v>US</v>
      </c>
      <c r="C960" s="15" t="str">
        <v>USD</v>
      </c>
      <c r="D960" s="15">
        <v>1399668319</v>
      </c>
      <c r="E960" s="15">
        <v>1397076319</v>
      </c>
      <c r="F960" s="15" t="b">
        <v>1</v>
      </c>
      <c r="G960" s="15">
        <v>848</v>
      </c>
      <c r="J960" s="15" t="str">
        <v>failed</v>
      </c>
      <c r="K960" s="15" t="str">
        <v>US</v>
      </c>
      <c r="L960" s="15" t="str">
        <v>USD</v>
      </c>
      <c r="M960" s="15">
        <v>1487915500</v>
      </c>
      <c r="N960" s="15">
        <v>1485323500</v>
      </c>
      <c r="O960" s="15" t="b">
        <v>0</v>
      </c>
      <c r="P960" s="15">
        <v>19</v>
      </c>
    </row>
    <row r="961" spans="1:16" x14ac:dyDescent="0.35">
      <c r="A961" s="15" t="str">
        <v>successful</v>
      </c>
      <c r="B961" s="15" t="str">
        <v>US</v>
      </c>
      <c r="C961" s="15" t="str">
        <v>USD</v>
      </c>
      <c r="D961" s="15">
        <v>1388383353</v>
      </c>
      <c r="E961" s="15">
        <v>1383195753</v>
      </c>
      <c r="F961" s="15" t="b">
        <v>1</v>
      </c>
      <c r="G961" s="15">
        <v>429</v>
      </c>
      <c r="J961" s="15" t="str">
        <v>failed</v>
      </c>
      <c r="K961" s="15" t="str">
        <v>CA</v>
      </c>
      <c r="L961" s="15" t="str">
        <v>CAD</v>
      </c>
      <c r="M961" s="15">
        <v>1407427009</v>
      </c>
      <c r="N961" s="15">
        <v>1404835009</v>
      </c>
      <c r="O961" s="15" t="b">
        <v>0</v>
      </c>
      <c r="P961" s="15">
        <v>27</v>
      </c>
    </row>
    <row r="962" spans="1:16" x14ac:dyDescent="0.35">
      <c r="A962" s="15" t="str">
        <v>successful</v>
      </c>
      <c r="B962" s="15" t="str">
        <v>GB</v>
      </c>
      <c r="C962" s="15" t="str">
        <v>GBP</v>
      </c>
      <c r="D962" s="15">
        <v>1372701600</v>
      </c>
      <c r="E962" s="15">
        <v>1369895421</v>
      </c>
      <c r="F962" s="15" t="b">
        <v>1</v>
      </c>
      <c r="G962" s="15">
        <v>204</v>
      </c>
      <c r="J962" s="15" t="str">
        <v>failed</v>
      </c>
      <c r="K962" s="15" t="str">
        <v>GB</v>
      </c>
      <c r="L962" s="15" t="str">
        <v>GBP</v>
      </c>
      <c r="M962" s="15">
        <v>1466323917</v>
      </c>
      <c r="N962" s="15">
        <v>1463731917</v>
      </c>
      <c r="O962" s="15" t="b">
        <v>0</v>
      </c>
      <c r="P962" s="15">
        <v>7</v>
      </c>
    </row>
    <row r="963" spans="1:16" x14ac:dyDescent="0.35">
      <c r="A963" s="15" t="str">
        <v>successful</v>
      </c>
      <c r="B963" s="15" t="str">
        <v>US</v>
      </c>
      <c r="C963" s="15" t="str">
        <v>USD</v>
      </c>
      <c r="D963" s="15">
        <v>1480568340</v>
      </c>
      <c r="E963" s="15">
        <v>1477996325</v>
      </c>
      <c r="F963" s="15" t="b">
        <v>1</v>
      </c>
      <c r="G963" s="15">
        <v>379</v>
      </c>
      <c r="J963" s="15" t="str">
        <v>failed</v>
      </c>
      <c r="K963" s="15" t="str">
        <v>US</v>
      </c>
      <c r="L963" s="15" t="str">
        <v>USD</v>
      </c>
      <c r="M963" s="15">
        <v>1443039001</v>
      </c>
      <c r="N963" s="15">
        <v>1440447001</v>
      </c>
      <c r="O963" s="15" t="b">
        <v>0</v>
      </c>
      <c r="P963" s="15">
        <v>14</v>
      </c>
    </row>
    <row r="964" spans="1:16" x14ac:dyDescent="0.35">
      <c r="A964" s="15" t="str">
        <v>successful</v>
      </c>
      <c r="B964" s="15" t="str">
        <v>US</v>
      </c>
      <c r="C964" s="15" t="str">
        <v>USD</v>
      </c>
      <c r="D964" s="15">
        <v>1384557303</v>
      </c>
      <c r="E964" s="15">
        <v>1383257703</v>
      </c>
      <c r="F964" s="15" t="b">
        <v>1</v>
      </c>
      <c r="G964" s="15">
        <v>271</v>
      </c>
      <c r="J964" s="15" t="str">
        <v>failed</v>
      </c>
      <c r="K964" s="15" t="str">
        <v>US</v>
      </c>
      <c r="L964" s="15" t="str">
        <v>USD</v>
      </c>
      <c r="M964" s="15">
        <v>1407089147</v>
      </c>
      <c r="N964" s="15">
        <v>1403201147</v>
      </c>
      <c r="O964" s="15" t="b">
        <v>0</v>
      </c>
      <c r="P964" s="15">
        <v>5</v>
      </c>
    </row>
    <row r="965" spans="1:16" x14ac:dyDescent="0.35">
      <c r="A965" s="15" t="str">
        <v>successful</v>
      </c>
      <c r="B965" s="15" t="str">
        <v>US</v>
      </c>
      <c r="C965" s="15" t="str">
        <v>USD</v>
      </c>
      <c r="D965" s="15">
        <v>1478785027</v>
      </c>
      <c r="E965" s="15">
        <v>1476189427</v>
      </c>
      <c r="F965" s="15" t="b">
        <v>0</v>
      </c>
      <c r="G965" s="15">
        <v>120</v>
      </c>
      <c r="J965" s="15" t="str">
        <v>failed</v>
      </c>
      <c r="K965" s="15" t="str">
        <v>US</v>
      </c>
      <c r="L965" s="15" t="str">
        <v>USD</v>
      </c>
      <c r="M965" s="15">
        <v>1458938200</v>
      </c>
      <c r="N965" s="15">
        <v>1453757800</v>
      </c>
      <c r="O965" s="15" t="b">
        <v>0</v>
      </c>
      <c r="P965" s="15">
        <v>30</v>
      </c>
    </row>
    <row r="966" spans="1:16" x14ac:dyDescent="0.35">
      <c r="A966" s="15" t="str">
        <v>successful</v>
      </c>
      <c r="B966" s="15" t="str">
        <v>US</v>
      </c>
      <c r="C966" s="15" t="str">
        <v>USD</v>
      </c>
      <c r="D966" s="15">
        <v>1453481974</v>
      </c>
      <c r="E966" s="15">
        <v>1448297974</v>
      </c>
      <c r="F966" s="15" t="b">
        <v>0</v>
      </c>
      <c r="G966" s="15">
        <v>140</v>
      </c>
      <c r="J966" s="15" t="str">
        <v>failed</v>
      </c>
      <c r="K966" s="15" t="str">
        <v>US</v>
      </c>
      <c r="L966" s="15" t="str">
        <v>USD</v>
      </c>
      <c r="M966" s="15">
        <v>1410811740</v>
      </c>
      <c r="N966" s="15">
        <v>1409341863</v>
      </c>
      <c r="O966" s="15" t="b">
        <v>0</v>
      </c>
      <c r="P966" s="15">
        <v>1</v>
      </c>
    </row>
    <row r="967" spans="1:16" x14ac:dyDescent="0.35">
      <c r="A967" s="15" t="str">
        <v>successful</v>
      </c>
      <c r="B967" s="15" t="str">
        <v>US</v>
      </c>
      <c r="C967" s="15" t="str">
        <v>USD</v>
      </c>
      <c r="D967" s="15">
        <v>1481432340</v>
      </c>
      <c r="E967" s="15">
        <v>1476764077</v>
      </c>
      <c r="F967" s="15" t="b">
        <v>0</v>
      </c>
      <c r="G967" s="15">
        <v>193</v>
      </c>
      <c r="J967" s="15" t="str">
        <v>failed</v>
      </c>
      <c r="K967" s="15" t="str">
        <v>DE</v>
      </c>
      <c r="L967" s="15" t="str">
        <v>EUR</v>
      </c>
      <c r="M967" s="15">
        <v>1468565820</v>
      </c>
      <c r="N967" s="15">
        <v>1465970108</v>
      </c>
      <c r="O967" s="15" t="b">
        <v>0</v>
      </c>
      <c r="P967" s="15">
        <v>0</v>
      </c>
    </row>
    <row r="968" spans="1:16" x14ac:dyDescent="0.35">
      <c r="A968" s="15" t="str">
        <v>successful</v>
      </c>
      <c r="B968" s="15" t="str">
        <v>US</v>
      </c>
      <c r="C968" s="15" t="str">
        <v>USD</v>
      </c>
      <c r="D968" s="15">
        <v>1434212714</v>
      </c>
      <c r="E968" s="15">
        <v>1431620714</v>
      </c>
      <c r="F968" s="15" t="b">
        <v>0</v>
      </c>
      <c r="G968" s="15">
        <v>180</v>
      </c>
      <c r="J968" s="15" t="str">
        <v>failed</v>
      </c>
      <c r="K968" s="15" t="str">
        <v>AU</v>
      </c>
      <c r="L968" s="15" t="str">
        <v>AUD</v>
      </c>
      <c r="M968" s="15">
        <v>1406593780</v>
      </c>
      <c r="N968" s="15">
        <v>1404174580</v>
      </c>
      <c r="O968" s="15" t="b">
        <v>1</v>
      </c>
      <c r="P968" s="15">
        <v>60</v>
      </c>
    </row>
    <row r="969" spans="1:16" x14ac:dyDescent="0.35">
      <c r="A969" s="15" t="str">
        <v>successful</v>
      </c>
      <c r="B969" s="15" t="str">
        <v>US</v>
      </c>
      <c r="C969" s="15" t="str">
        <v>USD</v>
      </c>
      <c r="D969" s="15">
        <v>1341799647</v>
      </c>
      <c r="E969" s="15">
        <v>1339207647</v>
      </c>
      <c r="F969" s="15" t="b">
        <v>0</v>
      </c>
      <c r="G969" s="15">
        <v>263</v>
      </c>
      <c r="J969" s="15" t="str">
        <v>failed</v>
      </c>
      <c r="K969" s="15" t="str">
        <v>US</v>
      </c>
      <c r="L969" s="15" t="str">
        <v>USD</v>
      </c>
      <c r="M969" s="15">
        <v>1419017880</v>
      </c>
      <c r="N969" s="15">
        <v>1416419916</v>
      </c>
      <c r="O969" s="15" t="b">
        <v>1</v>
      </c>
      <c r="P969" s="15">
        <v>84</v>
      </c>
    </row>
    <row r="970" spans="1:16" x14ac:dyDescent="0.35">
      <c r="A970" s="15" t="str">
        <v>successful</v>
      </c>
      <c r="B970" s="15" t="str">
        <v>US</v>
      </c>
      <c r="C970" s="15" t="str">
        <v>USD</v>
      </c>
      <c r="D970" s="15">
        <v>1369282044</v>
      </c>
      <c r="E970" s="15">
        <v>1366690044</v>
      </c>
      <c r="F970" s="15" t="b">
        <v>0</v>
      </c>
      <c r="G970" s="15">
        <v>217</v>
      </c>
      <c r="J970" s="15" t="str">
        <v>failed</v>
      </c>
      <c r="K970" s="15" t="str">
        <v>US</v>
      </c>
      <c r="L970" s="15" t="str">
        <v>USD</v>
      </c>
      <c r="M970" s="15">
        <v>1451282400</v>
      </c>
      <c r="N970" s="15">
        <v>1449436390</v>
      </c>
      <c r="O970" s="15" t="b">
        <v>1</v>
      </c>
      <c r="P970" s="15">
        <v>47</v>
      </c>
    </row>
    <row r="971" spans="1:16" x14ac:dyDescent="0.35">
      <c r="A971" s="15" t="str">
        <v>successful</v>
      </c>
      <c r="B971" s="15" t="str">
        <v>AU</v>
      </c>
      <c r="C971" s="15" t="str">
        <v>AUD</v>
      </c>
      <c r="D971" s="15">
        <v>1429228800</v>
      </c>
      <c r="E971" s="15">
        <v>1426714870</v>
      </c>
      <c r="F971" s="15" t="b">
        <v>0</v>
      </c>
      <c r="G971" s="15">
        <v>443</v>
      </c>
      <c r="J971" s="15" t="str">
        <v>failed</v>
      </c>
      <c r="K971" s="15" t="str">
        <v>US</v>
      </c>
      <c r="L971" s="15" t="str">
        <v>USD</v>
      </c>
      <c r="M971" s="15">
        <v>1414622700</v>
      </c>
      <c r="N971" s="15">
        <v>1412081999</v>
      </c>
      <c r="O971" s="15" t="b">
        <v>1</v>
      </c>
      <c r="P971" s="15">
        <v>66</v>
      </c>
    </row>
    <row r="972" spans="1:16" x14ac:dyDescent="0.35">
      <c r="A972" s="15" t="str">
        <v>successful</v>
      </c>
      <c r="B972" s="15" t="str">
        <v>US</v>
      </c>
      <c r="C972" s="15" t="str">
        <v>USD</v>
      </c>
      <c r="D972" s="15">
        <v>1369323491</v>
      </c>
      <c r="E972" s="15">
        <v>1366731491</v>
      </c>
      <c r="F972" s="15" t="b">
        <v>0</v>
      </c>
      <c r="G972" s="15">
        <v>1373</v>
      </c>
      <c r="J972" s="15" t="str">
        <v>failed</v>
      </c>
      <c r="K972" s="15" t="str">
        <v>US</v>
      </c>
      <c r="L972" s="15" t="str">
        <v>USD</v>
      </c>
      <c r="M972" s="15">
        <v>1467694740</v>
      </c>
      <c r="N972" s="15">
        <v>1465398670</v>
      </c>
      <c r="O972" s="15" t="b">
        <v>1</v>
      </c>
      <c r="P972" s="15">
        <v>171</v>
      </c>
    </row>
    <row r="973" spans="1:16" x14ac:dyDescent="0.35">
      <c r="A973" s="15" t="str">
        <v>successful</v>
      </c>
      <c r="B973" s="15" t="str">
        <v>GB</v>
      </c>
      <c r="C973" s="15" t="str">
        <v>GBP</v>
      </c>
      <c r="D973" s="15">
        <v>1386025140</v>
      </c>
      <c r="E973" s="15">
        <v>1382963963</v>
      </c>
      <c r="F973" s="15" t="b">
        <v>0</v>
      </c>
      <c r="G973" s="15">
        <v>742</v>
      </c>
      <c r="J973" s="15" t="str">
        <v>failed</v>
      </c>
      <c r="K973" s="15" t="str">
        <v>US</v>
      </c>
      <c r="L973" s="15" t="str">
        <v>USD</v>
      </c>
      <c r="M973" s="15">
        <v>1415655289</v>
      </c>
      <c r="N973" s="15">
        <v>1413059689</v>
      </c>
      <c r="O973" s="15" t="b">
        <v>1</v>
      </c>
      <c r="P973" s="15">
        <v>29</v>
      </c>
    </row>
    <row r="974" spans="1:16" x14ac:dyDescent="0.35">
      <c r="A974" s="15" t="str">
        <v>successful</v>
      </c>
      <c r="B974" s="15" t="str">
        <v>US</v>
      </c>
      <c r="C974" s="15" t="str">
        <v>USD</v>
      </c>
      <c r="D974" s="15">
        <v>1433036578</v>
      </c>
      <c r="E974" s="15">
        <v>1429580578</v>
      </c>
      <c r="F974" s="15" t="b">
        <v>0</v>
      </c>
      <c r="G974" s="15">
        <v>170</v>
      </c>
      <c r="J974" s="15" t="str">
        <v>failed</v>
      </c>
      <c r="K974" s="15" t="str">
        <v>CA</v>
      </c>
      <c r="L974" s="15" t="str">
        <v>CAD</v>
      </c>
      <c r="M974" s="15">
        <v>1463929174</v>
      </c>
      <c r="N974" s="15">
        <v>1461337174</v>
      </c>
      <c r="O974" s="15" t="b">
        <v>0</v>
      </c>
      <c r="P974" s="15">
        <v>9</v>
      </c>
    </row>
    <row r="975" spans="1:16" x14ac:dyDescent="0.35">
      <c r="A975" s="15" t="str">
        <v>successful</v>
      </c>
      <c r="B975" s="15" t="str">
        <v>US</v>
      </c>
      <c r="C975" s="15" t="str">
        <v>USD</v>
      </c>
      <c r="D975" s="15">
        <v>1388017937</v>
      </c>
      <c r="E975" s="15">
        <v>1385425937</v>
      </c>
      <c r="F975" s="15" t="b">
        <v>0</v>
      </c>
      <c r="G975" s="15">
        <v>242</v>
      </c>
      <c r="J975" s="15" t="str">
        <v>failed</v>
      </c>
      <c r="K975" s="15" t="str">
        <v>US</v>
      </c>
      <c r="L975" s="15" t="str">
        <v>USD</v>
      </c>
      <c r="M975" s="15">
        <v>1404348143</v>
      </c>
      <c r="N975" s="15">
        <v>1401756143</v>
      </c>
      <c r="O975" s="15" t="b">
        <v>0</v>
      </c>
      <c r="P975" s="15">
        <v>27</v>
      </c>
    </row>
    <row r="976" spans="1:16" x14ac:dyDescent="0.35">
      <c r="A976" s="15" t="str">
        <v>successful</v>
      </c>
      <c r="B976" s="15" t="str">
        <v>US</v>
      </c>
      <c r="C976" s="15" t="str">
        <v>USD</v>
      </c>
      <c r="D976" s="15">
        <v>1455933653</v>
      </c>
      <c r="E976" s="15">
        <v>1452045653</v>
      </c>
      <c r="F976" s="15" t="b">
        <v>0</v>
      </c>
      <c r="G976" s="15">
        <v>541</v>
      </c>
      <c r="J976" s="15" t="str">
        <v>failed</v>
      </c>
      <c r="K976" s="15" t="str">
        <v>ES</v>
      </c>
      <c r="L976" s="15" t="str">
        <v>EUR</v>
      </c>
      <c r="M976" s="15">
        <v>1443121765</v>
      </c>
      <c r="N976" s="15">
        <v>1440529765</v>
      </c>
      <c r="O976" s="15" t="b">
        <v>0</v>
      </c>
      <c r="P976" s="15">
        <v>2</v>
      </c>
    </row>
    <row r="977" spans="1:16" x14ac:dyDescent="0.35">
      <c r="A977" s="15" t="str">
        <v>successful</v>
      </c>
      <c r="B977" s="15" t="str">
        <v>US</v>
      </c>
      <c r="C977" s="15" t="str">
        <v>USD</v>
      </c>
      <c r="D977" s="15">
        <v>1448466551</v>
      </c>
      <c r="E977" s="15">
        <v>1445870951</v>
      </c>
      <c r="F977" s="15" t="b">
        <v>0</v>
      </c>
      <c r="G977" s="15">
        <v>121</v>
      </c>
      <c r="J977" s="15" t="str">
        <v>failed</v>
      </c>
      <c r="K977" s="15" t="str">
        <v>US</v>
      </c>
      <c r="L977" s="15" t="str">
        <v>USD</v>
      </c>
      <c r="M977" s="15">
        <v>1425081694</v>
      </c>
      <c r="N977" s="15">
        <v>1422489694</v>
      </c>
      <c r="O977" s="15" t="b">
        <v>0</v>
      </c>
      <c r="P977" s="15">
        <v>3</v>
      </c>
    </row>
    <row r="978" spans="1:16" x14ac:dyDescent="0.35">
      <c r="A978" s="15" t="str">
        <v>successful</v>
      </c>
      <c r="B978" s="15" t="str">
        <v>GB</v>
      </c>
      <c r="C978" s="15" t="str">
        <v>GBP</v>
      </c>
      <c r="D978" s="15">
        <v>1399033810</v>
      </c>
      <c r="E978" s="15">
        <v>1396441810</v>
      </c>
      <c r="F978" s="15" t="b">
        <v>0</v>
      </c>
      <c r="G978" s="15">
        <v>621</v>
      </c>
      <c r="J978" s="15" t="str">
        <v>failed</v>
      </c>
      <c r="K978" s="15" t="str">
        <v>ES</v>
      </c>
      <c r="L978" s="15" t="str">
        <v>EUR</v>
      </c>
      <c r="M978" s="15">
        <v>1459915491</v>
      </c>
      <c r="N978" s="15">
        <v>1457327091</v>
      </c>
      <c r="O978" s="15" t="b">
        <v>0</v>
      </c>
      <c r="P978" s="15">
        <v>4</v>
      </c>
    </row>
    <row r="979" spans="1:16" x14ac:dyDescent="0.35">
      <c r="A979" s="15" t="str">
        <v>successful</v>
      </c>
      <c r="B979" s="15" t="str">
        <v>US</v>
      </c>
      <c r="C979" s="15" t="str">
        <v>USD</v>
      </c>
      <c r="D979" s="15">
        <v>1417579200</v>
      </c>
      <c r="E979" s="15">
        <v>1415031043</v>
      </c>
      <c r="F979" s="15" t="b">
        <v>0</v>
      </c>
      <c r="G979" s="15">
        <v>101</v>
      </c>
      <c r="J979" s="15" t="str">
        <v>failed</v>
      </c>
      <c r="K979" s="15" t="str">
        <v>US</v>
      </c>
      <c r="L979" s="15" t="str">
        <v>USD</v>
      </c>
      <c r="M979" s="15">
        <v>1405027750</v>
      </c>
      <c r="N979" s="15">
        <v>1402867750</v>
      </c>
      <c r="O979" s="15" t="b">
        <v>0</v>
      </c>
      <c r="P979" s="15">
        <v>2</v>
      </c>
    </row>
    <row r="980" spans="1:16" x14ac:dyDescent="0.35">
      <c r="A980" s="15" t="str">
        <v>successful</v>
      </c>
      <c r="B980" s="15" t="str">
        <v>US</v>
      </c>
      <c r="C980" s="15" t="str">
        <v>USD</v>
      </c>
      <c r="D980" s="15">
        <v>1366222542</v>
      </c>
      <c r="E980" s="15">
        <v>1363630542</v>
      </c>
      <c r="F980" s="15" t="b">
        <v>0</v>
      </c>
      <c r="G980" s="15">
        <v>554</v>
      </c>
      <c r="J980" s="15" t="str">
        <v>failed</v>
      </c>
      <c r="K980" s="15" t="str">
        <v>US</v>
      </c>
      <c r="L980" s="15" t="str">
        <v>USD</v>
      </c>
      <c r="M980" s="15">
        <v>1416635940</v>
      </c>
      <c r="N980" s="15">
        <v>1413838540</v>
      </c>
      <c r="O980" s="15" t="b">
        <v>0</v>
      </c>
      <c r="P980" s="15">
        <v>20</v>
      </c>
    </row>
    <row r="981" spans="1:16" x14ac:dyDescent="0.35">
      <c r="A981" s="15" t="str">
        <v>successful</v>
      </c>
      <c r="B981" s="15" t="str">
        <v>GB</v>
      </c>
      <c r="C981" s="15" t="str">
        <v>GBP</v>
      </c>
      <c r="D981" s="15">
        <v>1456487532</v>
      </c>
      <c r="E981" s="15">
        <v>1453895532</v>
      </c>
      <c r="F981" s="15" t="b">
        <v>0</v>
      </c>
      <c r="G981" s="15">
        <v>666</v>
      </c>
      <c r="J981" s="15" t="str">
        <v>failed</v>
      </c>
      <c r="K981" s="15" t="str">
        <v>US</v>
      </c>
      <c r="L981" s="15" t="str">
        <v>USD</v>
      </c>
      <c r="M981" s="15">
        <v>1425233240</v>
      </c>
      <c r="N981" s="15">
        <v>1422641240</v>
      </c>
      <c r="O981" s="15" t="b">
        <v>0</v>
      </c>
      <c r="P981" s="15">
        <v>3</v>
      </c>
    </row>
    <row r="982" spans="1:16" x14ac:dyDescent="0.35">
      <c r="A982" s="15" t="str">
        <v>successful</v>
      </c>
      <c r="B982" s="15" t="str">
        <v>GB</v>
      </c>
      <c r="C982" s="15" t="str">
        <v>GBP</v>
      </c>
      <c r="D982" s="15">
        <v>1425326400</v>
      </c>
      <c r="E982" s="15">
        <v>1421916830</v>
      </c>
      <c r="F982" s="15" t="b">
        <v>0</v>
      </c>
      <c r="G982" s="15">
        <v>410</v>
      </c>
      <c r="J982" s="15" t="str">
        <v>failed</v>
      </c>
      <c r="K982" s="15" t="str">
        <v>US</v>
      </c>
      <c r="L982" s="15" t="str">
        <v>USD</v>
      </c>
      <c r="M982" s="15">
        <v>1407621425</v>
      </c>
      <c r="N982" s="15">
        <v>1404165425</v>
      </c>
      <c r="O982" s="15" t="b">
        <v>0</v>
      </c>
      <c r="P982" s="15">
        <v>4</v>
      </c>
    </row>
    <row r="983" spans="1:16" x14ac:dyDescent="0.35">
      <c r="A983" s="15" t="str">
        <v>successful</v>
      </c>
      <c r="B983" s="15" t="str">
        <v>US</v>
      </c>
      <c r="C983" s="15" t="str">
        <v>USD</v>
      </c>
      <c r="D983" s="15">
        <v>1454277540</v>
      </c>
      <c r="E983" s="15">
        <v>1450880854</v>
      </c>
      <c r="F983" s="15" t="b">
        <v>0</v>
      </c>
      <c r="G983" s="15">
        <v>375</v>
      </c>
      <c r="J983" s="15" t="str">
        <v>failed</v>
      </c>
      <c r="K983" s="15" t="str">
        <v>US</v>
      </c>
      <c r="L983" s="15" t="str">
        <v>USD</v>
      </c>
      <c r="M983" s="15">
        <v>1430149330</v>
      </c>
      <c r="N983" s="15">
        <v>1424968930</v>
      </c>
      <c r="O983" s="15" t="b">
        <v>0</v>
      </c>
      <c r="P983" s="15">
        <v>1</v>
      </c>
    </row>
    <row r="984" spans="1:16" x14ac:dyDescent="0.35">
      <c r="A984" s="15" t="str">
        <v>successful</v>
      </c>
      <c r="B984" s="15" t="str">
        <v>US</v>
      </c>
      <c r="C984" s="15" t="str">
        <v>USD</v>
      </c>
      <c r="D984" s="15">
        <v>1406129150</v>
      </c>
      <c r="E984" s="15">
        <v>1400945150</v>
      </c>
      <c r="F984" s="15" t="b">
        <v>0</v>
      </c>
      <c r="G984" s="15">
        <v>1364</v>
      </c>
      <c r="J984" s="15" t="str">
        <v>failed</v>
      </c>
      <c r="K984" s="15" t="str">
        <v>US</v>
      </c>
      <c r="L984" s="15" t="str">
        <v>USD</v>
      </c>
      <c r="M984" s="15">
        <v>1412119423</v>
      </c>
      <c r="N984" s="15">
        <v>1410391423</v>
      </c>
      <c r="O984" s="15" t="b">
        <v>0</v>
      </c>
      <c r="P984" s="15">
        <v>0</v>
      </c>
    </row>
    <row r="985" spans="1:16" x14ac:dyDescent="0.35">
      <c r="A985" s="15" t="str">
        <v>successful</v>
      </c>
      <c r="B985" s="15" t="str">
        <v>US</v>
      </c>
      <c r="C985" s="15" t="str">
        <v>USD</v>
      </c>
      <c r="D985" s="15">
        <v>1483208454</v>
      </c>
      <c r="E985" s="15">
        <v>1480616454</v>
      </c>
      <c r="F985" s="15" t="b">
        <v>0</v>
      </c>
      <c r="G985" s="15">
        <v>35</v>
      </c>
      <c r="J985" s="15" t="str">
        <v>failed</v>
      </c>
      <c r="K985" s="15" t="str">
        <v>US</v>
      </c>
      <c r="L985" s="15" t="str">
        <v>USD</v>
      </c>
      <c r="M985" s="15">
        <v>1435591318</v>
      </c>
      <c r="N985" s="15">
        <v>1432999318</v>
      </c>
      <c r="O985" s="15" t="b">
        <v>0</v>
      </c>
      <c r="P985" s="15">
        <v>0</v>
      </c>
    </row>
    <row r="986" spans="1:16" x14ac:dyDescent="0.35">
      <c r="A986" s="15" t="str">
        <v>successful</v>
      </c>
      <c r="B986" s="15" t="str">
        <v>DK</v>
      </c>
      <c r="C986" s="15" t="str">
        <v>DKK</v>
      </c>
      <c r="D986" s="15">
        <v>1458807098</v>
      </c>
      <c r="E986" s="15">
        <v>1456218698</v>
      </c>
      <c r="F986" s="15" t="b">
        <v>0</v>
      </c>
      <c r="G986" s="15">
        <v>203</v>
      </c>
      <c r="J986" s="15" t="str">
        <v>failed</v>
      </c>
      <c r="K986" s="15" t="str">
        <v>US</v>
      </c>
      <c r="L986" s="15" t="str">
        <v>USD</v>
      </c>
      <c r="M986" s="15">
        <v>1424746800</v>
      </c>
      <c r="N986" s="15">
        <v>1422067870</v>
      </c>
      <c r="O986" s="15" t="b">
        <v>0</v>
      </c>
      <c r="P986" s="15">
        <v>14</v>
      </c>
    </row>
    <row r="987" spans="1:16" x14ac:dyDescent="0.35">
      <c r="A987" s="15" t="str">
        <v>successful</v>
      </c>
      <c r="B987" s="15" t="str">
        <v>DE</v>
      </c>
      <c r="C987" s="15" t="str">
        <v>EUR</v>
      </c>
      <c r="D987" s="15">
        <v>1463333701</v>
      </c>
      <c r="E987" s="15">
        <v>1460482501</v>
      </c>
      <c r="F987" s="15" t="b">
        <v>0</v>
      </c>
      <c r="G987" s="15">
        <v>49</v>
      </c>
      <c r="J987" s="15" t="str">
        <v>failed</v>
      </c>
      <c r="K987" s="15" t="str">
        <v>US</v>
      </c>
      <c r="L987" s="15" t="str">
        <v>USD</v>
      </c>
      <c r="M987" s="15">
        <v>1469919890</v>
      </c>
      <c r="N987" s="15">
        <v>1467327890</v>
      </c>
      <c r="O987" s="15" t="b">
        <v>0</v>
      </c>
      <c r="P987" s="15">
        <v>1</v>
      </c>
    </row>
    <row r="988" spans="1:16" x14ac:dyDescent="0.35">
      <c r="A988" s="15" t="str">
        <v>successful</v>
      </c>
      <c r="B988" s="15" t="str">
        <v>US</v>
      </c>
      <c r="C988" s="15" t="str">
        <v>USD</v>
      </c>
      <c r="D988" s="15">
        <v>1370001600</v>
      </c>
      <c r="E988" s="15">
        <v>1366879523</v>
      </c>
      <c r="F988" s="15" t="b">
        <v>0</v>
      </c>
      <c r="G988" s="15">
        <v>5812</v>
      </c>
      <c r="J988" s="15" t="str">
        <v>failed</v>
      </c>
      <c r="K988" s="15" t="str">
        <v>US</v>
      </c>
      <c r="L988" s="15" t="str">
        <v>USD</v>
      </c>
      <c r="M988" s="15">
        <v>1433298676</v>
      </c>
      <c r="N988" s="15">
        <v>1429410676</v>
      </c>
      <c r="O988" s="15" t="b">
        <v>0</v>
      </c>
      <c r="P988" s="15">
        <v>118</v>
      </c>
    </row>
    <row r="989" spans="1:16" x14ac:dyDescent="0.35">
      <c r="A989" s="15" t="str">
        <v>successful</v>
      </c>
      <c r="B989" s="15" t="str">
        <v>GB</v>
      </c>
      <c r="C989" s="15" t="str">
        <v>GBP</v>
      </c>
      <c r="D989" s="15">
        <v>1387958429</v>
      </c>
      <c r="E989" s="15">
        <v>1385366429</v>
      </c>
      <c r="F989" s="15" t="b">
        <v>0</v>
      </c>
      <c r="G989" s="15">
        <v>1556</v>
      </c>
      <c r="J989" s="15" t="str">
        <v>failed</v>
      </c>
      <c r="K989" s="15" t="str">
        <v>CA</v>
      </c>
      <c r="L989" s="15" t="str">
        <v>CAD</v>
      </c>
      <c r="M989" s="15">
        <v>1431278557</v>
      </c>
      <c r="N989" s="15">
        <v>1427390557</v>
      </c>
      <c r="O989" s="15" t="b">
        <v>0</v>
      </c>
      <c r="P989" s="15">
        <v>2</v>
      </c>
    </row>
    <row r="990" spans="1:16" x14ac:dyDescent="0.35">
      <c r="A990" s="15" t="str">
        <v>successful</v>
      </c>
      <c r="B990" s="15" t="str">
        <v>US</v>
      </c>
      <c r="C990" s="15" t="str">
        <v>USD</v>
      </c>
      <c r="D990" s="15">
        <v>1408818683</v>
      </c>
      <c r="E990" s="15">
        <v>1406226683</v>
      </c>
      <c r="F990" s="15" t="b">
        <v>0</v>
      </c>
      <c r="G990" s="15">
        <v>65</v>
      </c>
      <c r="J990" s="15" t="str">
        <v>failed</v>
      </c>
      <c r="K990" s="15" t="str">
        <v>US</v>
      </c>
      <c r="L990" s="15" t="str">
        <v>USD</v>
      </c>
      <c r="M990" s="15">
        <v>1427266860</v>
      </c>
      <c r="N990" s="15">
        <v>1424678460</v>
      </c>
      <c r="O990" s="15" t="b">
        <v>0</v>
      </c>
      <c r="P990" s="15">
        <v>1</v>
      </c>
    </row>
    <row r="991" spans="1:16" x14ac:dyDescent="0.35">
      <c r="A991" s="15" t="str">
        <v>successful</v>
      </c>
      <c r="B991" s="15" t="str">
        <v>GB</v>
      </c>
      <c r="C991" s="15" t="str">
        <v>GBP</v>
      </c>
      <c r="D991" s="15">
        <v>1432499376</v>
      </c>
      <c r="E991" s="15">
        <v>1429648176</v>
      </c>
      <c r="F991" s="15" t="b">
        <v>0</v>
      </c>
      <c r="G991" s="15">
        <v>10</v>
      </c>
      <c r="J991" s="15" t="str">
        <v>failed</v>
      </c>
      <c r="K991" s="15" t="str">
        <v>US</v>
      </c>
      <c r="L991" s="15" t="str">
        <v>USD</v>
      </c>
      <c r="M991" s="15">
        <v>1407899966</v>
      </c>
      <c r="N991" s="15">
        <v>1405307966</v>
      </c>
      <c r="O991" s="15" t="b">
        <v>0</v>
      </c>
      <c r="P991" s="15">
        <v>3</v>
      </c>
    </row>
    <row r="992" spans="1:16" x14ac:dyDescent="0.35">
      <c r="A992" s="15" t="str">
        <v>successful</v>
      </c>
      <c r="B992" s="15" t="str">
        <v>US</v>
      </c>
      <c r="C992" s="15" t="str">
        <v>USD</v>
      </c>
      <c r="D992" s="15">
        <v>1476994315</v>
      </c>
      <c r="E992" s="15">
        <v>1474402315</v>
      </c>
      <c r="F992" s="15" t="b">
        <v>0</v>
      </c>
      <c r="G992" s="15">
        <v>76</v>
      </c>
      <c r="J992" s="15" t="str">
        <v>failed</v>
      </c>
      <c r="K992" s="15" t="str">
        <v>US</v>
      </c>
      <c r="L992" s="15" t="str">
        <v>USD</v>
      </c>
      <c r="M992" s="15">
        <v>1411701739</v>
      </c>
      <c r="N992" s="15">
        <v>1409109739</v>
      </c>
      <c r="O992" s="15" t="b">
        <v>0</v>
      </c>
      <c r="P992" s="15">
        <v>1</v>
      </c>
    </row>
    <row r="993" spans="1:16" x14ac:dyDescent="0.35">
      <c r="A993" s="15" t="str">
        <v>successful</v>
      </c>
      <c r="B993" s="15" t="str">
        <v>US</v>
      </c>
      <c r="C993" s="15" t="str">
        <v>USD</v>
      </c>
      <c r="D993" s="15">
        <v>1451776791</v>
      </c>
      <c r="E993" s="15">
        <v>1449098391</v>
      </c>
      <c r="F993" s="15" t="b">
        <v>0</v>
      </c>
      <c r="G993" s="15">
        <v>263</v>
      </c>
      <c r="J993" s="15" t="str">
        <v>failed</v>
      </c>
      <c r="K993" s="15" t="str">
        <v>US</v>
      </c>
      <c r="L993" s="15" t="str">
        <v>USD</v>
      </c>
      <c r="M993" s="15">
        <v>1428981718</v>
      </c>
      <c r="N993" s="15">
        <v>1423801318</v>
      </c>
      <c r="O993" s="15" t="b">
        <v>0</v>
      </c>
      <c r="P993" s="15">
        <v>3</v>
      </c>
    </row>
    <row r="994" spans="1:16" x14ac:dyDescent="0.35">
      <c r="A994" s="15" t="str">
        <v>successful</v>
      </c>
      <c r="B994" s="15" t="str">
        <v>DE</v>
      </c>
      <c r="C994" s="15" t="str">
        <v>EUR</v>
      </c>
      <c r="D994" s="15">
        <v>1467128723</v>
      </c>
      <c r="E994" s="15">
        <v>1464536723</v>
      </c>
      <c r="F994" s="15" t="b">
        <v>0</v>
      </c>
      <c r="G994" s="15">
        <v>1530</v>
      </c>
      <c r="J994" s="15" t="str">
        <v>failed</v>
      </c>
      <c r="K994" s="15" t="str">
        <v>US</v>
      </c>
      <c r="L994" s="15" t="str">
        <v>USD</v>
      </c>
      <c r="M994" s="15">
        <v>1419538560</v>
      </c>
      <c r="N994" s="15">
        <v>1416600960</v>
      </c>
      <c r="O994" s="15" t="b">
        <v>0</v>
      </c>
      <c r="P994" s="15">
        <v>38</v>
      </c>
    </row>
    <row r="995" spans="1:16" x14ac:dyDescent="0.35">
      <c r="A995" s="15" t="str">
        <v>successful</v>
      </c>
      <c r="B995" s="15" t="str">
        <v>US</v>
      </c>
      <c r="C995" s="15" t="str">
        <v>USD</v>
      </c>
      <c r="D995" s="15">
        <v>1475390484</v>
      </c>
      <c r="E995" s="15">
        <v>1471502484</v>
      </c>
      <c r="F995" s="15" t="b">
        <v>0</v>
      </c>
      <c r="G995" s="15">
        <v>278</v>
      </c>
      <c r="J995" s="15" t="str">
        <v>failed</v>
      </c>
      <c r="K995" s="15" t="str">
        <v>US</v>
      </c>
      <c r="L995" s="15" t="str">
        <v>USD</v>
      </c>
      <c r="M995" s="15">
        <v>1438552800</v>
      </c>
      <c r="N995" s="15">
        <v>1435876423</v>
      </c>
      <c r="O995" s="15" t="b">
        <v>0</v>
      </c>
      <c r="P995" s="15">
        <v>52</v>
      </c>
    </row>
    <row r="996" spans="1:16" x14ac:dyDescent="0.35">
      <c r="A996" s="15" t="str">
        <v>successful</v>
      </c>
      <c r="B996" s="15" t="str">
        <v>US</v>
      </c>
      <c r="C996" s="15" t="str">
        <v>USD</v>
      </c>
      <c r="D996" s="15">
        <v>1462629432</v>
      </c>
      <c r="E996" s="15">
        <v>1460037432</v>
      </c>
      <c r="F996" s="15" t="b">
        <v>0</v>
      </c>
      <c r="G996" s="15">
        <v>350</v>
      </c>
      <c r="J996" s="15" t="str">
        <v>failed</v>
      </c>
      <c r="K996" s="15" t="str">
        <v>US</v>
      </c>
      <c r="L996" s="15" t="str">
        <v>USD</v>
      </c>
      <c r="M996" s="15">
        <v>1403904808</v>
      </c>
      <c r="N996" s="15">
        <v>1401312808</v>
      </c>
      <c r="O996" s="15" t="b">
        <v>0</v>
      </c>
      <c r="P996" s="15">
        <v>2</v>
      </c>
    </row>
    <row r="997" spans="1:16" x14ac:dyDescent="0.35">
      <c r="A997" s="15" t="str">
        <v>successful</v>
      </c>
      <c r="B997" s="15" t="str">
        <v>US</v>
      </c>
      <c r="C997" s="15" t="str">
        <v>USD</v>
      </c>
      <c r="D997" s="15">
        <v>1431100918</v>
      </c>
      <c r="E997" s="15">
        <v>1427212918</v>
      </c>
      <c r="F997" s="15" t="b">
        <v>0</v>
      </c>
      <c r="G997" s="15">
        <v>470</v>
      </c>
      <c r="J997" s="15" t="str">
        <v>failed</v>
      </c>
      <c r="K997" s="15" t="str">
        <v>CA</v>
      </c>
      <c r="L997" s="15" t="str">
        <v>CAD</v>
      </c>
      <c r="M997" s="15">
        <v>1407533463</v>
      </c>
      <c r="N997" s="15">
        <v>1404941463</v>
      </c>
      <c r="O997" s="15" t="b">
        <v>0</v>
      </c>
      <c r="P997" s="15">
        <v>0</v>
      </c>
    </row>
    <row r="998" spans="1:16" x14ac:dyDescent="0.35">
      <c r="A998" s="15" t="str">
        <v>successful</v>
      </c>
      <c r="B998" s="15" t="str">
        <v>US</v>
      </c>
      <c r="C998" s="15" t="str">
        <v>USD</v>
      </c>
      <c r="D998" s="15">
        <v>1462564182</v>
      </c>
      <c r="E998" s="15">
        <v>1459972182</v>
      </c>
      <c r="F998" s="15" t="b">
        <v>0</v>
      </c>
      <c r="G998" s="15">
        <v>3</v>
      </c>
      <c r="J998" s="15" t="str">
        <v>failed</v>
      </c>
      <c r="K998" s="15" t="str">
        <v>US</v>
      </c>
      <c r="L998" s="15" t="str">
        <v>USD</v>
      </c>
      <c r="M998" s="15">
        <v>1411073972</v>
      </c>
      <c r="N998" s="15">
        <v>1408481972</v>
      </c>
      <c r="O998" s="15" t="b">
        <v>0</v>
      </c>
      <c r="P998" s="15">
        <v>4</v>
      </c>
    </row>
    <row r="999" spans="1:16" x14ac:dyDescent="0.35">
      <c r="A999" s="15" t="str">
        <v>successful</v>
      </c>
      <c r="B999" s="15" t="str">
        <v>US</v>
      </c>
      <c r="C999" s="15" t="str">
        <v>USD</v>
      </c>
      <c r="D999" s="15">
        <v>1374769288</v>
      </c>
      <c r="E999" s="15">
        <v>1372177288</v>
      </c>
      <c r="F999" s="15" t="b">
        <v>0</v>
      </c>
      <c r="G999" s="15">
        <v>8200</v>
      </c>
      <c r="J999" s="15" t="str">
        <v>failed</v>
      </c>
      <c r="K999" s="15" t="str">
        <v>US</v>
      </c>
      <c r="L999" s="15" t="str">
        <v>USD</v>
      </c>
      <c r="M999" s="15">
        <v>1413770820</v>
      </c>
      <c r="N999" s="15">
        <v>1412005602</v>
      </c>
      <c r="O999" s="15" t="b">
        <v>0</v>
      </c>
      <c r="P999" s="15">
        <v>4</v>
      </c>
    </row>
    <row r="1000" spans="1:16" x14ac:dyDescent="0.35">
      <c r="A1000" s="15" t="str">
        <v>successful</v>
      </c>
      <c r="B1000" s="15" t="str">
        <v>GB</v>
      </c>
      <c r="C1000" s="15" t="str">
        <v>GBP</v>
      </c>
      <c r="D1000" s="15">
        <v>1406149689</v>
      </c>
      <c r="E1000" s="15">
        <v>1402693689</v>
      </c>
      <c r="F1000" s="15" t="b">
        <v>0</v>
      </c>
      <c r="G1000" s="15">
        <v>8359</v>
      </c>
      <c r="J1000" s="15" t="str">
        <v>failed</v>
      </c>
      <c r="K1000" s="15" t="str">
        <v>US</v>
      </c>
      <c r="L1000" s="15" t="str">
        <v>USD</v>
      </c>
      <c r="M1000" s="15">
        <v>1337102187</v>
      </c>
      <c r="N1000" s="15">
        <v>1335892587</v>
      </c>
      <c r="O1000" s="15" t="b">
        <v>0</v>
      </c>
      <c r="P1000" s="15">
        <v>18</v>
      </c>
    </row>
    <row r="1001" spans="1:16" x14ac:dyDescent="0.35">
      <c r="A1001" s="15" t="str">
        <v>successful</v>
      </c>
      <c r="B1001" s="15" t="str">
        <v>US</v>
      </c>
      <c r="C1001" s="15" t="str">
        <v>USD</v>
      </c>
      <c r="D1001" s="15">
        <v>1433538000</v>
      </c>
      <c r="E1001" s="15">
        <v>1428541276</v>
      </c>
      <c r="F1001" s="15" t="b">
        <v>0</v>
      </c>
      <c r="G1001" s="15">
        <v>188</v>
      </c>
      <c r="J1001" s="15" t="str">
        <v>failed</v>
      </c>
      <c r="K1001" s="15" t="str">
        <v>US</v>
      </c>
      <c r="L1001" s="15" t="str">
        <v>USD</v>
      </c>
      <c r="M1001" s="15">
        <v>1476863607</v>
      </c>
      <c r="N1001" s="15">
        <v>1474271607</v>
      </c>
      <c r="O1001" s="15" t="b">
        <v>0</v>
      </c>
      <c r="P1001" s="15">
        <v>0</v>
      </c>
    </row>
    <row r="1002" spans="1:16" x14ac:dyDescent="0.35">
      <c r="A1002" s="15" t="str">
        <v>successful</v>
      </c>
      <c r="B1002" s="15" t="str">
        <v>ES</v>
      </c>
      <c r="C1002" s="15" t="str">
        <v>EUR</v>
      </c>
      <c r="D1002" s="15">
        <v>1482085857</v>
      </c>
      <c r="E1002" s="15">
        <v>1479493857</v>
      </c>
      <c r="F1002" s="15" t="b">
        <v>0</v>
      </c>
      <c r="G1002" s="15">
        <v>48</v>
      </c>
      <c r="J1002" s="15" t="str">
        <v>failed</v>
      </c>
      <c r="K1002" s="15" t="str">
        <v>US</v>
      </c>
      <c r="L1002" s="15" t="str">
        <v>USD</v>
      </c>
      <c r="M1002" s="15">
        <v>1330478998</v>
      </c>
      <c r="N1002" s="15">
        <v>1327886998</v>
      </c>
      <c r="O1002" s="15" t="b">
        <v>0</v>
      </c>
      <c r="P1002" s="15">
        <v>22</v>
      </c>
    </row>
    <row r="1003" spans="1:16" x14ac:dyDescent="0.35">
      <c r="A1003" s="15" t="str">
        <v>successful</v>
      </c>
      <c r="B1003" s="15" t="str">
        <v>GB</v>
      </c>
      <c r="C1003" s="15" t="str">
        <v>GBP</v>
      </c>
      <c r="D1003" s="15">
        <v>1435258800</v>
      </c>
      <c r="E1003" s="15">
        <v>1432659793</v>
      </c>
      <c r="F1003" s="15" t="b">
        <v>0</v>
      </c>
      <c r="G1003" s="15">
        <v>607</v>
      </c>
      <c r="J1003" s="15" t="str">
        <v>failed</v>
      </c>
      <c r="K1003" s="15" t="str">
        <v>US</v>
      </c>
      <c r="L1003" s="15" t="str">
        <v>USD</v>
      </c>
      <c r="M1003" s="15">
        <v>1342309368</v>
      </c>
      <c r="N1003" s="15">
        <v>1337125368</v>
      </c>
      <c r="O1003" s="15" t="b">
        <v>0</v>
      </c>
      <c r="P1003" s="15">
        <v>49</v>
      </c>
    </row>
    <row r="1004" spans="1:16" x14ac:dyDescent="0.35">
      <c r="A1004" s="15" t="str">
        <v>successful</v>
      </c>
      <c r="B1004" s="15" t="str">
        <v>US</v>
      </c>
      <c r="C1004" s="15" t="str">
        <v>USD</v>
      </c>
      <c r="D1004" s="15">
        <v>1447286300</v>
      </c>
      <c r="E1004" s="15">
        <v>1444690700</v>
      </c>
      <c r="F1004" s="15" t="b">
        <v>0</v>
      </c>
      <c r="G1004" s="15">
        <v>50</v>
      </c>
      <c r="J1004" s="15" t="str">
        <v>failed</v>
      </c>
      <c r="K1004" s="15" t="str">
        <v>US</v>
      </c>
      <c r="L1004" s="15" t="str">
        <v>USD</v>
      </c>
      <c r="M1004" s="15">
        <v>1409337911</v>
      </c>
      <c r="N1004" s="15">
        <v>1406745911</v>
      </c>
      <c r="O1004" s="15" t="b">
        <v>0</v>
      </c>
      <c r="P1004" s="15">
        <v>19</v>
      </c>
    </row>
    <row r="1005" spans="1:16" x14ac:dyDescent="0.35">
      <c r="A1005" s="15" t="str">
        <v>successful</v>
      </c>
      <c r="B1005" s="15" t="str">
        <v>US</v>
      </c>
      <c r="C1005" s="15" t="str">
        <v>USD</v>
      </c>
      <c r="D1005" s="15">
        <v>1337144340</v>
      </c>
      <c r="E1005" s="15">
        <v>1333597555</v>
      </c>
      <c r="F1005" s="15" t="b">
        <v>0</v>
      </c>
      <c r="G1005" s="15">
        <v>55</v>
      </c>
      <c r="J1005" s="15" t="str">
        <v>failed</v>
      </c>
      <c r="K1005" s="15" t="str">
        <v>US</v>
      </c>
      <c r="L1005" s="15" t="str">
        <v>USD</v>
      </c>
      <c r="M1005" s="15">
        <v>1339816200</v>
      </c>
      <c r="N1005" s="15">
        <v>1337095997</v>
      </c>
      <c r="O1005" s="15" t="b">
        <v>0</v>
      </c>
      <c r="P1005" s="15">
        <v>4</v>
      </c>
    </row>
    <row r="1006" spans="1:16" x14ac:dyDescent="0.35">
      <c r="A1006" s="15" t="str">
        <v>successful</v>
      </c>
      <c r="B1006" s="15" t="str">
        <v>US</v>
      </c>
      <c r="C1006" s="15" t="str">
        <v>USD</v>
      </c>
      <c r="D1006" s="15">
        <v>1322106796</v>
      </c>
      <c r="E1006" s="15">
        <v>1316919196</v>
      </c>
      <c r="F1006" s="15" t="b">
        <v>0</v>
      </c>
      <c r="G1006" s="15">
        <v>38</v>
      </c>
      <c r="J1006" s="15" t="str">
        <v>failed</v>
      </c>
      <c r="K1006" s="15" t="str">
        <v>US</v>
      </c>
      <c r="L1006" s="15" t="str">
        <v>USD</v>
      </c>
      <c r="M1006" s="15">
        <v>1472835802</v>
      </c>
      <c r="N1006" s="15">
        <v>1470243802</v>
      </c>
      <c r="O1006" s="15" t="b">
        <v>0</v>
      </c>
      <c r="P1006" s="15">
        <v>4</v>
      </c>
    </row>
    <row r="1007" spans="1:16" x14ac:dyDescent="0.35">
      <c r="A1007" s="15" t="str">
        <v>successful</v>
      </c>
      <c r="B1007" s="15" t="str">
        <v>US</v>
      </c>
      <c r="C1007" s="15" t="str">
        <v>USD</v>
      </c>
      <c r="D1007" s="15">
        <v>1338830395</v>
      </c>
      <c r="E1007" s="15">
        <v>1336238395</v>
      </c>
      <c r="F1007" s="15" t="b">
        <v>0</v>
      </c>
      <c r="G1007" s="15">
        <v>25</v>
      </c>
      <c r="J1007" s="15" t="str">
        <v>failed</v>
      </c>
      <c r="K1007" s="15" t="str">
        <v>US</v>
      </c>
      <c r="L1007" s="15" t="str">
        <v>USD</v>
      </c>
      <c r="M1007" s="15">
        <v>1428171037</v>
      </c>
      <c r="N1007" s="15">
        <v>1425582637</v>
      </c>
      <c r="O1007" s="15" t="b">
        <v>0</v>
      </c>
      <c r="P1007" s="15">
        <v>2</v>
      </c>
    </row>
    <row r="1008" spans="1:16" x14ac:dyDescent="0.35">
      <c r="A1008" s="15" t="str">
        <v>successful</v>
      </c>
      <c r="B1008" s="15" t="str">
        <v>US</v>
      </c>
      <c r="C1008" s="15" t="str">
        <v>USD</v>
      </c>
      <c r="D1008" s="15">
        <v>1399186740</v>
      </c>
      <c r="E1008" s="15">
        <v>1396468782</v>
      </c>
      <c r="F1008" s="15" t="b">
        <v>0</v>
      </c>
      <c r="G1008" s="15">
        <v>46</v>
      </c>
      <c r="J1008" s="15" t="str">
        <v>failed</v>
      </c>
      <c r="K1008" s="15" t="str">
        <v>US</v>
      </c>
      <c r="L1008" s="15" t="str">
        <v>USD</v>
      </c>
      <c r="M1008" s="15">
        <v>1341086400</v>
      </c>
      <c r="N1008" s="15">
        <v>1340055345</v>
      </c>
      <c r="O1008" s="15" t="b">
        <v>0</v>
      </c>
      <c r="P1008" s="15">
        <v>0</v>
      </c>
    </row>
    <row r="1009" spans="1:16" x14ac:dyDescent="0.35">
      <c r="A1009" s="15" t="str">
        <v>successful</v>
      </c>
      <c r="B1009" s="15" t="str">
        <v>US</v>
      </c>
      <c r="C1009" s="15" t="str">
        <v>USD</v>
      </c>
      <c r="D1009" s="15">
        <v>1342382587</v>
      </c>
      <c r="E1009" s="15">
        <v>1339790587</v>
      </c>
      <c r="F1009" s="15" t="b">
        <v>0</v>
      </c>
      <c r="G1009" s="15">
        <v>83</v>
      </c>
      <c r="J1009" s="15" t="str">
        <v>failed</v>
      </c>
      <c r="K1009" s="15" t="str">
        <v>US</v>
      </c>
      <c r="L1009" s="15" t="str">
        <v>USD</v>
      </c>
      <c r="M1009" s="15">
        <v>1403039842</v>
      </c>
      <c r="N1009" s="15">
        <v>1397855842</v>
      </c>
      <c r="O1009" s="15" t="b">
        <v>0</v>
      </c>
      <c r="P1009" s="15">
        <v>0</v>
      </c>
    </row>
    <row r="1010" spans="1:16" x14ac:dyDescent="0.35">
      <c r="A1010" s="15" t="str">
        <v>successful</v>
      </c>
      <c r="B1010" s="15" t="str">
        <v>US</v>
      </c>
      <c r="C1010" s="15" t="str">
        <v>USD</v>
      </c>
      <c r="D1010" s="15">
        <v>1323838740</v>
      </c>
      <c r="E1010" s="15">
        <v>1321200332</v>
      </c>
      <c r="F1010" s="15" t="b">
        <v>0</v>
      </c>
      <c r="G1010" s="15">
        <v>35</v>
      </c>
      <c r="J1010" s="15" t="str">
        <v>failed</v>
      </c>
      <c r="K1010" s="15" t="str">
        <v>US</v>
      </c>
      <c r="L1010" s="15" t="str">
        <v>USD</v>
      </c>
      <c r="M1010" s="15">
        <v>1324232504</v>
      </c>
      <c r="N1010" s="15">
        <v>1320776504</v>
      </c>
      <c r="O1010" s="15" t="b">
        <v>0</v>
      </c>
      <c r="P1010" s="15">
        <v>14</v>
      </c>
    </row>
    <row r="1011" spans="1:16" x14ac:dyDescent="0.35">
      <c r="A1011" s="15" t="str">
        <v>successful</v>
      </c>
      <c r="B1011" s="15" t="str">
        <v>US</v>
      </c>
      <c r="C1011" s="15" t="str">
        <v>USD</v>
      </c>
      <c r="D1011" s="15">
        <v>1315457658</v>
      </c>
      <c r="E1011" s="15">
        <v>1312865658</v>
      </c>
      <c r="F1011" s="15" t="b">
        <v>0</v>
      </c>
      <c r="G1011" s="15">
        <v>25</v>
      </c>
      <c r="J1011" s="15" t="str">
        <v>failed</v>
      </c>
      <c r="K1011" s="15" t="str">
        <v>US</v>
      </c>
      <c r="L1011" s="15" t="str">
        <v>USD</v>
      </c>
      <c r="M1011" s="15">
        <v>1346017023</v>
      </c>
      <c r="N1011" s="15">
        <v>1343425023</v>
      </c>
      <c r="O1011" s="15" t="b">
        <v>0</v>
      </c>
      <c r="P1011" s="15">
        <v>8</v>
      </c>
    </row>
    <row r="1012" spans="1:16" x14ac:dyDescent="0.35">
      <c r="A1012" s="15" t="str">
        <v>successful</v>
      </c>
      <c r="B1012" s="15" t="str">
        <v>US</v>
      </c>
      <c r="C1012" s="15" t="str">
        <v>USD</v>
      </c>
      <c r="D1012" s="15">
        <v>1284177540</v>
      </c>
      <c r="E1012" s="15">
        <v>1281028152</v>
      </c>
      <c r="F1012" s="15" t="b">
        <v>0</v>
      </c>
      <c r="G1012" s="15">
        <v>75</v>
      </c>
      <c r="J1012" s="15" t="str">
        <v>failed</v>
      </c>
      <c r="K1012" s="15" t="str">
        <v>US</v>
      </c>
      <c r="L1012" s="15" t="str">
        <v>USD</v>
      </c>
      <c r="M1012" s="15">
        <v>1410448551</v>
      </c>
      <c r="N1012" s="15">
        <v>1407856551</v>
      </c>
      <c r="O1012" s="15" t="b">
        <v>0</v>
      </c>
      <c r="P1012" s="15">
        <v>0</v>
      </c>
    </row>
    <row r="1013" spans="1:16" x14ac:dyDescent="0.35">
      <c r="A1013" s="15" t="str">
        <v>successful</v>
      </c>
      <c r="B1013" s="15" t="str">
        <v>US</v>
      </c>
      <c r="C1013" s="15" t="str">
        <v>USD</v>
      </c>
      <c r="D1013" s="15">
        <v>1375408194</v>
      </c>
      <c r="E1013" s="15">
        <v>1372384194</v>
      </c>
      <c r="F1013" s="15" t="b">
        <v>0</v>
      </c>
      <c r="G1013" s="15">
        <v>62</v>
      </c>
      <c r="J1013" s="15" t="str">
        <v>failed</v>
      </c>
      <c r="K1013" s="15" t="str">
        <v>IE</v>
      </c>
      <c r="L1013" s="15" t="str">
        <v>EUR</v>
      </c>
      <c r="M1013" s="15">
        <v>1428519527</v>
      </c>
      <c r="N1013" s="15">
        <v>1425927527</v>
      </c>
      <c r="O1013" s="15" t="b">
        <v>0</v>
      </c>
      <c r="P1013" s="15">
        <v>15</v>
      </c>
    </row>
    <row r="1014" spans="1:16" x14ac:dyDescent="0.35">
      <c r="A1014" s="15" t="str">
        <v>successful</v>
      </c>
      <c r="B1014" s="15" t="str">
        <v>US</v>
      </c>
      <c r="C1014" s="15" t="str">
        <v>USD</v>
      </c>
      <c r="D1014" s="15">
        <v>1361696955</v>
      </c>
      <c r="E1014" s="15">
        <v>1359104955</v>
      </c>
      <c r="F1014" s="15" t="b">
        <v>0</v>
      </c>
      <c r="G1014" s="15">
        <v>160</v>
      </c>
      <c r="J1014" s="15" t="str">
        <v>failed</v>
      </c>
      <c r="K1014" s="15" t="str">
        <v>US</v>
      </c>
      <c r="L1014" s="15" t="str">
        <v>USD</v>
      </c>
      <c r="M1014" s="15">
        <v>1389476201</v>
      </c>
      <c r="N1014" s="15">
        <v>1386884201</v>
      </c>
      <c r="O1014" s="15" t="b">
        <v>0</v>
      </c>
      <c r="P1014" s="15">
        <v>33</v>
      </c>
    </row>
    <row r="1015" spans="1:16" x14ac:dyDescent="0.35">
      <c r="A1015" s="15" t="str">
        <v>successful</v>
      </c>
      <c r="B1015" s="15" t="str">
        <v>US</v>
      </c>
      <c r="C1015" s="15" t="str">
        <v>USD</v>
      </c>
      <c r="D1015" s="15">
        <v>1299009600</v>
      </c>
      <c r="E1015" s="15">
        <v>1294818278</v>
      </c>
      <c r="F1015" s="15" t="b">
        <v>0</v>
      </c>
      <c r="G1015" s="15">
        <v>246</v>
      </c>
      <c r="J1015" s="15" t="str">
        <v>failed</v>
      </c>
      <c r="K1015" s="15" t="str">
        <v>US</v>
      </c>
      <c r="L1015" s="15" t="str">
        <v>USD</v>
      </c>
      <c r="M1015" s="15">
        <v>1470498332</v>
      </c>
      <c r="N1015" s="15">
        <v>1469202332</v>
      </c>
      <c r="O1015" s="15" t="b">
        <v>0</v>
      </c>
      <c r="P1015" s="15">
        <v>2</v>
      </c>
    </row>
    <row r="1016" spans="1:16" x14ac:dyDescent="0.35">
      <c r="A1016" s="15" t="str">
        <v>successful</v>
      </c>
      <c r="B1016" s="15" t="str">
        <v>US</v>
      </c>
      <c r="C1016" s="15" t="str">
        <v>USD</v>
      </c>
      <c r="D1016" s="15">
        <v>1318006732</v>
      </c>
      <c r="E1016" s="15">
        <v>1312822732</v>
      </c>
      <c r="F1016" s="15" t="b">
        <v>0</v>
      </c>
      <c r="G1016" s="15">
        <v>55</v>
      </c>
      <c r="J1016" s="15" t="str">
        <v>failed</v>
      </c>
      <c r="K1016" s="15" t="str">
        <v>AU</v>
      </c>
      <c r="L1016" s="15" t="str">
        <v>AUD</v>
      </c>
      <c r="M1016" s="15">
        <v>1476095783</v>
      </c>
      <c r="N1016" s="15">
        <v>1474886183</v>
      </c>
      <c r="O1016" s="15" t="b">
        <v>0</v>
      </c>
      <c r="P1016" s="15">
        <v>6</v>
      </c>
    </row>
    <row r="1017" spans="1:16" x14ac:dyDescent="0.35">
      <c r="A1017" s="15" t="str">
        <v>successful</v>
      </c>
      <c r="B1017" s="15" t="str">
        <v>US</v>
      </c>
      <c r="C1017" s="15" t="str">
        <v>USD</v>
      </c>
      <c r="D1017" s="15">
        <v>1356211832</v>
      </c>
      <c r="E1017" s="15">
        <v>1351024232</v>
      </c>
      <c r="F1017" s="15" t="b">
        <v>0</v>
      </c>
      <c r="G1017" s="15">
        <v>23</v>
      </c>
      <c r="J1017" s="15" t="str">
        <v>failed</v>
      </c>
      <c r="K1017" s="15" t="str">
        <v>AU</v>
      </c>
      <c r="L1017" s="15" t="str">
        <v>AUD</v>
      </c>
      <c r="M1017" s="15">
        <v>1468658866</v>
      </c>
      <c r="N1017" s="15">
        <v>1464943666</v>
      </c>
      <c r="O1017" s="15" t="b">
        <v>0</v>
      </c>
      <c r="P1017" s="15">
        <v>2</v>
      </c>
    </row>
    <row r="1018" spans="1:16" x14ac:dyDescent="0.35">
      <c r="A1018" s="15" t="str">
        <v>successful</v>
      </c>
      <c r="B1018" s="15" t="str">
        <v>US</v>
      </c>
      <c r="C1018" s="15" t="str">
        <v>USD</v>
      </c>
      <c r="D1018" s="15">
        <v>1330916400</v>
      </c>
      <c r="E1018" s="15">
        <v>1327969730</v>
      </c>
      <c r="F1018" s="15" t="b">
        <v>0</v>
      </c>
      <c r="G1018" s="15">
        <v>72</v>
      </c>
      <c r="J1018" s="15" t="str">
        <v>failed</v>
      </c>
      <c r="K1018" s="15" t="str">
        <v>GB</v>
      </c>
      <c r="L1018" s="15" t="str">
        <v>GBP</v>
      </c>
      <c r="M1018" s="15">
        <v>1371726258</v>
      </c>
      <c r="N1018" s="15">
        <v>1369134258</v>
      </c>
      <c r="O1018" s="15" t="b">
        <v>0</v>
      </c>
      <c r="P1018" s="15">
        <v>0</v>
      </c>
    </row>
    <row r="1019" spans="1:16" x14ac:dyDescent="0.35">
      <c r="A1019" s="15" t="str">
        <v>successful</v>
      </c>
      <c r="B1019" s="15" t="str">
        <v>US</v>
      </c>
      <c r="C1019" s="15" t="str">
        <v>USD</v>
      </c>
      <c r="D1019" s="15">
        <v>1317576973</v>
      </c>
      <c r="E1019" s="15">
        <v>1312392973</v>
      </c>
      <c r="F1019" s="15" t="b">
        <v>0</v>
      </c>
      <c r="G1019" s="15">
        <v>22</v>
      </c>
      <c r="J1019" s="15" t="str">
        <v>failed</v>
      </c>
      <c r="K1019" s="15" t="str">
        <v>US</v>
      </c>
      <c r="L1019" s="15" t="str">
        <v>USD</v>
      </c>
      <c r="M1019" s="15">
        <v>1357176693</v>
      </c>
      <c r="N1019" s="15">
        <v>1354584693</v>
      </c>
      <c r="O1019" s="15" t="b">
        <v>0</v>
      </c>
      <c r="P1019" s="15">
        <v>4</v>
      </c>
    </row>
    <row r="1020" spans="1:16" x14ac:dyDescent="0.35">
      <c r="A1020" s="15" t="str">
        <v>successful</v>
      </c>
      <c r="B1020" s="15" t="str">
        <v>US</v>
      </c>
      <c r="C1020" s="15" t="str">
        <v>USD</v>
      </c>
      <c r="D1020" s="15">
        <v>1351223940</v>
      </c>
      <c r="E1020" s="15">
        <v>1349892735</v>
      </c>
      <c r="F1020" s="15" t="b">
        <v>0</v>
      </c>
      <c r="G1020" s="15">
        <v>14</v>
      </c>
      <c r="J1020" s="15" t="str">
        <v>failed</v>
      </c>
      <c r="K1020" s="15" t="str">
        <v>US</v>
      </c>
      <c r="L1020" s="15" t="str">
        <v>USD</v>
      </c>
      <c r="M1020" s="15">
        <v>1332114795</v>
      </c>
      <c r="N1020" s="15">
        <v>1326934395</v>
      </c>
      <c r="O1020" s="15" t="b">
        <v>0</v>
      </c>
      <c r="P1020" s="15">
        <v>1</v>
      </c>
    </row>
    <row r="1021" spans="1:16" x14ac:dyDescent="0.35">
      <c r="A1021" s="15" t="str">
        <v>successful</v>
      </c>
      <c r="B1021" s="15" t="str">
        <v>US</v>
      </c>
      <c r="C1021" s="15" t="str">
        <v>USD</v>
      </c>
      <c r="D1021" s="15">
        <v>1322751735</v>
      </c>
      <c r="E1021" s="15">
        <v>1317564135</v>
      </c>
      <c r="F1021" s="15" t="b">
        <v>0</v>
      </c>
      <c r="G1021" s="15">
        <v>38</v>
      </c>
      <c r="J1021" s="15" t="str">
        <v>failed</v>
      </c>
      <c r="K1021" s="15" t="str">
        <v>US</v>
      </c>
      <c r="L1021" s="15" t="str">
        <v>USD</v>
      </c>
      <c r="M1021" s="15">
        <v>1369403684</v>
      </c>
      <c r="N1021" s="15">
        <v>1365515684</v>
      </c>
      <c r="O1021" s="15" t="b">
        <v>0</v>
      </c>
      <c r="P1021" s="15">
        <v>3</v>
      </c>
    </row>
    <row r="1022" spans="1:16" x14ac:dyDescent="0.35">
      <c r="A1022" s="15" t="str">
        <v>successful</v>
      </c>
      <c r="B1022" s="15" t="str">
        <v>US</v>
      </c>
      <c r="C1022" s="15" t="str">
        <v>USD</v>
      </c>
      <c r="D1022" s="15">
        <v>1331174635</v>
      </c>
      <c r="E1022" s="15">
        <v>1328582635</v>
      </c>
      <c r="F1022" s="15" t="b">
        <v>0</v>
      </c>
      <c r="G1022" s="15">
        <v>32</v>
      </c>
      <c r="J1022" s="15" t="str">
        <v>failed</v>
      </c>
      <c r="K1022" s="15" t="str">
        <v>US</v>
      </c>
      <c r="L1022" s="15" t="str">
        <v>USD</v>
      </c>
      <c r="M1022" s="15">
        <v>1338404400</v>
      </c>
      <c r="N1022" s="15">
        <v>1335855631</v>
      </c>
      <c r="O1022" s="15" t="b">
        <v>0</v>
      </c>
      <c r="P1022" s="15">
        <v>4</v>
      </c>
    </row>
    <row r="1023" spans="1:16" x14ac:dyDescent="0.35">
      <c r="A1023" s="15" t="str">
        <v>successful</v>
      </c>
      <c r="B1023" s="15" t="str">
        <v>US</v>
      </c>
      <c r="C1023" s="15" t="str">
        <v>USD</v>
      </c>
      <c r="D1023" s="15">
        <v>1435808400</v>
      </c>
      <c r="E1023" s="15">
        <v>1434650084</v>
      </c>
      <c r="F1023" s="15" t="b">
        <v>0</v>
      </c>
      <c r="G1023" s="15">
        <v>63</v>
      </c>
      <c r="J1023" s="15" t="str">
        <v>failed</v>
      </c>
      <c r="K1023" s="15" t="str">
        <v>US</v>
      </c>
      <c r="L1023" s="15" t="str">
        <v>USD</v>
      </c>
      <c r="M1023" s="15">
        <v>1351432428</v>
      </c>
      <c r="N1023" s="15">
        <v>1350050028</v>
      </c>
      <c r="O1023" s="15" t="b">
        <v>0</v>
      </c>
      <c r="P1023" s="15">
        <v>0</v>
      </c>
    </row>
    <row r="1024" spans="1:16" x14ac:dyDescent="0.35">
      <c r="A1024" s="15" t="str">
        <v>successful</v>
      </c>
      <c r="B1024" s="15" t="str">
        <v>US</v>
      </c>
      <c r="C1024" s="15" t="str">
        <v>USD</v>
      </c>
      <c r="D1024" s="15">
        <v>1341028740</v>
      </c>
      <c r="E1024" s="15">
        <v>1339704141</v>
      </c>
      <c r="F1024" s="15" t="b">
        <v>0</v>
      </c>
      <c r="G1024" s="15">
        <v>27</v>
      </c>
      <c r="J1024" s="15" t="str">
        <v>failed</v>
      </c>
      <c r="K1024" s="15" t="str">
        <v>US</v>
      </c>
      <c r="L1024" s="15" t="str">
        <v>USD</v>
      </c>
      <c r="M1024" s="15">
        <v>1313078518</v>
      </c>
      <c r="N1024" s="15">
        <v>1310486518</v>
      </c>
      <c r="O1024" s="15" t="b">
        <v>0</v>
      </c>
      <c r="P1024" s="15">
        <v>4</v>
      </c>
    </row>
    <row r="1025" spans="1:16" x14ac:dyDescent="0.35">
      <c r="A1025" s="15" t="str">
        <v>successful</v>
      </c>
      <c r="B1025" s="15" t="str">
        <v>US</v>
      </c>
      <c r="C1025" s="15" t="str">
        <v>USD</v>
      </c>
      <c r="D1025" s="15">
        <v>1329104114</v>
      </c>
      <c r="E1025" s="15">
        <v>1323920114</v>
      </c>
      <c r="F1025" s="15" t="b">
        <v>0</v>
      </c>
      <c r="G1025" s="15">
        <v>44</v>
      </c>
      <c r="J1025" s="15" t="str">
        <v>failed</v>
      </c>
      <c r="K1025" s="15" t="str">
        <v>CA</v>
      </c>
      <c r="L1025" s="15" t="str">
        <v>CAD</v>
      </c>
      <c r="M1025" s="15">
        <v>1439766050</v>
      </c>
      <c r="N1025" s="15">
        <v>1434582050</v>
      </c>
      <c r="O1025" s="15" t="b">
        <v>0</v>
      </c>
      <c r="P1025" s="15">
        <v>3</v>
      </c>
    </row>
    <row r="1026" spans="1:16" x14ac:dyDescent="0.35">
      <c r="A1026" s="15" t="str">
        <v>successful</v>
      </c>
      <c r="B1026" s="15" t="str">
        <v>US</v>
      </c>
      <c r="C1026" s="15" t="str">
        <v>USD</v>
      </c>
      <c r="D1026" s="15">
        <v>1304628648</v>
      </c>
      <c r="E1026" s="15">
        <v>1302036648</v>
      </c>
      <c r="F1026" s="15" t="b">
        <v>0</v>
      </c>
      <c r="G1026" s="15">
        <v>38</v>
      </c>
      <c r="J1026" s="15" t="str">
        <v>failed</v>
      </c>
      <c r="K1026" s="15" t="str">
        <v>US</v>
      </c>
      <c r="L1026" s="15" t="str">
        <v>USD</v>
      </c>
      <c r="M1026" s="15">
        <v>1333028723</v>
      </c>
      <c r="N1026" s="15">
        <v>1330440323</v>
      </c>
      <c r="O1026" s="15" t="b">
        <v>0</v>
      </c>
      <c r="P1026" s="15">
        <v>34</v>
      </c>
    </row>
    <row r="1027" spans="1:16" x14ac:dyDescent="0.35">
      <c r="A1027" s="15" t="str">
        <v>successful</v>
      </c>
      <c r="B1027" s="15" t="str">
        <v>US</v>
      </c>
      <c r="C1027" s="15" t="str">
        <v>USD</v>
      </c>
      <c r="D1027" s="15">
        <v>1352488027</v>
      </c>
      <c r="E1027" s="15">
        <v>1349892427</v>
      </c>
      <c r="F1027" s="15" t="b">
        <v>0</v>
      </c>
      <c r="G1027" s="15">
        <v>115</v>
      </c>
      <c r="J1027" s="15" t="str">
        <v>failed</v>
      </c>
      <c r="K1027" s="15" t="str">
        <v>GB</v>
      </c>
      <c r="L1027" s="15" t="str">
        <v>GBP</v>
      </c>
      <c r="M1027" s="15">
        <v>1401997790</v>
      </c>
      <c r="N1027" s="15">
        <v>1397677790</v>
      </c>
      <c r="O1027" s="15" t="b">
        <v>0</v>
      </c>
      <c r="P1027" s="15">
        <v>2</v>
      </c>
    </row>
    <row r="1028" spans="1:16" x14ac:dyDescent="0.35">
      <c r="A1028" s="15" t="str">
        <v>successful</v>
      </c>
      <c r="B1028" s="15" t="str">
        <v>US</v>
      </c>
      <c r="C1028" s="15" t="str">
        <v>USD</v>
      </c>
      <c r="D1028" s="15">
        <v>1369958400</v>
      </c>
      <c r="E1028" s="15">
        <v>1367286434</v>
      </c>
      <c r="F1028" s="15" t="b">
        <v>0</v>
      </c>
      <c r="G1028" s="15">
        <v>37</v>
      </c>
      <c r="J1028" s="15" t="str">
        <v>failed</v>
      </c>
      <c r="K1028" s="15" t="str">
        <v>US</v>
      </c>
      <c r="L1028" s="15" t="str">
        <v>USD</v>
      </c>
      <c r="M1028" s="15">
        <v>1395158130</v>
      </c>
      <c r="N1028" s="15">
        <v>1392569730</v>
      </c>
      <c r="O1028" s="15" t="b">
        <v>0</v>
      </c>
      <c r="P1028" s="15">
        <v>33</v>
      </c>
    </row>
    <row r="1029" spans="1:16" x14ac:dyDescent="0.35">
      <c r="A1029" s="15" t="str">
        <v>successful</v>
      </c>
      <c r="B1029" s="15" t="str">
        <v>US</v>
      </c>
      <c r="C1029" s="15" t="str">
        <v>USD</v>
      </c>
      <c r="D1029" s="15">
        <v>1416542400</v>
      </c>
      <c r="E1029" s="15">
        <v>1415472953</v>
      </c>
      <c r="F1029" s="15" t="b">
        <v>0</v>
      </c>
      <c r="G1029" s="15">
        <v>99</v>
      </c>
      <c r="J1029" s="15" t="str">
        <v>failed</v>
      </c>
      <c r="K1029" s="15" t="str">
        <v>US</v>
      </c>
      <c r="L1029" s="15" t="str">
        <v>USD</v>
      </c>
      <c r="M1029" s="15">
        <v>1359738000</v>
      </c>
      <c r="N1029" s="15">
        <v>1355489140</v>
      </c>
      <c r="O1029" s="15" t="b">
        <v>0</v>
      </c>
      <c r="P1029" s="15">
        <v>0</v>
      </c>
    </row>
    <row r="1030" spans="1:16" x14ac:dyDescent="0.35">
      <c r="A1030" s="15" t="str">
        <v>successful</v>
      </c>
      <c r="B1030" s="15" t="str">
        <v>US</v>
      </c>
      <c r="C1030" s="15" t="str">
        <v>USD</v>
      </c>
      <c r="D1030" s="15">
        <v>1359176974</v>
      </c>
      <c r="E1030" s="15">
        <v>1356584974</v>
      </c>
      <c r="F1030" s="15" t="b">
        <v>0</v>
      </c>
      <c r="G1030" s="15">
        <v>44</v>
      </c>
      <c r="J1030" s="15" t="str">
        <v>failed</v>
      </c>
      <c r="K1030" s="15" t="str">
        <v>US</v>
      </c>
      <c r="L1030" s="15" t="str">
        <v>USD</v>
      </c>
      <c r="M1030" s="15">
        <v>1381006294</v>
      </c>
      <c r="N1030" s="15">
        <v>1379710294</v>
      </c>
      <c r="O1030" s="15" t="b">
        <v>0</v>
      </c>
      <c r="P1030" s="15">
        <v>0</v>
      </c>
    </row>
    <row r="1031" spans="1:16" x14ac:dyDescent="0.35">
      <c r="A1031" s="15" t="str">
        <v>successful</v>
      </c>
      <c r="B1031" s="15" t="str">
        <v>US</v>
      </c>
      <c r="C1031" s="15" t="str">
        <v>USD</v>
      </c>
      <c r="D1031" s="15">
        <v>1415815393</v>
      </c>
      <c r="E1031" s="15">
        <v>1413997393</v>
      </c>
      <c r="F1031" s="15" t="b">
        <v>0</v>
      </c>
      <c r="G1031" s="15">
        <v>58</v>
      </c>
      <c r="J1031" s="15" t="str">
        <v>failed</v>
      </c>
      <c r="K1031" s="15" t="str">
        <v>CA</v>
      </c>
      <c r="L1031" s="15" t="str">
        <v>CAD</v>
      </c>
      <c r="M1031" s="15">
        <v>1461530721</v>
      </c>
      <c r="N1031" s="15">
        <v>1460666721</v>
      </c>
      <c r="O1031" s="15" t="b">
        <v>0</v>
      </c>
      <c r="P1031" s="15">
        <v>1</v>
      </c>
    </row>
    <row r="1032" spans="1:16" x14ac:dyDescent="0.35">
      <c r="A1032" s="15" t="str">
        <v>successful</v>
      </c>
      <c r="B1032" s="15" t="str">
        <v>US</v>
      </c>
      <c r="C1032" s="15" t="str">
        <v>USD</v>
      </c>
      <c r="D1032" s="15">
        <v>1347249300</v>
      </c>
      <c r="E1032" s="15">
        <v>1344917580</v>
      </c>
      <c r="F1032" s="15" t="b">
        <v>0</v>
      </c>
      <c r="G1032" s="15">
        <v>191</v>
      </c>
      <c r="J1032" s="15" t="str">
        <v>failed</v>
      </c>
      <c r="K1032" s="15" t="str">
        <v>US</v>
      </c>
      <c r="L1032" s="15" t="str">
        <v>USD</v>
      </c>
      <c r="M1032" s="15">
        <v>1362711728</v>
      </c>
      <c r="N1032" s="15">
        <v>1360119728</v>
      </c>
      <c r="O1032" s="15" t="b">
        <v>0</v>
      </c>
      <c r="P1032" s="15">
        <v>13</v>
      </c>
    </row>
    <row r="1033" spans="1:16" x14ac:dyDescent="0.35">
      <c r="A1033" s="15" t="str">
        <v>successful</v>
      </c>
      <c r="B1033" s="15" t="str">
        <v>US</v>
      </c>
      <c r="C1033" s="15" t="str">
        <v>USD</v>
      </c>
      <c r="D1033" s="15">
        <v>1436115617</v>
      </c>
      <c r="E1033" s="15">
        <v>1433523617</v>
      </c>
      <c r="F1033" s="15" t="b">
        <v>0</v>
      </c>
      <c r="G1033" s="15">
        <v>40</v>
      </c>
      <c r="J1033" s="15" t="str">
        <v>failed</v>
      </c>
      <c r="K1033" s="15" t="str">
        <v>US</v>
      </c>
      <c r="L1033" s="15" t="str">
        <v>USD</v>
      </c>
      <c r="M1033" s="15">
        <v>1323994754</v>
      </c>
      <c r="N1033" s="15">
        <v>1321402754</v>
      </c>
      <c r="O1033" s="15" t="b">
        <v>0</v>
      </c>
      <c r="P1033" s="15">
        <v>2</v>
      </c>
    </row>
    <row r="1034" spans="1:16" x14ac:dyDescent="0.35">
      <c r="A1034" s="15" t="str">
        <v>successful</v>
      </c>
      <c r="B1034" s="15" t="str">
        <v>US</v>
      </c>
      <c r="C1034" s="15" t="str">
        <v>USD</v>
      </c>
      <c r="D1034" s="15">
        <v>1401253140</v>
      </c>
      <c r="E1034" s="15">
        <v>1398873969</v>
      </c>
      <c r="F1034" s="15" t="b">
        <v>0</v>
      </c>
      <c r="G1034" s="15">
        <v>38</v>
      </c>
      <c r="J1034" s="15" t="str">
        <v>failed</v>
      </c>
      <c r="K1034" s="15" t="str">
        <v>US</v>
      </c>
      <c r="L1034" s="15" t="str">
        <v>USD</v>
      </c>
      <c r="M1034" s="15">
        <v>1434092876</v>
      </c>
      <c r="N1034" s="15">
        <v>1431414476</v>
      </c>
      <c r="O1034" s="15" t="b">
        <v>0</v>
      </c>
      <c r="P1034" s="15">
        <v>36</v>
      </c>
    </row>
    <row r="1035" spans="1:16" x14ac:dyDescent="0.35">
      <c r="A1035" s="15" t="str">
        <v>successful</v>
      </c>
      <c r="B1035" s="15" t="str">
        <v>US</v>
      </c>
      <c r="C1035" s="15" t="str">
        <v>USD</v>
      </c>
      <c r="D1035" s="15">
        <v>1313370000</v>
      </c>
      <c r="E1035" s="15">
        <v>1307594625</v>
      </c>
      <c r="F1035" s="15" t="b">
        <v>0</v>
      </c>
      <c r="G1035" s="15">
        <v>39</v>
      </c>
      <c r="J1035" s="15" t="str">
        <v>failed</v>
      </c>
      <c r="K1035" s="15" t="str">
        <v>US</v>
      </c>
      <c r="L1035" s="15" t="str">
        <v>USD</v>
      </c>
      <c r="M1035" s="15">
        <v>1437149004</v>
      </c>
      <c r="N1035" s="15">
        <v>1434557004</v>
      </c>
      <c r="O1035" s="15" t="b">
        <v>0</v>
      </c>
      <c r="P1035" s="15">
        <v>1</v>
      </c>
    </row>
    <row r="1036" spans="1:16" x14ac:dyDescent="0.35">
      <c r="A1036" s="15" t="str">
        <v>successful</v>
      </c>
      <c r="B1036" s="15" t="str">
        <v>US</v>
      </c>
      <c r="C1036" s="15" t="str">
        <v>USD</v>
      </c>
      <c r="D1036" s="15">
        <v>1366064193</v>
      </c>
      <c r="E1036" s="15">
        <v>1364854593</v>
      </c>
      <c r="F1036" s="15" t="b">
        <v>0</v>
      </c>
      <c r="G1036" s="15">
        <v>11</v>
      </c>
      <c r="J1036" s="15" t="str">
        <v>failed</v>
      </c>
      <c r="K1036" s="15" t="str">
        <v>US</v>
      </c>
      <c r="L1036" s="15" t="str">
        <v>USD</v>
      </c>
      <c r="M1036" s="15">
        <v>1409009306</v>
      </c>
      <c r="N1036" s="15">
        <v>1406417306</v>
      </c>
      <c r="O1036" s="15" t="b">
        <v>0</v>
      </c>
      <c r="P1036" s="15">
        <v>15</v>
      </c>
    </row>
    <row r="1037" spans="1:16" x14ac:dyDescent="0.35">
      <c r="A1037" s="15" t="str">
        <v>successful</v>
      </c>
      <c r="B1037" s="15" t="str">
        <v>US</v>
      </c>
      <c r="C1037" s="15" t="str">
        <v>USD</v>
      </c>
      <c r="D1037" s="15">
        <v>1411505176</v>
      </c>
      <c r="E1037" s="15">
        <v>1408481176</v>
      </c>
      <c r="F1037" s="15" t="b">
        <v>0</v>
      </c>
      <c r="G1037" s="15">
        <v>107</v>
      </c>
      <c r="J1037" s="15" t="str">
        <v>failed</v>
      </c>
      <c r="K1037" s="15" t="str">
        <v>US</v>
      </c>
      <c r="L1037" s="15" t="str">
        <v>USD</v>
      </c>
      <c r="M1037" s="15">
        <v>1448204621</v>
      </c>
      <c r="N1037" s="15">
        <v>1445609021</v>
      </c>
      <c r="O1037" s="15" t="b">
        <v>0</v>
      </c>
      <c r="P1037" s="15">
        <v>1</v>
      </c>
    </row>
    <row r="1038" spans="1:16" x14ac:dyDescent="0.35">
      <c r="A1038" s="15" t="str">
        <v>successful</v>
      </c>
      <c r="B1038" s="15" t="str">
        <v>US</v>
      </c>
      <c r="C1038" s="15" t="str">
        <v>USD</v>
      </c>
      <c r="D1038" s="15">
        <v>1291870740</v>
      </c>
      <c r="E1038" s="15">
        <v>1286480070</v>
      </c>
      <c r="F1038" s="15" t="b">
        <v>0</v>
      </c>
      <c r="G1038" s="15">
        <v>147</v>
      </c>
      <c r="J1038" s="15" t="str">
        <v>failed</v>
      </c>
      <c r="K1038" s="15" t="str">
        <v>IT</v>
      </c>
      <c r="L1038" s="15" t="str">
        <v>EUR</v>
      </c>
      <c r="M1038" s="15">
        <v>1489142688</v>
      </c>
      <c r="N1038" s="15">
        <v>1486550688</v>
      </c>
      <c r="O1038" s="15" t="b">
        <v>0</v>
      </c>
      <c r="P1038" s="15">
        <v>0</v>
      </c>
    </row>
    <row r="1039" spans="1:16" x14ac:dyDescent="0.35">
      <c r="A1039" s="15" t="str">
        <v>successful</v>
      </c>
      <c r="B1039" s="15" t="str">
        <v>US</v>
      </c>
      <c r="C1039" s="15" t="str">
        <v>USD</v>
      </c>
      <c r="D1039" s="15">
        <v>1298167001</v>
      </c>
      <c r="E1039" s="15">
        <v>1295575001</v>
      </c>
      <c r="F1039" s="15" t="b">
        <v>0</v>
      </c>
      <c r="G1039" s="15">
        <v>36</v>
      </c>
      <c r="J1039" s="15" t="str">
        <v>failed</v>
      </c>
      <c r="K1039" s="15" t="str">
        <v>GB</v>
      </c>
      <c r="L1039" s="15" t="str">
        <v>GBP</v>
      </c>
      <c r="M1039" s="15">
        <v>1450032297</v>
      </c>
      <c r="N1039" s="15">
        <v>1444844697</v>
      </c>
      <c r="O1039" s="15" t="b">
        <v>0</v>
      </c>
      <c r="P1039" s="15">
        <v>1</v>
      </c>
    </row>
    <row r="1040" spans="1:16" x14ac:dyDescent="0.35">
      <c r="A1040" s="15" t="str">
        <v>successful</v>
      </c>
      <c r="B1040" s="15" t="str">
        <v>US</v>
      </c>
      <c r="C1040" s="15" t="str">
        <v>USD</v>
      </c>
      <c r="D1040" s="15">
        <v>1349203203</v>
      </c>
      <c r="E1040" s="15">
        <v>1345056003</v>
      </c>
      <c r="F1040" s="15" t="b">
        <v>0</v>
      </c>
      <c r="G1040" s="15">
        <v>92</v>
      </c>
      <c r="J1040" s="15" t="str">
        <v>failed</v>
      </c>
      <c r="K1040" s="15" t="str">
        <v>GB</v>
      </c>
      <c r="L1040" s="15" t="str">
        <v>GBP</v>
      </c>
      <c r="M1040" s="15">
        <v>1403348400</v>
      </c>
      <c r="N1040" s="15">
        <v>1401058295</v>
      </c>
      <c r="O1040" s="15" t="b">
        <v>0</v>
      </c>
      <c r="P1040" s="15">
        <v>0</v>
      </c>
    </row>
    <row r="1041" spans="1:16" x14ac:dyDescent="0.35">
      <c r="A1041" s="15" t="str">
        <v>successful</v>
      </c>
      <c r="B1041" s="15" t="str">
        <v>US</v>
      </c>
      <c r="C1041" s="15" t="str">
        <v>USD</v>
      </c>
      <c r="D1041" s="15">
        <v>1445921940</v>
      </c>
      <c r="E1041" s="15">
        <v>1444699549</v>
      </c>
      <c r="F1041" s="15" t="b">
        <v>0</v>
      </c>
      <c r="G1041" s="15">
        <v>35</v>
      </c>
      <c r="J1041" s="15" t="str">
        <v>failed</v>
      </c>
      <c r="K1041" s="15" t="str">
        <v>US</v>
      </c>
      <c r="L1041" s="15" t="str">
        <v>USD</v>
      </c>
      <c r="M1041" s="15">
        <v>1465790400</v>
      </c>
      <c r="N1041" s="15">
        <v>1462210950</v>
      </c>
      <c r="O1041" s="15" t="b">
        <v>0</v>
      </c>
      <c r="P1041" s="15">
        <v>0</v>
      </c>
    </row>
    <row r="1042" spans="1:16" x14ac:dyDescent="0.35">
      <c r="A1042" s="15" t="str">
        <v>successful</v>
      </c>
      <c r="B1042" s="15" t="str">
        <v>US</v>
      </c>
      <c r="C1042" s="15" t="str">
        <v>USD</v>
      </c>
      <c r="D1042" s="15">
        <v>1311538136</v>
      </c>
      <c r="E1042" s="15">
        <v>1308946136</v>
      </c>
      <c r="F1042" s="15" t="b">
        <v>0</v>
      </c>
      <c r="G1042" s="15">
        <v>17</v>
      </c>
      <c r="J1042" s="15" t="str">
        <v>failed</v>
      </c>
      <c r="K1042" s="15" t="str">
        <v>AT</v>
      </c>
      <c r="L1042" s="15" t="str">
        <v>EUR</v>
      </c>
      <c r="M1042" s="15">
        <v>1483535180</v>
      </c>
      <c r="N1042" s="15">
        <v>1480943180</v>
      </c>
      <c r="O1042" s="15" t="b">
        <v>0</v>
      </c>
      <c r="P1042" s="15">
        <v>1</v>
      </c>
    </row>
    <row r="1043" spans="1:16" x14ac:dyDescent="0.35">
      <c r="A1043" s="15" t="str">
        <v>successful</v>
      </c>
      <c r="B1043" s="15" t="str">
        <v>US</v>
      </c>
      <c r="C1043" s="15" t="str">
        <v>USD</v>
      </c>
      <c r="D1043" s="15">
        <v>1345086445</v>
      </c>
      <c r="E1043" s="15">
        <v>1342494445</v>
      </c>
      <c r="F1043" s="15" t="b">
        <v>0</v>
      </c>
      <c r="G1043" s="15">
        <v>22</v>
      </c>
      <c r="J1043" s="15" t="str">
        <v>failed</v>
      </c>
      <c r="K1043" s="15" t="str">
        <v>US</v>
      </c>
      <c r="L1043" s="15" t="str">
        <v>USD</v>
      </c>
      <c r="M1043" s="15">
        <v>1433723033</v>
      </c>
      <c r="N1043" s="15">
        <v>1428539033</v>
      </c>
      <c r="O1043" s="15" t="b">
        <v>0</v>
      </c>
      <c r="P1043" s="15">
        <v>39</v>
      </c>
    </row>
    <row r="1044" spans="1:16" x14ac:dyDescent="0.35">
      <c r="A1044" s="15" t="str">
        <v>successful</v>
      </c>
      <c r="B1044" s="15" t="str">
        <v>US</v>
      </c>
      <c r="C1044" s="15" t="str">
        <v>USD</v>
      </c>
      <c r="D1044" s="15">
        <v>1388617736</v>
      </c>
      <c r="E1044" s="15">
        <v>1384384136</v>
      </c>
      <c r="F1044" s="15" t="b">
        <v>0</v>
      </c>
      <c r="G1044" s="15">
        <v>69</v>
      </c>
      <c r="J1044" s="15" t="str">
        <v>failed</v>
      </c>
      <c r="K1044" s="15" t="str">
        <v>US</v>
      </c>
      <c r="L1044" s="15" t="str">
        <v>USD</v>
      </c>
      <c r="M1044" s="15">
        <v>1432917394</v>
      </c>
      <c r="N1044" s="15">
        <v>1429029394</v>
      </c>
      <c r="O1044" s="15" t="b">
        <v>0</v>
      </c>
      <c r="P1044" s="15">
        <v>0</v>
      </c>
    </row>
    <row r="1045" spans="1:16" x14ac:dyDescent="0.35">
      <c r="A1045" s="15" t="str">
        <v>successful</v>
      </c>
      <c r="B1045" s="15" t="str">
        <v>US</v>
      </c>
      <c r="C1045" s="15" t="str">
        <v>USD</v>
      </c>
      <c r="D1045" s="15">
        <v>1443040059</v>
      </c>
      <c r="E1045" s="15">
        <v>1440448059</v>
      </c>
      <c r="F1045" s="15" t="b">
        <v>0</v>
      </c>
      <c r="G1045" s="15">
        <v>13</v>
      </c>
      <c r="J1045" s="15" t="str">
        <v>failed</v>
      </c>
      <c r="K1045" s="15" t="str">
        <v>US</v>
      </c>
      <c r="L1045" s="15" t="str">
        <v>USD</v>
      </c>
      <c r="M1045" s="15">
        <v>1464031265</v>
      </c>
      <c r="N1045" s="15">
        <v>1458847265</v>
      </c>
      <c r="O1045" s="15" t="b">
        <v>0</v>
      </c>
      <c r="P1045" s="15">
        <v>0</v>
      </c>
    </row>
    <row r="1046" spans="1:16" x14ac:dyDescent="0.35">
      <c r="A1046" s="15" t="str">
        <v>successful</v>
      </c>
      <c r="B1046" s="15" t="str">
        <v>US</v>
      </c>
      <c r="C1046" s="15" t="str">
        <v>USD</v>
      </c>
      <c r="D1046" s="15">
        <v>1406226191</v>
      </c>
      <c r="E1046" s="15">
        <v>1403547791</v>
      </c>
      <c r="F1046" s="15" t="b">
        <v>0</v>
      </c>
      <c r="G1046" s="15">
        <v>58</v>
      </c>
      <c r="J1046" s="15" t="str">
        <v>failed</v>
      </c>
      <c r="K1046" s="15" t="str">
        <v>US</v>
      </c>
      <c r="L1046" s="15" t="str">
        <v>USD</v>
      </c>
      <c r="M1046" s="15">
        <v>1432913659</v>
      </c>
      <c r="N1046" s="15">
        <v>1430321659</v>
      </c>
      <c r="O1046" s="15" t="b">
        <v>0</v>
      </c>
      <c r="P1046" s="15">
        <v>3</v>
      </c>
    </row>
    <row r="1047" spans="1:16" x14ac:dyDescent="0.35">
      <c r="A1047" s="15" t="str">
        <v>successful</v>
      </c>
      <c r="B1047" s="15" t="str">
        <v>US</v>
      </c>
      <c r="C1047" s="15" t="str">
        <v>USD</v>
      </c>
      <c r="D1047" s="15">
        <v>1433735400</v>
      </c>
      <c r="E1047" s="15">
        <v>1429306520</v>
      </c>
      <c r="F1047" s="15" t="b">
        <v>0</v>
      </c>
      <c r="G1047" s="15">
        <v>44</v>
      </c>
      <c r="J1047" s="15" t="str">
        <v>failed</v>
      </c>
      <c r="K1047" s="15" t="str">
        <v>GB</v>
      </c>
      <c r="L1047" s="15" t="str">
        <v>GBP</v>
      </c>
      <c r="M1047" s="15">
        <v>1461406600</v>
      </c>
      <c r="N1047" s="15">
        <v>1458814600</v>
      </c>
      <c r="O1047" s="15" t="b">
        <v>0</v>
      </c>
      <c r="P1047" s="15">
        <v>1</v>
      </c>
    </row>
    <row r="1048" spans="1:16" x14ac:dyDescent="0.35">
      <c r="A1048" s="15" t="str">
        <v>successful</v>
      </c>
      <c r="B1048" s="15" t="str">
        <v>US</v>
      </c>
      <c r="C1048" s="15" t="str">
        <v>USD</v>
      </c>
      <c r="D1048" s="15">
        <v>1466827140</v>
      </c>
      <c r="E1048" s="15">
        <v>1464196414</v>
      </c>
      <c r="F1048" s="15" t="b">
        <v>0</v>
      </c>
      <c r="G1048" s="15">
        <v>83</v>
      </c>
      <c r="J1048" s="15" t="str">
        <v>failed</v>
      </c>
      <c r="K1048" s="15" t="str">
        <v>US</v>
      </c>
      <c r="L1048" s="15" t="str">
        <v>USD</v>
      </c>
      <c r="M1048" s="15">
        <v>1409962211</v>
      </c>
      <c r="N1048" s="15">
        <v>1407370211</v>
      </c>
      <c r="O1048" s="15" t="b">
        <v>0</v>
      </c>
      <c r="P1048" s="15">
        <v>13</v>
      </c>
    </row>
    <row r="1049" spans="1:16" x14ac:dyDescent="0.35">
      <c r="A1049" s="15" t="str">
        <v>successful</v>
      </c>
      <c r="B1049" s="15" t="str">
        <v>FR</v>
      </c>
      <c r="C1049" s="15" t="str">
        <v>EUR</v>
      </c>
      <c r="D1049" s="15">
        <v>1460127635</v>
      </c>
      <c r="E1049" s="15">
        <v>1457539235</v>
      </c>
      <c r="F1049" s="15" t="b">
        <v>0</v>
      </c>
      <c r="G1049" s="15">
        <v>117</v>
      </c>
      <c r="J1049" s="15" t="str">
        <v>failed</v>
      </c>
      <c r="K1049" s="15" t="str">
        <v>IE</v>
      </c>
      <c r="L1049" s="15" t="str">
        <v>EUR</v>
      </c>
      <c r="M1049" s="15">
        <v>1454109420</v>
      </c>
      <c r="N1049" s="15">
        <v>1453334629</v>
      </c>
      <c r="O1049" s="15" t="b">
        <v>0</v>
      </c>
      <c r="P1049" s="15">
        <v>0</v>
      </c>
    </row>
    <row r="1050" spans="1:16" x14ac:dyDescent="0.35">
      <c r="A1050" s="15" t="str">
        <v>successful</v>
      </c>
      <c r="B1050" s="15" t="str">
        <v>US</v>
      </c>
      <c r="C1050" s="15" t="str">
        <v>USD</v>
      </c>
      <c r="D1050" s="15">
        <v>1417813618</v>
      </c>
      <c r="E1050" s="15">
        <v>1413922018</v>
      </c>
      <c r="F1050" s="15" t="b">
        <v>0</v>
      </c>
      <c r="G1050" s="15">
        <v>32</v>
      </c>
      <c r="J1050" s="15" t="str">
        <v>failed</v>
      </c>
      <c r="K1050" s="15" t="str">
        <v>US</v>
      </c>
      <c r="L1050" s="15" t="str">
        <v>USD</v>
      </c>
      <c r="M1050" s="15">
        <v>1403312703</v>
      </c>
      <c r="N1050" s="15">
        <v>1400720703</v>
      </c>
      <c r="O1050" s="15" t="b">
        <v>0</v>
      </c>
      <c r="P1050" s="15">
        <v>6</v>
      </c>
    </row>
    <row r="1051" spans="1:16" x14ac:dyDescent="0.35">
      <c r="A1051" s="15" t="str">
        <v>successful</v>
      </c>
      <c r="B1051" s="15" t="str">
        <v>US</v>
      </c>
      <c r="C1051" s="15" t="str">
        <v>USD</v>
      </c>
      <c r="D1051" s="15">
        <v>1347672937</v>
      </c>
      <c r="E1051" s="15">
        <v>1346463337</v>
      </c>
      <c r="F1051" s="15" t="b">
        <v>0</v>
      </c>
      <c r="G1051" s="15">
        <v>8</v>
      </c>
      <c r="J1051" s="15" t="str">
        <v>failed</v>
      </c>
      <c r="K1051" s="15" t="str">
        <v>CA</v>
      </c>
      <c r="L1051" s="15" t="str">
        <v>CAD</v>
      </c>
      <c r="M1051" s="15">
        <v>1410669297</v>
      </c>
      <c r="N1051" s="15">
        <v>1405485297</v>
      </c>
      <c r="O1051" s="15" t="b">
        <v>0</v>
      </c>
      <c r="P1051" s="15">
        <v>0</v>
      </c>
    </row>
    <row r="1052" spans="1:16" x14ac:dyDescent="0.35">
      <c r="A1052" s="15" t="str">
        <v>successful</v>
      </c>
      <c r="B1052" s="15" t="str">
        <v>US</v>
      </c>
      <c r="C1052" s="15" t="str">
        <v>USD</v>
      </c>
      <c r="D1052" s="15">
        <v>1486702800</v>
      </c>
      <c r="E1052" s="15">
        <v>1484058261</v>
      </c>
      <c r="F1052" s="15" t="b">
        <v>0</v>
      </c>
      <c r="G1052" s="15">
        <v>340</v>
      </c>
      <c r="J1052" s="15" t="str">
        <v>failed</v>
      </c>
      <c r="K1052" s="15" t="str">
        <v>GB</v>
      </c>
      <c r="L1052" s="15" t="str">
        <v>GBP</v>
      </c>
      <c r="M1052" s="15">
        <v>1431018719</v>
      </c>
      <c r="N1052" s="15">
        <v>1429290719</v>
      </c>
      <c r="O1052" s="15" t="b">
        <v>0</v>
      </c>
      <c r="P1052" s="15">
        <v>14</v>
      </c>
    </row>
    <row r="1053" spans="1:16" x14ac:dyDescent="0.35">
      <c r="A1053" s="15" t="str">
        <v>successful</v>
      </c>
      <c r="B1053" s="15" t="str">
        <v>US</v>
      </c>
      <c r="C1053" s="15" t="str">
        <v>USD</v>
      </c>
      <c r="D1053" s="15">
        <v>1488473351</v>
      </c>
      <c r="E1053" s="15">
        <v>1488214151</v>
      </c>
      <c r="F1053" s="15" t="b">
        <v>0</v>
      </c>
      <c r="G1053" s="15">
        <v>7</v>
      </c>
      <c r="J1053" s="15" t="str">
        <v>failed</v>
      </c>
      <c r="K1053" s="15" t="str">
        <v>US</v>
      </c>
      <c r="L1053" s="15" t="str">
        <v>USD</v>
      </c>
      <c r="M1053" s="15">
        <v>1454110440</v>
      </c>
      <c r="N1053" s="15">
        <v>1451607071</v>
      </c>
      <c r="O1053" s="15" t="b">
        <v>0</v>
      </c>
      <c r="P1053" s="15">
        <v>5</v>
      </c>
    </row>
    <row r="1054" spans="1:16" x14ac:dyDescent="0.35">
      <c r="A1054" s="15" t="str">
        <v>successful</v>
      </c>
      <c r="B1054" s="15" t="str">
        <v>US</v>
      </c>
      <c r="C1054" s="15" t="str">
        <v>USD</v>
      </c>
      <c r="D1054" s="15">
        <v>1440266422</v>
      </c>
      <c r="E1054" s="15">
        <v>1436810422</v>
      </c>
      <c r="F1054" s="15" t="b">
        <v>0</v>
      </c>
      <c r="G1054" s="15">
        <v>19</v>
      </c>
      <c r="J1054" s="15" t="str">
        <v>failed</v>
      </c>
      <c r="K1054" s="15" t="str">
        <v>US</v>
      </c>
      <c r="L1054" s="15" t="str">
        <v>USD</v>
      </c>
      <c r="M1054" s="15">
        <v>1439069640</v>
      </c>
      <c r="N1054" s="15">
        <v>1433897647</v>
      </c>
      <c r="O1054" s="15" t="b">
        <v>0</v>
      </c>
      <c r="P1054" s="15">
        <v>6</v>
      </c>
    </row>
    <row r="1055" spans="1:16" x14ac:dyDescent="0.35">
      <c r="A1055" s="15" t="str">
        <v>successful</v>
      </c>
      <c r="B1055" s="15" t="str">
        <v>US</v>
      </c>
      <c r="C1055" s="15" t="str">
        <v>USD</v>
      </c>
      <c r="D1055" s="15">
        <v>1434949200</v>
      </c>
      <c r="E1055" s="15">
        <v>1431903495</v>
      </c>
      <c r="F1055" s="15" t="b">
        <v>0</v>
      </c>
      <c r="G1055" s="15">
        <v>47</v>
      </c>
      <c r="J1055" s="15" t="str">
        <v>failed</v>
      </c>
      <c r="K1055" s="15" t="str">
        <v>MX</v>
      </c>
      <c r="L1055" s="15" t="str">
        <v>MXN</v>
      </c>
      <c r="M1055" s="15">
        <v>1487613600</v>
      </c>
      <c r="N1055" s="15">
        <v>1482444295</v>
      </c>
      <c r="O1055" s="15" t="b">
        <v>0</v>
      </c>
      <c r="P1055" s="15">
        <v>15</v>
      </c>
    </row>
    <row r="1056" spans="1:16" x14ac:dyDescent="0.35">
      <c r="A1056" s="15" t="str">
        <v>successful</v>
      </c>
      <c r="B1056" s="15" t="str">
        <v>US</v>
      </c>
      <c r="C1056" s="15" t="str">
        <v>USD</v>
      </c>
      <c r="D1056" s="15">
        <v>1429365320</v>
      </c>
      <c r="E1056" s="15">
        <v>1426773320</v>
      </c>
      <c r="F1056" s="15" t="b">
        <v>0</v>
      </c>
      <c r="G1056" s="15">
        <v>13</v>
      </c>
      <c r="J1056" s="15" t="str">
        <v>failed</v>
      </c>
      <c r="K1056" s="15" t="str">
        <v>NL</v>
      </c>
      <c r="L1056" s="15" t="str">
        <v>EUR</v>
      </c>
      <c r="M1056" s="15">
        <v>1417778880</v>
      </c>
      <c r="N1056" s="15">
        <v>1415711095</v>
      </c>
      <c r="O1056" s="15" t="b">
        <v>0</v>
      </c>
      <c r="P1056" s="15">
        <v>0</v>
      </c>
    </row>
    <row r="1057" spans="1:16" x14ac:dyDescent="0.35">
      <c r="A1057" s="15" t="str">
        <v>successful</v>
      </c>
      <c r="B1057" s="15" t="str">
        <v>US</v>
      </c>
      <c r="C1057" s="15" t="str">
        <v>USD</v>
      </c>
      <c r="D1057" s="15">
        <v>1378785540</v>
      </c>
      <c r="E1057" s="15">
        <v>1376066243</v>
      </c>
      <c r="F1057" s="15" t="b">
        <v>0</v>
      </c>
      <c r="G1057" s="15">
        <v>90</v>
      </c>
      <c r="J1057" s="15" t="str">
        <v>failed</v>
      </c>
      <c r="K1057" s="15" t="str">
        <v>AU</v>
      </c>
      <c r="L1057" s="15" t="str">
        <v>AUD</v>
      </c>
      <c r="M1057" s="15">
        <v>1444984904</v>
      </c>
      <c r="N1057" s="15">
        <v>1439800904</v>
      </c>
      <c r="O1057" s="15" t="b">
        <v>0</v>
      </c>
      <c r="P1057" s="15">
        <v>1</v>
      </c>
    </row>
    <row r="1058" spans="1:16" x14ac:dyDescent="0.35">
      <c r="A1058" s="15" t="str">
        <v>successful</v>
      </c>
      <c r="B1058" s="15" t="str">
        <v>GB</v>
      </c>
      <c r="C1058" s="15" t="str">
        <v>GBP</v>
      </c>
      <c r="D1058" s="15">
        <v>1462453307</v>
      </c>
      <c r="E1058" s="15">
        <v>1459861307</v>
      </c>
      <c r="F1058" s="15" t="b">
        <v>0</v>
      </c>
      <c r="G1058" s="15">
        <v>63</v>
      </c>
      <c r="J1058" s="15" t="str">
        <v>failed</v>
      </c>
      <c r="K1058" s="15" t="str">
        <v>US</v>
      </c>
      <c r="L1058" s="15" t="str">
        <v>USD</v>
      </c>
      <c r="M1058" s="15">
        <v>1466363576</v>
      </c>
      <c r="N1058" s="15">
        <v>1461179576</v>
      </c>
      <c r="O1058" s="15" t="b">
        <v>0</v>
      </c>
      <c r="P1058" s="15">
        <v>9</v>
      </c>
    </row>
    <row r="1059" spans="1:16" x14ac:dyDescent="0.35">
      <c r="A1059" s="15" t="str">
        <v>successful</v>
      </c>
      <c r="B1059" s="15" t="str">
        <v>US</v>
      </c>
      <c r="C1059" s="15" t="str">
        <v>USD</v>
      </c>
      <c r="D1059" s="15">
        <v>1469059986</v>
      </c>
      <c r="E1059" s="15">
        <v>1468455186</v>
      </c>
      <c r="F1059" s="15" t="b">
        <v>0</v>
      </c>
      <c r="G1059" s="15">
        <v>26</v>
      </c>
      <c r="J1059" s="15" t="str">
        <v>failed</v>
      </c>
      <c r="K1059" s="15" t="str">
        <v>AU</v>
      </c>
      <c r="L1059" s="15" t="str">
        <v>AUD</v>
      </c>
      <c r="M1059" s="15">
        <v>1443103848</v>
      </c>
      <c r="N1059" s="15">
        <v>1441894248</v>
      </c>
      <c r="O1059" s="15" t="b">
        <v>0</v>
      </c>
      <c r="P1059" s="15">
        <v>3</v>
      </c>
    </row>
    <row r="1060" spans="1:16" x14ac:dyDescent="0.35">
      <c r="A1060" s="15" t="str">
        <v>successful</v>
      </c>
      <c r="B1060" s="15" t="str">
        <v>US</v>
      </c>
      <c r="C1060" s="15" t="str">
        <v>USD</v>
      </c>
      <c r="D1060" s="15">
        <v>1430579509</v>
      </c>
      <c r="E1060" s="15">
        <v>1427987509</v>
      </c>
      <c r="F1060" s="15" t="b">
        <v>0</v>
      </c>
      <c r="G1060" s="15">
        <v>71</v>
      </c>
      <c r="J1060" s="15" t="str">
        <v>failed</v>
      </c>
      <c r="K1060" s="15" t="str">
        <v>US</v>
      </c>
      <c r="L1060" s="15" t="str">
        <v>USD</v>
      </c>
      <c r="M1060" s="15">
        <v>1403636229</v>
      </c>
      <c r="N1060" s="15">
        <v>1401044229</v>
      </c>
      <c r="O1060" s="15" t="b">
        <v>0</v>
      </c>
      <c r="P1060" s="15">
        <v>3</v>
      </c>
    </row>
    <row r="1061" spans="1:16" x14ac:dyDescent="0.35">
      <c r="A1061" s="15" t="str">
        <v>successful</v>
      </c>
      <c r="B1061" s="15" t="str">
        <v>US</v>
      </c>
      <c r="C1061" s="15" t="str">
        <v>USD</v>
      </c>
      <c r="D1061" s="15">
        <v>1465192867</v>
      </c>
      <c r="E1061" s="15">
        <v>1463032867</v>
      </c>
      <c r="F1061" s="15" t="b">
        <v>0</v>
      </c>
      <c r="G1061" s="15">
        <v>38</v>
      </c>
      <c r="J1061" s="15" t="str">
        <v>failed</v>
      </c>
      <c r="K1061" s="15" t="str">
        <v>US</v>
      </c>
      <c r="L1061" s="15" t="str">
        <v>USD</v>
      </c>
      <c r="M1061" s="15">
        <v>1410279123</v>
      </c>
      <c r="N1061" s="15">
        <v>1405095123</v>
      </c>
      <c r="O1061" s="15" t="b">
        <v>0</v>
      </c>
      <c r="P1061" s="15">
        <v>1</v>
      </c>
    </row>
    <row r="1062" spans="1:16" x14ac:dyDescent="0.35">
      <c r="A1062" s="15" t="str">
        <v>successful</v>
      </c>
      <c r="B1062" s="15" t="str">
        <v>US</v>
      </c>
      <c r="C1062" s="15" t="str">
        <v>USD</v>
      </c>
      <c r="D1062" s="15">
        <v>1484752597</v>
      </c>
      <c r="E1062" s="15">
        <v>1482160597</v>
      </c>
      <c r="F1062" s="15" t="b">
        <v>0</v>
      </c>
      <c r="G1062" s="15">
        <v>859</v>
      </c>
      <c r="J1062" s="15" t="str">
        <v>failed</v>
      </c>
      <c r="K1062" s="15" t="str">
        <v>GB</v>
      </c>
      <c r="L1062" s="15" t="str">
        <v>GBP</v>
      </c>
      <c r="M1062" s="15">
        <v>1437139080</v>
      </c>
      <c r="N1062" s="15">
        <v>1434552207</v>
      </c>
      <c r="O1062" s="15" t="b">
        <v>0</v>
      </c>
      <c r="P1062" s="15">
        <v>3</v>
      </c>
    </row>
    <row r="1063" spans="1:16" x14ac:dyDescent="0.35">
      <c r="A1063" s="15" t="str">
        <v>successful</v>
      </c>
      <c r="B1063" s="15" t="str">
        <v>US</v>
      </c>
      <c r="C1063" s="15" t="str">
        <v>USD</v>
      </c>
      <c r="D1063" s="15">
        <v>1428725192</v>
      </c>
      <c r="E1063" s="15">
        <v>1426133192</v>
      </c>
      <c r="F1063" s="15" t="b">
        <v>0</v>
      </c>
      <c r="G1063" s="15">
        <v>21</v>
      </c>
      <c r="J1063" s="15" t="str">
        <v>failed</v>
      </c>
      <c r="K1063" s="15" t="str">
        <v>US</v>
      </c>
      <c r="L1063" s="15" t="str">
        <v>USD</v>
      </c>
      <c r="M1063" s="15">
        <v>1420512259</v>
      </c>
      <c r="N1063" s="15">
        <v>1415328259</v>
      </c>
      <c r="O1063" s="15" t="b">
        <v>0</v>
      </c>
      <c r="P1063" s="15">
        <v>0</v>
      </c>
    </row>
    <row r="1064" spans="1:16" x14ac:dyDescent="0.35">
      <c r="A1064" s="15" t="str">
        <v>successful</v>
      </c>
      <c r="B1064" s="15" t="str">
        <v>US</v>
      </c>
      <c r="C1064" s="15" t="str">
        <v>USD</v>
      </c>
      <c r="D1064" s="15">
        <v>1447434268</v>
      </c>
      <c r="E1064" s="15">
        <v>1443801868</v>
      </c>
      <c r="F1064" s="15" t="b">
        <v>0</v>
      </c>
      <c r="G1064" s="15">
        <v>78</v>
      </c>
      <c r="J1064" s="15" t="str">
        <v>failed</v>
      </c>
      <c r="K1064" s="15" t="str">
        <v>US</v>
      </c>
      <c r="L1064" s="15" t="str">
        <v>USD</v>
      </c>
      <c r="M1064" s="15">
        <v>1476482400</v>
      </c>
      <c r="N1064" s="15">
        <v>1473893721</v>
      </c>
      <c r="O1064" s="15" t="b">
        <v>0</v>
      </c>
      <c r="P1064" s="15">
        <v>2</v>
      </c>
    </row>
    <row r="1065" spans="1:16" x14ac:dyDescent="0.35">
      <c r="A1065" s="15" t="str">
        <v>successful</v>
      </c>
      <c r="B1065" s="15" t="str">
        <v>US</v>
      </c>
      <c r="C1065" s="15" t="str">
        <v>USD</v>
      </c>
      <c r="D1065" s="15">
        <v>1487635653</v>
      </c>
      <c r="E1065" s="15">
        <v>1486426053</v>
      </c>
      <c r="F1065" s="15" t="b">
        <v>0</v>
      </c>
      <c r="G1065" s="15">
        <v>53</v>
      </c>
      <c r="J1065" s="15" t="str">
        <v>failed</v>
      </c>
      <c r="K1065" s="15" t="str">
        <v>US</v>
      </c>
      <c r="L1065" s="15" t="str">
        <v>USD</v>
      </c>
      <c r="M1065" s="15">
        <v>1467604800</v>
      </c>
      <c r="N1065" s="15">
        <v>1465533672</v>
      </c>
      <c r="O1065" s="15" t="b">
        <v>0</v>
      </c>
      <c r="P1065" s="15">
        <v>10</v>
      </c>
    </row>
    <row r="1066" spans="1:16" x14ac:dyDescent="0.35">
      <c r="A1066" s="15" t="str">
        <v>successful</v>
      </c>
      <c r="B1066" s="15" t="str">
        <v>CA</v>
      </c>
      <c r="C1066" s="15" t="str">
        <v>CAD</v>
      </c>
      <c r="D1066" s="15">
        <v>1412285825</v>
      </c>
      <c r="E1066" s="15">
        <v>1409261825</v>
      </c>
      <c r="F1066" s="15" t="b">
        <v>0</v>
      </c>
      <c r="G1066" s="15">
        <v>356</v>
      </c>
      <c r="J1066" s="15" t="str">
        <v>failed</v>
      </c>
      <c r="K1066" s="15" t="str">
        <v>US</v>
      </c>
      <c r="L1066" s="15" t="str">
        <v>USD</v>
      </c>
      <c r="M1066" s="15">
        <v>1475697054</v>
      </c>
      <c r="N1066" s="15">
        <v>1473105054</v>
      </c>
      <c r="O1066" s="15" t="b">
        <v>0</v>
      </c>
      <c r="P1066" s="15">
        <v>60</v>
      </c>
    </row>
    <row r="1067" spans="1:16" x14ac:dyDescent="0.35">
      <c r="A1067" s="15" t="str">
        <v>successful</v>
      </c>
      <c r="B1067" s="15" t="str">
        <v>US</v>
      </c>
      <c r="C1067" s="15" t="str">
        <v>USD</v>
      </c>
      <c r="D1067" s="15">
        <v>1486616400</v>
      </c>
      <c r="E1067" s="15">
        <v>1484037977</v>
      </c>
      <c r="F1067" s="15" t="b">
        <v>0</v>
      </c>
      <c r="G1067" s="15">
        <v>279</v>
      </c>
      <c r="J1067" s="15" t="str">
        <v>failed</v>
      </c>
      <c r="K1067" s="15" t="str">
        <v>US</v>
      </c>
      <c r="L1067" s="15" t="str">
        <v>USD</v>
      </c>
      <c r="M1067" s="15">
        <v>1468937681</v>
      </c>
      <c r="N1067" s="15">
        <v>1466345681</v>
      </c>
      <c r="O1067" s="15" t="b">
        <v>0</v>
      </c>
      <c r="P1067" s="15">
        <v>5</v>
      </c>
    </row>
    <row r="1068" spans="1:16" x14ac:dyDescent="0.35">
      <c r="A1068" s="15" t="str">
        <v>successful</v>
      </c>
      <c r="B1068" s="15" t="str">
        <v>US</v>
      </c>
      <c r="C1068" s="15" t="str">
        <v>USD</v>
      </c>
      <c r="D1068" s="15">
        <v>1453737600</v>
      </c>
      <c r="E1068" s="15">
        <v>1452530041</v>
      </c>
      <c r="F1068" s="15" t="b">
        <v>1</v>
      </c>
      <c r="G1068" s="15">
        <v>266</v>
      </c>
      <c r="J1068" s="15" t="str">
        <v>failed</v>
      </c>
      <c r="K1068" s="15" t="str">
        <v>US</v>
      </c>
      <c r="L1068" s="15" t="str">
        <v>USD</v>
      </c>
      <c r="M1068" s="15">
        <v>1400301165</v>
      </c>
      <c r="N1068" s="15">
        <v>1397709165</v>
      </c>
      <c r="O1068" s="15" t="b">
        <v>0</v>
      </c>
      <c r="P1068" s="15">
        <v>9</v>
      </c>
    </row>
    <row r="1069" spans="1:16" x14ac:dyDescent="0.35">
      <c r="A1069" s="15" t="str">
        <v>successful</v>
      </c>
      <c r="B1069" s="15" t="str">
        <v>GB</v>
      </c>
      <c r="C1069" s="15" t="str">
        <v>GBP</v>
      </c>
      <c r="D1069" s="15">
        <v>1364286239</v>
      </c>
      <c r="E1069" s="15">
        <v>1360830239</v>
      </c>
      <c r="F1069" s="15" t="b">
        <v>0</v>
      </c>
      <c r="G1069" s="15">
        <v>623</v>
      </c>
      <c r="J1069" s="15" t="str">
        <v>failed</v>
      </c>
      <c r="K1069" s="15" t="str">
        <v>US</v>
      </c>
      <c r="L1069" s="15" t="str">
        <v>USD</v>
      </c>
      <c r="M1069" s="15">
        <v>1419183813</v>
      </c>
      <c r="N1069" s="15">
        <v>1417455813</v>
      </c>
      <c r="O1069" s="15" t="b">
        <v>0</v>
      </c>
      <c r="P1069" s="15">
        <v>13</v>
      </c>
    </row>
    <row r="1070" spans="1:16" x14ac:dyDescent="0.35">
      <c r="A1070" s="15" t="str">
        <v>successful</v>
      </c>
      <c r="B1070" s="15" t="str">
        <v>US</v>
      </c>
      <c r="C1070" s="15" t="str">
        <v>USD</v>
      </c>
      <c r="D1070" s="15">
        <v>1473213600</v>
      </c>
      <c r="E1070" s="15">
        <v>1470062743</v>
      </c>
      <c r="F1070" s="15" t="b">
        <v>0</v>
      </c>
      <c r="G1070" s="15">
        <v>392</v>
      </c>
      <c r="J1070" s="15" t="str">
        <v>failed</v>
      </c>
      <c r="K1070" s="15" t="str">
        <v>US</v>
      </c>
      <c r="L1070" s="15" t="str">
        <v>USD</v>
      </c>
      <c r="M1070" s="15">
        <v>1434768438</v>
      </c>
      <c r="N1070" s="15">
        <v>1429584438</v>
      </c>
      <c r="O1070" s="15" t="b">
        <v>0</v>
      </c>
      <c r="P1070" s="15">
        <v>0</v>
      </c>
    </row>
    <row r="1071" spans="1:16" x14ac:dyDescent="0.35">
      <c r="A1071" s="15" t="str">
        <v>successful</v>
      </c>
      <c r="B1071" s="15" t="str">
        <v>US</v>
      </c>
      <c r="C1071" s="15" t="str">
        <v>USD</v>
      </c>
      <c r="D1071" s="15">
        <v>1428033540</v>
      </c>
      <c r="E1071" s="15">
        <v>1425531666</v>
      </c>
      <c r="F1071" s="15" t="b">
        <v>1</v>
      </c>
      <c r="G1071" s="15">
        <v>3562</v>
      </c>
      <c r="J1071" s="15" t="str">
        <v>failed</v>
      </c>
      <c r="K1071" s="15" t="str">
        <v>US</v>
      </c>
      <c r="L1071" s="15" t="str">
        <v>USD</v>
      </c>
      <c r="M1071" s="15">
        <v>1422473831</v>
      </c>
      <c r="N1071" s="15">
        <v>1419881831</v>
      </c>
      <c r="O1071" s="15" t="b">
        <v>0</v>
      </c>
      <c r="P1071" s="15">
        <v>8</v>
      </c>
    </row>
    <row r="1072" spans="1:16" x14ac:dyDescent="0.35">
      <c r="A1072" s="15" t="str">
        <v>successful</v>
      </c>
      <c r="B1072" s="15" t="str">
        <v>AU</v>
      </c>
      <c r="C1072" s="15" t="str">
        <v>AUD</v>
      </c>
      <c r="D1072" s="15">
        <v>1477414800</v>
      </c>
      <c r="E1072" s="15">
        <v>1474380241</v>
      </c>
      <c r="F1072" s="15" t="b">
        <v>0</v>
      </c>
      <c r="G1072" s="15">
        <v>514</v>
      </c>
      <c r="J1072" s="15" t="str">
        <v>failed</v>
      </c>
      <c r="K1072" s="15" t="str">
        <v>US</v>
      </c>
      <c r="L1072" s="15" t="str">
        <v>USD</v>
      </c>
      <c r="M1072" s="15">
        <v>1484684186</v>
      </c>
      <c r="N1072" s="15">
        <v>1482092186</v>
      </c>
      <c r="O1072" s="15" t="b">
        <v>0</v>
      </c>
      <c r="P1072" s="15">
        <v>3</v>
      </c>
    </row>
    <row r="1073" spans="1:16" x14ac:dyDescent="0.35">
      <c r="A1073" s="15" t="str">
        <v>successful</v>
      </c>
      <c r="B1073" s="15" t="str">
        <v>GB</v>
      </c>
      <c r="C1073" s="15" t="str">
        <v>GBP</v>
      </c>
      <c r="D1073" s="15">
        <v>1461276000</v>
      </c>
      <c r="E1073" s="15">
        <v>1460055300</v>
      </c>
      <c r="F1073" s="15" t="b">
        <v>0</v>
      </c>
      <c r="G1073" s="15">
        <v>88</v>
      </c>
      <c r="J1073" s="15" t="str">
        <v>failed</v>
      </c>
      <c r="K1073" s="15" t="str">
        <v>US</v>
      </c>
      <c r="L1073" s="15" t="str">
        <v>USD</v>
      </c>
      <c r="M1073" s="15">
        <v>1462417493</v>
      </c>
      <c r="N1073" s="15">
        <v>1459825493</v>
      </c>
      <c r="O1073" s="15" t="b">
        <v>0</v>
      </c>
      <c r="P1073" s="15">
        <v>3</v>
      </c>
    </row>
    <row r="1074" spans="1:16" x14ac:dyDescent="0.35">
      <c r="A1074" s="15" t="str">
        <v>successful</v>
      </c>
      <c r="B1074" s="15" t="str">
        <v>US</v>
      </c>
      <c r="C1074" s="15" t="str">
        <v>USD</v>
      </c>
      <c r="D1074" s="15">
        <v>1458716340</v>
      </c>
      <c r="E1074" s="15">
        <v>1455721204</v>
      </c>
      <c r="F1074" s="15" t="b">
        <v>0</v>
      </c>
      <c r="G1074" s="15">
        <v>537</v>
      </c>
      <c r="J1074" s="15" t="str">
        <v>failed</v>
      </c>
      <c r="K1074" s="15" t="str">
        <v>US</v>
      </c>
      <c r="L1074" s="15" t="str">
        <v>USD</v>
      </c>
      <c r="M1074" s="15">
        <v>1437069079</v>
      </c>
      <c r="N1074" s="15">
        <v>1434477079</v>
      </c>
      <c r="O1074" s="15" t="b">
        <v>0</v>
      </c>
      <c r="P1074" s="15">
        <v>0</v>
      </c>
    </row>
    <row r="1075" spans="1:16" x14ac:dyDescent="0.35">
      <c r="A1075" s="15" t="str">
        <v>successful</v>
      </c>
      <c r="B1075" s="15" t="str">
        <v>GB</v>
      </c>
      <c r="C1075" s="15" t="str">
        <v>GBP</v>
      </c>
      <c r="D1075" s="15">
        <v>1487102427</v>
      </c>
      <c r="E1075" s="15">
        <v>1486065627</v>
      </c>
      <c r="F1075" s="15" t="b">
        <v>0</v>
      </c>
      <c r="G1075" s="15">
        <v>25</v>
      </c>
      <c r="J1075" s="15" t="str">
        <v>failed</v>
      </c>
      <c r="K1075" s="15" t="str">
        <v>US</v>
      </c>
      <c r="L1075" s="15" t="str">
        <v>USD</v>
      </c>
      <c r="M1075" s="15">
        <v>1480525200</v>
      </c>
      <c r="N1075" s="15">
        <v>1477781724</v>
      </c>
      <c r="O1075" s="15" t="b">
        <v>0</v>
      </c>
      <c r="P1075" s="15">
        <v>6</v>
      </c>
    </row>
    <row r="1076" spans="1:16" x14ac:dyDescent="0.35">
      <c r="A1076" s="15" t="str">
        <v>successful</v>
      </c>
      <c r="B1076" s="15" t="str">
        <v>GB</v>
      </c>
      <c r="C1076" s="15" t="str">
        <v>GBP</v>
      </c>
      <c r="D1076" s="15">
        <v>1481842800</v>
      </c>
      <c r="E1076" s="15">
        <v>1479414344</v>
      </c>
      <c r="F1076" s="15" t="b">
        <v>0</v>
      </c>
      <c r="G1076" s="15">
        <v>3238</v>
      </c>
      <c r="J1076" s="15" t="str">
        <v>failed</v>
      </c>
      <c r="K1076" s="15" t="str">
        <v>GB</v>
      </c>
      <c r="L1076" s="15" t="str">
        <v>GBP</v>
      </c>
      <c r="M1076" s="15">
        <v>1435934795</v>
      </c>
      <c r="N1076" s="15">
        <v>1430750795</v>
      </c>
      <c r="O1076" s="15" t="b">
        <v>0</v>
      </c>
      <c r="P1076" s="15">
        <v>4</v>
      </c>
    </row>
    <row r="1077" spans="1:16" x14ac:dyDescent="0.35">
      <c r="A1077" s="15" t="str">
        <v>successful</v>
      </c>
      <c r="B1077" s="15" t="str">
        <v>US</v>
      </c>
      <c r="C1077" s="15" t="str">
        <v>USD</v>
      </c>
      <c r="D1077" s="15">
        <v>1479704340</v>
      </c>
      <c r="E1077" s="15">
        <v>1477043072</v>
      </c>
      <c r="F1077" s="15" t="b">
        <v>0</v>
      </c>
      <c r="G1077" s="15">
        <v>897</v>
      </c>
      <c r="J1077" s="15" t="str">
        <v>failed</v>
      </c>
      <c r="K1077" s="15" t="str">
        <v>US</v>
      </c>
      <c r="L1077" s="15" t="str">
        <v>USD</v>
      </c>
      <c r="M1077" s="15">
        <v>1453310661</v>
      </c>
      <c r="N1077" s="15">
        <v>1450718661</v>
      </c>
      <c r="O1077" s="15" t="b">
        <v>0</v>
      </c>
      <c r="P1077" s="15">
        <v>1</v>
      </c>
    </row>
    <row r="1078" spans="1:16" x14ac:dyDescent="0.35">
      <c r="A1078" s="15" t="str">
        <v>successful</v>
      </c>
      <c r="B1078" s="15" t="str">
        <v>US</v>
      </c>
      <c r="C1078" s="15" t="str">
        <v>USD</v>
      </c>
      <c r="D1078" s="15">
        <v>1459012290</v>
      </c>
      <c r="E1078" s="15">
        <v>1456423890</v>
      </c>
      <c r="F1078" s="15" t="b">
        <v>0</v>
      </c>
      <c r="G1078" s="15">
        <v>878</v>
      </c>
      <c r="J1078" s="15" t="str">
        <v>failed</v>
      </c>
      <c r="K1078" s="15" t="str">
        <v>US</v>
      </c>
      <c r="L1078" s="15" t="str">
        <v>USD</v>
      </c>
      <c r="M1078" s="15">
        <v>1440090300</v>
      </c>
      <c r="N1078" s="15">
        <v>1436305452</v>
      </c>
      <c r="O1078" s="15" t="b">
        <v>0</v>
      </c>
      <c r="P1078" s="15">
        <v>29</v>
      </c>
    </row>
    <row r="1079" spans="1:16" x14ac:dyDescent="0.35">
      <c r="A1079" s="15" t="str">
        <v>successful</v>
      </c>
      <c r="B1079" s="15" t="str">
        <v>US</v>
      </c>
      <c r="C1079" s="15" t="str">
        <v>USD</v>
      </c>
      <c r="D1079" s="15">
        <v>1439317900</v>
      </c>
      <c r="E1079" s="15">
        <v>1436725900</v>
      </c>
      <c r="F1079" s="15" t="b">
        <v>0</v>
      </c>
      <c r="G1079" s="15">
        <v>115</v>
      </c>
      <c r="J1079" s="15" t="str">
        <v>failed</v>
      </c>
      <c r="K1079" s="15" t="str">
        <v>US</v>
      </c>
      <c r="L1079" s="15" t="str">
        <v>USD</v>
      </c>
      <c r="M1079" s="15">
        <v>1417620036</v>
      </c>
      <c r="N1079" s="15">
        <v>1412432436</v>
      </c>
      <c r="O1079" s="15" t="b">
        <v>0</v>
      </c>
      <c r="P1079" s="15">
        <v>0</v>
      </c>
    </row>
    <row r="1080" spans="1:16" x14ac:dyDescent="0.35">
      <c r="A1080" s="15" t="str">
        <v>successful</v>
      </c>
      <c r="B1080" s="15" t="str">
        <v>US</v>
      </c>
      <c r="C1080" s="15" t="str">
        <v>USD</v>
      </c>
      <c r="D1080" s="15">
        <v>1480662000</v>
      </c>
      <c r="E1080" s="15">
        <v>1478000502</v>
      </c>
      <c r="F1080" s="15" t="b">
        <v>0</v>
      </c>
      <c r="G1080" s="15">
        <v>234</v>
      </c>
      <c r="J1080" s="15" t="str">
        <v>failed</v>
      </c>
      <c r="K1080" s="15" t="str">
        <v>US</v>
      </c>
      <c r="L1080" s="15" t="str">
        <v>USD</v>
      </c>
      <c r="M1080" s="15">
        <v>1462112318</v>
      </c>
      <c r="N1080" s="15">
        <v>1459520318</v>
      </c>
      <c r="O1080" s="15" t="b">
        <v>0</v>
      </c>
      <c r="P1080" s="15">
        <v>4</v>
      </c>
    </row>
    <row r="1081" spans="1:16" x14ac:dyDescent="0.35">
      <c r="A1081" s="15" t="str">
        <v>successful</v>
      </c>
      <c r="B1081" s="15" t="str">
        <v>US</v>
      </c>
      <c r="C1081" s="15" t="str">
        <v>USD</v>
      </c>
      <c r="D1081" s="15">
        <v>1425132059</v>
      </c>
      <c r="E1081" s="15">
        <v>1422540059</v>
      </c>
      <c r="F1081" s="15" t="b">
        <v>0</v>
      </c>
      <c r="G1081" s="15">
        <v>4330</v>
      </c>
      <c r="J1081" s="15" t="str">
        <v>failed</v>
      </c>
      <c r="K1081" s="15" t="str">
        <v>US</v>
      </c>
      <c r="L1081" s="15" t="str">
        <v>USD</v>
      </c>
      <c r="M1081" s="15">
        <v>1454734740</v>
      </c>
      <c r="N1081" s="15">
        <v>1451684437</v>
      </c>
      <c r="O1081" s="15" t="b">
        <v>0</v>
      </c>
      <c r="P1081" s="15">
        <v>5</v>
      </c>
    </row>
    <row r="1082" spans="1:16" x14ac:dyDescent="0.35">
      <c r="A1082" s="15" t="str">
        <v>successful</v>
      </c>
      <c r="B1082" s="15" t="str">
        <v>US</v>
      </c>
      <c r="C1082" s="15" t="str">
        <v>USD</v>
      </c>
      <c r="D1082" s="15">
        <v>1447507200</v>
      </c>
      <c r="E1082" s="15">
        <v>1444911600</v>
      </c>
      <c r="F1082" s="15" t="b">
        <v>0</v>
      </c>
      <c r="G1082" s="15">
        <v>651</v>
      </c>
      <c r="J1082" s="15" t="str">
        <v>failed</v>
      </c>
      <c r="K1082" s="15" t="str">
        <v>US</v>
      </c>
      <c r="L1082" s="15" t="str">
        <v>USD</v>
      </c>
      <c r="M1082" s="15">
        <v>1417800435</v>
      </c>
      <c r="N1082" s="15">
        <v>1415208435</v>
      </c>
      <c r="O1082" s="15" t="b">
        <v>0</v>
      </c>
      <c r="P1082" s="15">
        <v>4</v>
      </c>
    </row>
    <row r="1083" spans="1:16" x14ac:dyDescent="0.35">
      <c r="A1083" s="15" t="str">
        <v>successful</v>
      </c>
      <c r="B1083" s="15" t="str">
        <v>IE</v>
      </c>
      <c r="C1083" s="15" t="str">
        <v>EUR</v>
      </c>
      <c r="D1083" s="15">
        <v>1444903198</v>
      </c>
      <c r="E1083" s="15">
        <v>1442311198</v>
      </c>
      <c r="F1083" s="15" t="b">
        <v>1</v>
      </c>
      <c r="G1083" s="15">
        <v>251</v>
      </c>
      <c r="J1083" s="15" t="str">
        <v>failed</v>
      </c>
      <c r="K1083" s="15" t="str">
        <v>US</v>
      </c>
      <c r="L1083" s="15" t="str">
        <v>USD</v>
      </c>
      <c r="M1083" s="15">
        <v>1426294201</v>
      </c>
      <c r="N1083" s="15">
        <v>1423705801</v>
      </c>
      <c r="O1083" s="15" t="b">
        <v>0</v>
      </c>
      <c r="P1083" s="15">
        <v>5</v>
      </c>
    </row>
    <row r="1084" spans="1:16" x14ac:dyDescent="0.35">
      <c r="A1084" s="15" t="str">
        <v>successful</v>
      </c>
      <c r="B1084" s="15" t="str">
        <v>GB</v>
      </c>
      <c r="C1084" s="15" t="str">
        <v>GBP</v>
      </c>
      <c r="D1084" s="15">
        <v>1436151600</v>
      </c>
      <c r="E1084" s="15">
        <v>1433775668</v>
      </c>
      <c r="F1084" s="15" t="b">
        <v>0</v>
      </c>
      <c r="G1084" s="15">
        <v>263</v>
      </c>
      <c r="J1084" s="15" t="str">
        <v>failed</v>
      </c>
      <c r="K1084" s="15" t="str">
        <v>US</v>
      </c>
      <c r="L1084" s="15" t="str">
        <v>USD</v>
      </c>
      <c r="M1084" s="15">
        <v>1442635140</v>
      </c>
      <c r="N1084" s="15">
        <v>1442243484</v>
      </c>
      <c r="O1084" s="15" t="b">
        <v>0</v>
      </c>
      <c r="P1084" s="15">
        <v>1</v>
      </c>
    </row>
    <row r="1085" spans="1:16" x14ac:dyDescent="0.35">
      <c r="A1085" s="15" t="str">
        <v>successful</v>
      </c>
      <c r="B1085" s="15" t="str">
        <v>GB</v>
      </c>
      <c r="C1085" s="15" t="str">
        <v>GBP</v>
      </c>
      <c r="D1085" s="15">
        <v>1358367565</v>
      </c>
      <c r="E1085" s="15">
        <v>1357157965</v>
      </c>
      <c r="F1085" s="15" t="b">
        <v>0</v>
      </c>
      <c r="G1085" s="15">
        <v>28</v>
      </c>
      <c r="J1085" s="15" t="str">
        <v>failed</v>
      </c>
      <c r="K1085" s="15" t="str">
        <v>US</v>
      </c>
      <c r="L1085" s="15" t="str">
        <v>USD</v>
      </c>
      <c r="M1085" s="15">
        <v>1420971324</v>
      </c>
      <c r="N1085" s="15">
        <v>1418379324</v>
      </c>
      <c r="O1085" s="15" t="b">
        <v>0</v>
      </c>
      <c r="P1085" s="15">
        <v>1</v>
      </c>
    </row>
    <row r="1086" spans="1:16" x14ac:dyDescent="0.35">
      <c r="A1086" s="15" t="str">
        <v>successful</v>
      </c>
      <c r="B1086" s="15" t="str">
        <v>US</v>
      </c>
      <c r="C1086" s="15" t="str">
        <v>USD</v>
      </c>
      <c r="D1086" s="15">
        <v>1351801368</v>
      </c>
      <c r="E1086" s="15">
        <v>1349209368</v>
      </c>
      <c r="F1086" s="15" t="b">
        <v>0</v>
      </c>
      <c r="G1086" s="15">
        <v>721</v>
      </c>
      <c r="J1086" s="15" t="str">
        <v>failed</v>
      </c>
      <c r="K1086" s="15" t="str">
        <v>US</v>
      </c>
      <c r="L1086" s="15" t="str">
        <v>USD</v>
      </c>
      <c r="M1086" s="15">
        <v>1413608340</v>
      </c>
      <c r="N1086" s="15">
        <v>1412945440</v>
      </c>
      <c r="O1086" s="15" t="b">
        <v>0</v>
      </c>
      <c r="P1086" s="15">
        <v>0</v>
      </c>
    </row>
    <row r="1087" spans="1:16" x14ac:dyDescent="0.35">
      <c r="A1087" s="15" t="str">
        <v>successful</v>
      </c>
      <c r="B1087" s="15" t="str">
        <v>CA</v>
      </c>
      <c r="C1087" s="15" t="str">
        <v>CAD</v>
      </c>
      <c r="D1087" s="15">
        <v>1443127082</v>
      </c>
      <c r="E1087" s="15">
        <v>1440535082</v>
      </c>
      <c r="F1087" s="15" t="b">
        <v>0</v>
      </c>
      <c r="G1087" s="15">
        <v>50</v>
      </c>
      <c r="J1087" s="15" t="str">
        <v>failed</v>
      </c>
      <c r="K1087" s="15" t="str">
        <v>US</v>
      </c>
      <c r="L1087" s="15" t="str">
        <v>USD</v>
      </c>
      <c r="M1087" s="15">
        <v>1409344985</v>
      </c>
      <c r="N1087" s="15">
        <v>1406752985</v>
      </c>
      <c r="O1087" s="15" t="b">
        <v>0</v>
      </c>
      <c r="P1087" s="15">
        <v>14</v>
      </c>
    </row>
    <row r="1088" spans="1:16" x14ac:dyDescent="0.35">
      <c r="A1088" s="15" t="str">
        <v>successful</v>
      </c>
      <c r="B1088" s="15" t="str">
        <v>US</v>
      </c>
      <c r="C1088" s="15" t="str">
        <v>USD</v>
      </c>
      <c r="D1088" s="15">
        <v>1362814119</v>
      </c>
      <c r="E1088" s="15">
        <v>1360222119</v>
      </c>
      <c r="F1088" s="15" t="b">
        <v>0</v>
      </c>
      <c r="G1088" s="15">
        <v>73</v>
      </c>
      <c r="J1088" s="15" t="str">
        <v>failed</v>
      </c>
      <c r="K1088" s="15" t="str">
        <v>US</v>
      </c>
      <c r="L1088" s="15" t="str">
        <v>USD</v>
      </c>
      <c r="M1088" s="15">
        <v>1407553200</v>
      </c>
      <c r="N1088" s="15">
        <v>1405100992</v>
      </c>
      <c r="O1088" s="15" t="b">
        <v>0</v>
      </c>
      <c r="P1088" s="15">
        <v>3</v>
      </c>
    </row>
    <row r="1089" spans="1:16" x14ac:dyDescent="0.35">
      <c r="A1089" s="15" t="str">
        <v>successful</v>
      </c>
      <c r="B1089" s="15" t="str">
        <v>US</v>
      </c>
      <c r="C1089" s="15" t="str">
        <v>USD</v>
      </c>
      <c r="D1089" s="15">
        <v>1338579789</v>
      </c>
      <c r="E1089" s="15">
        <v>1335987789</v>
      </c>
      <c r="F1089" s="15" t="b">
        <v>0</v>
      </c>
      <c r="G1089" s="15">
        <v>27</v>
      </c>
      <c r="J1089" s="15" t="str">
        <v>failed</v>
      </c>
      <c r="K1089" s="15" t="str">
        <v>US</v>
      </c>
      <c r="L1089" s="15" t="str">
        <v>USD</v>
      </c>
      <c r="M1089" s="15">
        <v>1460751128</v>
      </c>
      <c r="N1089" s="15">
        <v>1455570728</v>
      </c>
      <c r="O1089" s="15" t="b">
        <v>0</v>
      </c>
      <c r="P1089" s="15">
        <v>10</v>
      </c>
    </row>
    <row r="1090" spans="1:16" x14ac:dyDescent="0.35">
      <c r="A1090" s="15" t="str">
        <v>successful</v>
      </c>
      <c r="B1090" s="15" t="str">
        <v>US</v>
      </c>
      <c r="C1090" s="15" t="str">
        <v>USD</v>
      </c>
      <c r="D1090" s="15">
        <v>1334556624</v>
      </c>
      <c r="E1090" s="15">
        <v>1333001424</v>
      </c>
      <c r="F1090" s="15" t="b">
        <v>0</v>
      </c>
      <c r="G1090" s="15">
        <v>34</v>
      </c>
      <c r="J1090" s="15" t="str">
        <v>failed</v>
      </c>
      <c r="K1090" s="15" t="str">
        <v>US</v>
      </c>
      <c r="L1090" s="15" t="str">
        <v>USD</v>
      </c>
      <c r="M1090" s="15">
        <v>1409000400</v>
      </c>
      <c r="N1090" s="15">
        <v>1408381704</v>
      </c>
      <c r="O1090" s="15" t="b">
        <v>0</v>
      </c>
      <c r="P1090" s="15">
        <v>17</v>
      </c>
    </row>
    <row r="1091" spans="1:16" x14ac:dyDescent="0.35">
      <c r="A1091" s="15" t="str">
        <v>successful</v>
      </c>
      <c r="B1091" s="15" t="str">
        <v>US</v>
      </c>
      <c r="C1091" s="15" t="str">
        <v>USD</v>
      </c>
      <c r="D1091" s="15">
        <v>1384580373</v>
      </c>
      <c r="E1091" s="15">
        <v>1381984773</v>
      </c>
      <c r="F1091" s="15" t="b">
        <v>0</v>
      </c>
      <c r="G1091" s="15">
        <v>7</v>
      </c>
      <c r="J1091" s="15" t="str">
        <v>failed</v>
      </c>
      <c r="K1091" s="15" t="str">
        <v>US</v>
      </c>
      <c r="L1091" s="15" t="str">
        <v>USD</v>
      </c>
      <c r="M1091" s="15">
        <v>1420768800</v>
      </c>
      <c r="N1091" s="15">
        <v>1415644395</v>
      </c>
      <c r="O1091" s="15" t="b">
        <v>0</v>
      </c>
      <c r="P1091" s="15">
        <v>2</v>
      </c>
    </row>
    <row r="1092" spans="1:16" x14ac:dyDescent="0.35">
      <c r="A1092" s="15" t="str">
        <v>successful</v>
      </c>
      <c r="B1092" s="15" t="str">
        <v>US</v>
      </c>
      <c r="C1092" s="15" t="str">
        <v>USD</v>
      </c>
      <c r="D1092" s="15">
        <v>1333771200</v>
      </c>
      <c r="E1092" s="15">
        <v>1328649026</v>
      </c>
      <c r="F1092" s="15" t="b">
        <v>0</v>
      </c>
      <c r="G1092" s="15">
        <v>24</v>
      </c>
      <c r="J1092" s="15" t="str">
        <v>failed</v>
      </c>
      <c r="K1092" s="15" t="str">
        <v>US</v>
      </c>
      <c r="L1092" s="15" t="str">
        <v>USD</v>
      </c>
      <c r="M1092" s="15">
        <v>1428100815</v>
      </c>
      <c r="N1092" s="15">
        <v>1422920415</v>
      </c>
      <c r="O1092" s="15" t="b">
        <v>0</v>
      </c>
      <c r="P1092" s="15">
        <v>0</v>
      </c>
    </row>
    <row r="1093" spans="1:16" x14ac:dyDescent="0.35">
      <c r="A1093" s="15" t="str">
        <v>successful</v>
      </c>
      <c r="B1093" s="15" t="str">
        <v>GB</v>
      </c>
      <c r="C1093" s="15" t="str">
        <v>GBP</v>
      </c>
      <c r="D1093" s="15">
        <v>1397516400</v>
      </c>
      <c r="E1093" s="15">
        <v>1396524644</v>
      </c>
      <c r="F1093" s="15" t="b">
        <v>0</v>
      </c>
      <c r="G1093" s="15">
        <v>15</v>
      </c>
      <c r="J1093" s="15" t="str">
        <v>failed</v>
      </c>
      <c r="K1093" s="15" t="str">
        <v>US</v>
      </c>
      <c r="L1093" s="15" t="str">
        <v>USD</v>
      </c>
      <c r="M1093" s="15">
        <v>1403470800</v>
      </c>
      <c r="N1093" s="15">
        <v>1403356792</v>
      </c>
      <c r="O1093" s="15" t="b">
        <v>0</v>
      </c>
      <c r="P1093" s="15">
        <v>4</v>
      </c>
    </row>
    <row r="1094" spans="1:16" x14ac:dyDescent="0.35">
      <c r="A1094" s="15" t="str">
        <v>successful</v>
      </c>
      <c r="B1094" s="15" t="str">
        <v>US</v>
      </c>
      <c r="C1094" s="15" t="str">
        <v>USD</v>
      </c>
      <c r="D1094" s="15">
        <v>1334424960</v>
      </c>
      <c r="E1094" s="15">
        <v>1329442510</v>
      </c>
      <c r="F1094" s="15" t="b">
        <v>0</v>
      </c>
      <c r="G1094" s="15">
        <v>72</v>
      </c>
      <c r="J1094" s="15" t="str">
        <v>failed</v>
      </c>
      <c r="K1094" s="15" t="str">
        <v>US</v>
      </c>
      <c r="L1094" s="15" t="str">
        <v>USD</v>
      </c>
      <c r="M1094" s="15">
        <v>1481522400</v>
      </c>
      <c r="N1094" s="15">
        <v>1480283321</v>
      </c>
      <c r="O1094" s="15" t="b">
        <v>0</v>
      </c>
      <c r="P1094" s="15">
        <v>12</v>
      </c>
    </row>
    <row r="1095" spans="1:16" x14ac:dyDescent="0.35">
      <c r="A1095" s="15" t="str">
        <v>successful</v>
      </c>
      <c r="B1095" s="15" t="str">
        <v>US</v>
      </c>
      <c r="C1095" s="15" t="str">
        <v>USD</v>
      </c>
      <c r="D1095" s="15">
        <v>1397113140</v>
      </c>
      <c r="E1095" s="15">
        <v>1395168625</v>
      </c>
      <c r="F1095" s="15" t="b">
        <v>0</v>
      </c>
      <c r="G1095" s="15">
        <v>120</v>
      </c>
      <c r="J1095" s="15" t="str">
        <v>failed</v>
      </c>
      <c r="K1095" s="15" t="str">
        <v>US</v>
      </c>
      <c r="L1095" s="15" t="str">
        <v>USD</v>
      </c>
      <c r="M1095" s="15">
        <v>1444577345</v>
      </c>
      <c r="N1095" s="15">
        <v>1441985458</v>
      </c>
      <c r="O1095" s="15" t="b">
        <v>0</v>
      </c>
      <c r="P1095" s="15">
        <v>3</v>
      </c>
    </row>
    <row r="1096" spans="1:16" x14ac:dyDescent="0.35">
      <c r="A1096" s="15" t="str">
        <v>successful</v>
      </c>
      <c r="B1096" s="15" t="str">
        <v>US</v>
      </c>
      <c r="C1096" s="15" t="str">
        <v>USD</v>
      </c>
      <c r="D1096" s="15">
        <v>1383526800</v>
      </c>
      <c r="E1096" s="15">
        <v>1380650177</v>
      </c>
      <c r="F1096" s="15" t="b">
        <v>0</v>
      </c>
      <c r="G1096" s="15">
        <v>123</v>
      </c>
      <c r="J1096" s="15" t="str">
        <v>failed</v>
      </c>
      <c r="K1096" s="15" t="str">
        <v>US</v>
      </c>
      <c r="L1096" s="15" t="str">
        <v>USD</v>
      </c>
      <c r="M1096" s="15">
        <v>1446307053</v>
      </c>
      <c r="N1096" s="15">
        <v>1443715053</v>
      </c>
      <c r="O1096" s="15" t="b">
        <v>0</v>
      </c>
      <c r="P1096" s="15">
        <v>12</v>
      </c>
    </row>
    <row r="1097" spans="1:16" x14ac:dyDescent="0.35">
      <c r="A1097" s="15" t="str">
        <v>successful</v>
      </c>
      <c r="B1097" s="15" t="str">
        <v>US</v>
      </c>
      <c r="C1097" s="15" t="str">
        <v>USD</v>
      </c>
      <c r="D1097" s="15">
        <v>1431719379</v>
      </c>
      <c r="E1097" s="15">
        <v>1429127379</v>
      </c>
      <c r="F1097" s="15" t="b">
        <v>0</v>
      </c>
      <c r="G1097" s="15">
        <v>1</v>
      </c>
      <c r="J1097" s="15" t="str">
        <v>failed</v>
      </c>
      <c r="K1097" s="15" t="str">
        <v>US</v>
      </c>
      <c r="L1097" s="15" t="str">
        <v>USD</v>
      </c>
      <c r="M1097" s="15">
        <v>1469325158</v>
      </c>
      <c r="N1097" s="15">
        <v>1464141158</v>
      </c>
      <c r="O1097" s="15" t="b">
        <v>0</v>
      </c>
      <c r="P1097" s="15">
        <v>0</v>
      </c>
    </row>
    <row r="1098" spans="1:16" x14ac:dyDescent="0.35">
      <c r="A1098" s="15" t="str">
        <v>successful</v>
      </c>
      <c r="B1098" s="15" t="str">
        <v>US</v>
      </c>
      <c r="C1098" s="15" t="str">
        <v>USD</v>
      </c>
      <c r="D1098" s="15">
        <v>1391713248</v>
      </c>
      <c r="E1098" s="15">
        <v>1389121248</v>
      </c>
      <c r="F1098" s="15" t="b">
        <v>0</v>
      </c>
      <c r="G1098" s="15">
        <v>24</v>
      </c>
      <c r="J1098" s="15" t="str">
        <v>failed</v>
      </c>
      <c r="K1098" s="15" t="str">
        <v>US</v>
      </c>
      <c r="L1098" s="15" t="str">
        <v>USD</v>
      </c>
      <c r="M1098" s="15">
        <v>1407562632</v>
      </c>
      <c r="N1098" s="15">
        <v>1404970632</v>
      </c>
      <c r="O1098" s="15" t="b">
        <v>0</v>
      </c>
      <c r="P1098" s="15">
        <v>7</v>
      </c>
    </row>
    <row r="1099" spans="1:16" x14ac:dyDescent="0.35">
      <c r="A1099" s="15" t="str">
        <v>successful</v>
      </c>
      <c r="B1099" s="15" t="str">
        <v>US</v>
      </c>
      <c r="C1099" s="15" t="str">
        <v>USD</v>
      </c>
      <c r="D1099" s="15">
        <v>1331621940</v>
      </c>
      <c r="E1099" s="15">
        <v>1329671572</v>
      </c>
      <c r="F1099" s="15" t="b">
        <v>0</v>
      </c>
      <c r="G1099" s="15">
        <v>33</v>
      </c>
      <c r="J1099" s="15" t="str">
        <v>failed</v>
      </c>
      <c r="K1099" s="15" t="str">
        <v>US</v>
      </c>
      <c r="L1099" s="15" t="str">
        <v>USD</v>
      </c>
      <c r="M1099" s="15">
        <v>1423345339</v>
      </c>
      <c r="N1099" s="15">
        <v>1418161339</v>
      </c>
      <c r="O1099" s="15" t="b">
        <v>0</v>
      </c>
      <c r="P1099" s="15">
        <v>2</v>
      </c>
    </row>
    <row r="1100" spans="1:16" x14ac:dyDescent="0.35">
      <c r="A1100" s="15" t="str">
        <v>successful</v>
      </c>
      <c r="B1100" s="15" t="str">
        <v>US</v>
      </c>
      <c r="C1100" s="15" t="str">
        <v>USD</v>
      </c>
      <c r="D1100" s="15">
        <v>1437674545</v>
      </c>
      <c r="E1100" s="15">
        <v>1436464945</v>
      </c>
      <c r="F1100" s="15" t="b">
        <v>0</v>
      </c>
      <c r="G1100" s="15">
        <v>14</v>
      </c>
      <c r="J1100" s="15" t="str">
        <v>failed</v>
      </c>
      <c r="K1100" s="15" t="str">
        <v>US</v>
      </c>
      <c r="L1100" s="15" t="str">
        <v>USD</v>
      </c>
      <c r="M1100" s="15">
        <v>1440412396</v>
      </c>
      <c r="N1100" s="15">
        <v>1437820396</v>
      </c>
      <c r="O1100" s="15" t="b">
        <v>0</v>
      </c>
      <c r="P1100" s="15">
        <v>1</v>
      </c>
    </row>
    <row r="1101" spans="1:16" x14ac:dyDescent="0.35">
      <c r="A1101" s="15" t="str">
        <v>successful</v>
      </c>
      <c r="B1101" s="15" t="str">
        <v>US</v>
      </c>
      <c r="C1101" s="15" t="str">
        <v>USD</v>
      </c>
      <c r="D1101" s="15">
        <v>1446451200</v>
      </c>
      <c r="E1101" s="15">
        <v>1445539113</v>
      </c>
      <c r="F1101" s="15" t="b">
        <v>0</v>
      </c>
      <c r="G1101" s="15">
        <v>9</v>
      </c>
      <c r="J1101" s="15" t="str">
        <v>failed</v>
      </c>
      <c r="K1101" s="15" t="str">
        <v>US</v>
      </c>
      <c r="L1101" s="15" t="str">
        <v>USD</v>
      </c>
      <c r="M1101" s="15">
        <v>1441771218</v>
      </c>
      <c r="N1101" s="15">
        <v>1436587218</v>
      </c>
      <c r="O1101" s="15" t="b">
        <v>0</v>
      </c>
      <c r="P1101" s="15">
        <v>4</v>
      </c>
    </row>
    <row r="1102" spans="1:16" x14ac:dyDescent="0.35">
      <c r="A1102" s="15" t="str">
        <v>successful</v>
      </c>
      <c r="B1102" s="15" t="str">
        <v>US</v>
      </c>
      <c r="C1102" s="15" t="str">
        <v>USD</v>
      </c>
      <c r="D1102" s="15">
        <v>1346198400</v>
      </c>
      <c r="E1102" s="15">
        <v>1344281383</v>
      </c>
      <c r="F1102" s="15" t="b">
        <v>0</v>
      </c>
      <c r="G1102" s="15">
        <v>76</v>
      </c>
      <c r="J1102" s="15" t="str">
        <v>failed</v>
      </c>
      <c r="K1102" s="15" t="str">
        <v>GB</v>
      </c>
      <c r="L1102" s="15" t="str">
        <v>GBP</v>
      </c>
      <c r="M1102" s="15">
        <v>1415534400</v>
      </c>
      <c r="N1102" s="15">
        <v>1414538031</v>
      </c>
      <c r="O1102" s="15" t="b">
        <v>0</v>
      </c>
      <c r="P1102" s="15">
        <v>4</v>
      </c>
    </row>
    <row r="1103" spans="1:16" x14ac:dyDescent="0.35">
      <c r="A1103" s="15" t="str">
        <v>successful</v>
      </c>
      <c r="B1103" s="15" t="str">
        <v>US</v>
      </c>
      <c r="C1103" s="15" t="str">
        <v>USD</v>
      </c>
      <c r="D1103" s="15">
        <v>1440004512</v>
      </c>
      <c r="E1103" s="15">
        <v>1437412512</v>
      </c>
      <c r="F1103" s="15" t="b">
        <v>0</v>
      </c>
      <c r="G1103" s="15">
        <v>19</v>
      </c>
      <c r="J1103" s="15" t="str">
        <v>failed</v>
      </c>
      <c r="K1103" s="15" t="str">
        <v>US</v>
      </c>
      <c r="L1103" s="15" t="str">
        <v>USD</v>
      </c>
      <c r="M1103" s="15">
        <v>1473211313</v>
      </c>
      <c r="N1103" s="15">
        <v>1472001713</v>
      </c>
      <c r="O1103" s="15" t="b">
        <v>0</v>
      </c>
      <c r="P1103" s="15">
        <v>17</v>
      </c>
    </row>
    <row r="1104" spans="1:16" x14ac:dyDescent="0.35">
      <c r="A1104" s="15" t="str">
        <v>successful</v>
      </c>
      <c r="B1104" s="15" t="str">
        <v>US</v>
      </c>
      <c r="C1104" s="15" t="str">
        <v>USD</v>
      </c>
      <c r="D1104" s="15">
        <v>1374888436</v>
      </c>
      <c r="E1104" s="15">
        <v>1372296436</v>
      </c>
      <c r="F1104" s="15" t="b">
        <v>0</v>
      </c>
      <c r="G1104" s="15">
        <v>69</v>
      </c>
      <c r="J1104" s="15" t="str">
        <v>failed</v>
      </c>
      <c r="K1104" s="15" t="str">
        <v>US</v>
      </c>
      <c r="L1104" s="15" t="str">
        <v>USD</v>
      </c>
      <c r="M1104" s="15">
        <v>1438390800</v>
      </c>
      <c r="N1104" s="15">
        <v>1436888066</v>
      </c>
      <c r="O1104" s="15" t="b">
        <v>0</v>
      </c>
      <c r="P1104" s="15">
        <v>7</v>
      </c>
    </row>
    <row r="1105" spans="1:16" x14ac:dyDescent="0.35">
      <c r="A1105" s="15" t="str">
        <v>successful</v>
      </c>
      <c r="B1105" s="15" t="str">
        <v>US</v>
      </c>
      <c r="C1105" s="15" t="str">
        <v>USD</v>
      </c>
      <c r="D1105" s="15">
        <v>1461369600</v>
      </c>
      <c r="E1105" s="15">
        <v>1458748809</v>
      </c>
      <c r="F1105" s="15" t="b">
        <v>0</v>
      </c>
      <c r="G1105" s="15">
        <v>218</v>
      </c>
      <c r="J1105" s="15" t="str">
        <v>failed</v>
      </c>
      <c r="K1105" s="15" t="str">
        <v>US</v>
      </c>
      <c r="L1105" s="15" t="str">
        <v>USD</v>
      </c>
      <c r="M1105" s="15">
        <v>1463259837</v>
      </c>
      <c r="N1105" s="15">
        <v>1458075837</v>
      </c>
      <c r="O1105" s="15" t="b">
        <v>0</v>
      </c>
      <c r="P1105" s="15">
        <v>2</v>
      </c>
    </row>
    <row r="1106" spans="1:16" x14ac:dyDescent="0.35">
      <c r="A1106" s="15" t="str">
        <v>successful</v>
      </c>
      <c r="B1106" s="15" t="str">
        <v>US</v>
      </c>
      <c r="C1106" s="15" t="str">
        <v>USD</v>
      </c>
      <c r="D1106" s="15">
        <v>1327776847</v>
      </c>
      <c r="E1106" s="15">
        <v>1325184847</v>
      </c>
      <c r="F1106" s="15" t="b">
        <v>0</v>
      </c>
      <c r="G1106" s="15">
        <v>30</v>
      </c>
      <c r="J1106" s="15" t="str">
        <v>failed</v>
      </c>
      <c r="K1106" s="15" t="str">
        <v>US</v>
      </c>
      <c r="L1106" s="15" t="str">
        <v>USD</v>
      </c>
      <c r="M1106" s="15">
        <v>1465407219</v>
      </c>
      <c r="N1106" s="15">
        <v>1462815219</v>
      </c>
      <c r="O1106" s="15" t="b">
        <v>0</v>
      </c>
      <c r="P1106" s="15">
        <v>5</v>
      </c>
    </row>
    <row r="1107" spans="1:16" x14ac:dyDescent="0.35">
      <c r="A1107" s="15" t="str">
        <v>successful</v>
      </c>
      <c r="B1107" s="15" t="str">
        <v>CA</v>
      </c>
      <c r="C1107" s="15" t="str">
        <v>CAD</v>
      </c>
      <c r="D1107" s="15">
        <v>1435418568</v>
      </c>
      <c r="E1107" s="15">
        <v>1432826568</v>
      </c>
      <c r="F1107" s="15" t="b">
        <v>0</v>
      </c>
      <c r="G1107" s="15">
        <v>100</v>
      </c>
      <c r="J1107" s="15" t="str">
        <v>failed</v>
      </c>
      <c r="K1107" s="15" t="str">
        <v>US</v>
      </c>
      <c r="L1107" s="15" t="str">
        <v>USD</v>
      </c>
      <c r="M1107" s="15">
        <v>1416944760</v>
      </c>
      <c r="N1107" s="15">
        <v>1413527001</v>
      </c>
      <c r="O1107" s="15" t="b">
        <v>0</v>
      </c>
      <c r="P1107" s="15">
        <v>1</v>
      </c>
    </row>
    <row r="1108" spans="1:16" x14ac:dyDescent="0.35">
      <c r="A1108" s="15" t="str">
        <v>successful</v>
      </c>
      <c r="B1108" s="15" t="str">
        <v>US</v>
      </c>
      <c r="C1108" s="15" t="str">
        <v>USD</v>
      </c>
      <c r="D1108" s="15">
        <v>1477767600</v>
      </c>
      <c r="E1108" s="15">
        <v>1475337675</v>
      </c>
      <c r="F1108" s="15" t="b">
        <v>0</v>
      </c>
      <c r="G1108" s="15">
        <v>296</v>
      </c>
      <c r="J1108" s="15" t="str">
        <v>failed</v>
      </c>
      <c r="K1108" s="15" t="str">
        <v>GB</v>
      </c>
      <c r="L1108" s="15" t="str">
        <v>GBP</v>
      </c>
      <c r="M1108" s="15">
        <v>1434139887</v>
      </c>
      <c r="N1108" s="15">
        <v>1428955887</v>
      </c>
      <c r="O1108" s="15" t="b">
        <v>0</v>
      </c>
      <c r="P1108" s="15">
        <v>1</v>
      </c>
    </row>
    <row r="1109" spans="1:16" x14ac:dyDescent="0.35">
      <c r="A1109" s="15" t="str">
        <v>successful</v>
      </c>
      <c r="B1109" s="15" t="str">
        <v>GB</v>
      </c>
      <c r="C1109" s="15" t="str">
        <v>GBP</v>
      </c>
      <c r="D1109" s="15">
        <v>1411326015</v>
      </c>
      <c r="E1109" s="15">
        <v>1408734015</v>
      </c>
      <c r="F1109" s="15" t="b">
        <v>0</v>
      </c>
      <c r="G1109" s="15">
        <v>1204</v>
      </c>
      <c r="J1109" s="15" t="str">
        <v>failed</v>
      </c>
      <c r="K1109" s="15" t="str">
        <v>US</v>
      </c>
      <c r="L1109" s="15" t="str">
        <v>USD</v>
      </c>
      <c r="M1109" s="15">
        <v>1435429626</v>
      </c>
      <c r="N1109" s="15">
        <v>1431973626</v>
      </c>
      <c r="O1109" s="15" t="b">
        <v>0</v>
      </c>
      <c r="P1109" s="15">
        <v>14</v>
      </c>
    </row>
    <row r="1110" spans="1:16" x14ac:dyDescent="0.35">
      <c r="A1110" s="15" t="str">
        <v>successful</v>
      </c>
      <c r="B1110" s="15" t="str">
        <v>US</v>
      </c>
      <c r="C1110" s="15" t="str">
        <v>USD</v>
      </c>
      <c r="D1110" s="15">
        <v>1455253140</v>
      </c>
      <c r="E1110" s="15">
        <v>1452625822</v>
      </c>
      <c r="F1110" s="15" t="b">
        <v>0</v>
      </c>
      <c r="G1110" s="15">
        <v>321</v>
      </c>
      <c r="J1110" s="15" t="str">
        <v>failed</v>
      </c>
      <c r="K1110" s="15" t="str">
        <v>US</v>
      </c>
      <c r="L1110" s="15" t="str">
        <v>USD</v>
      </c>
      <c r="M1110" s="15">
        <v>1452827374</v>
      </c>
      <c r="N1110" s="15">
        <v>1450235374</v>
      </c>
      <c r="O1110" s="15" t="b">
        <v>0</v>
      </c>
      <c r="P1110" s="15">
        <v>26</v>
      </c>
    </row>
    <row r="1111" spans="1:16" x14ac:dyDescent="0.35">
      <c r="A1111" s="15" t="str">
        <v>successful</v>
      </c>
      <c r="B1111" s="15" t="str">
        <v>GB</v>
      </c>
      <c r="C1111" s="15" t="str">
        <v>GBP</v>
      </c>
      <c r="D1111" s="15">
        <v>1384374155</v>
      </c>
      <c r="E1111" s="15">
        <v>1381778555</v>
      </c>
      <c r="F1111" s="15" t="b">
        <v>0</v>
      </c>
      <c r="G1111" s="15">
        <v>301</v>
      </c>
      <c r="J1111" s="15" t="str">
        <v>failed</v>
      </c>
      <c r="K1111" s="15" t="str">
        <v>US</v>
      </c>
      <c r="L1111" s="15" t="str">
        <v>USD</v>
      </c>
      <c r="M1111" s="15">
        <v>1410041339</v>
      </c>
      <c r="N1111" s="15">
        <v>1404857339</v>
      </c>
      <c r="O1111" s="15" t="b">
        <v>0</v>
      </c>
      <c r="P1111" s="15">
        <v>2</v>
      </c>
    </row>
    <row r="1112" spans="1:16" x14ac:dyDescent="0.35">
      <c r="A1112" s="15" t="str">
        <v>successful</v>
      </c>
      <c r="B1112" s="15" t="str">
        <v>DE</v>
      </c>
      <c r="C1112" s="15" t="str">
        <v>EUR</v>
      </c>
      <c r="D1112" s="15">
        <v>1439707236</v>
      </c>
      <c r="E1112" s="15">
        <v>1437115236</v>
      </c>
      <c r="F1112" s="15" t="b">
        <v>0</v>
      </c>
      <c r="G1112" s="15">
        <v>144</v>
      </c>
      <c r="J1112" s="15" t="str">
        <v>failed</v>
      </c>
      <c r="K1112" s="15" t="str">
        <v>GB</v>
      </c>
      <c r="L1112" s="15" t="str">
        <v>GBP</v>
      </c>
      <c r="M1112" s="15">
        <v>1426365994</v>
      </c>
      <c r="N1112" s="15">
        <v>1421185594</v>
      </c>
      <c r="O1112" s="15" t="b">
        <v>0</v>
      </c>
      <c r="P1112" s="15">
        <v>1</v>
      </c>
    </row>
    <row r="1113" spans="1:16" x14ac:dyDescent="0.35">
      <c r="A1113" s="15" t="str">
        <v>successful</v>
      </c>
      <c r="B1113" s="15" t="str">
        <v>US</v>
      </c>
      <c r="C1113" s="15" t="str">
        <v>USD</v>
      </c>
      <c r="D1113" s="15">
        <v>1378180800</v>
      </c>
      <c r="E1113" s="15">
        <v>1375113391</v>
      </c>
      <c r="F1113" s="15" t="b">
        <v>0</v>
      </c>
      <c r="G1113" s="15">
        <v>539</v>
      </c>
      <c r="J1113" s="15" t="str">
        <v>failed</v>
      </c>
      <c r="K1113" s="15" t="str">
        <v>GB</v>
      </c>
      <c r="L1113" s="15" t="str">
        <v>GBP</v>
      </c>
      <c r="M1113" s="15">
        <v>1458117190</v>
      </c>
      <c r="N1113" s="15">
        <v>1455528790</v>
      </c>
      <c r="O1113" s="15" t="b">
        <v>0</v>
      </c>
      <c r="P1113" s="15">
        <v>3</v>
      </c>
    </row>
    <row r="1114" spans="1:16" x14ac:dyDescent="0.35">
      <c r="A1114" s="15" t="str">
        <v>successful</v>
      </c>
      <c r="B1114" s="15" t="str">
        <v>US</v>
      </c>
      <c r="C1114" s="15" t="str">
        <v>USD</v>
      </c>
      <c r="D1114" s="15">
        <v>1398460127</v>
      </c>
      <c r="E1114" s="15">
        <v>1395868127</v>
      </c>
      <c r="F1114" s="15" t="b">
        <v>0</v>
      </c>
      <c r="G1114" s="15">
        <v>498</v>
      </c>
      <c r="J1114" s="15" t="str">
        <v>failed</v>
      </c>
      <c r="K1114" s="15" t="str">
        <v>GB</v>
      </c>
      <c r="L1114" s="15" t="str">
        <v>GBP</v>
      </c>
      <c r="M1114" s="15">
        <v>1400498789</v>
      </c>
      <c r="N1114" s="15">
        <v>1398511589</v>
      </c>
      <c r="O1114" s="15" t="b">
        <v>0</v>
      </c>
      <c r="P1114" s="15">
        <v>7</v>
      </c>
    </row>
    <row r="1115" spans="1:16" x14ac:dyDescent="0.35">
      <c r="A1115" s="15" t="str">
        <v>successful</v>
      </c>
      <c r="B1115" s="15" t="str">
        <v>US</v>
      </c>
      <c r="C1115" s="15" t="str">
        <v>USD</v>
      </c>
      <c r="D1115" s="15">
        <v>1372136400</v>
      </c>
      <c r="E1115" s="15">
        <v>1369864301</v>
      </c>
      <c r="F1115" s="15" t="b">
        <v>0</v>
      </c>
      <c r="G1115" s="15">
        <v>1113</v>
      </c>
      <c r="J1115" s="15" t="str">
        <v>failed</v>
      </c>
      <c r="K1115" s="15" t="str">
        <v>US</v>
      </c>
      <c r="L1115" s="15" t="str">
        <v>USD</v>
      </c>
      <c r="M1115" s="15">
        <v>1442381847</v>
      </c>
      <c r="N1115" s="15">
        <v>1440826647</v>
      </c>
      <c r="O1115" s="15" t="b">
        <v>0</v>
      </c>
      <c r="P1115" s="15">
        <v>9</v>
      </c>
    </row>
    <row r="1116" spans="1:16" x14ac:dyDescent="0.35">
      <c r="A1116" s="15" t="str">
        <v>successful</v>
      </c>
      <c r="B1116" s="15" t="str">
        <v>US</v>
      </c>
      <c r="C1116" s="15" t="str">
        <v>USD</v>
      </c>
      <c r="D1116" s="15">
        <v>1405738800</v>
      </c>
      <c r="E1116" s="15">
        <v>1402945408</v>
      </c>
      <c r="F1116" s="15" t="b">
        <v>0</v>
      </c>
      <c r="G1116" s="15">
        <v>988</v>
      </c>
      <c r="J1116" s="15" t="str">
        <v>failed</v>
      </c>
      <c r="K1116" s="15" t="str">
        <v>US</v>
      </c>
      <c r="L1116" s="15" t="str">
        <v>USD</v>
      </c>
      <c r="M1116" s="15">
        <v>1446131207</v>
      </c>
      <c r="N1116" s="15">
        <v>1443712007</v>
      </c>
      <c r="O1116" s="15" t="b">
        <v>0</v>
      </c>
      <c r="P1116" s="15">
        <v>20</v>
      </c>
    </row>
    <row r="1117" spans="1:16" x14ac:dyDescent="0.35">
      <c r="A1117" s="15" t="str">
        <v>successful</v>
      </c>
      <c r="B1117" s="15" t="str">
        <v>GB</v>
      </c>
      <c r="C1117" s="15" t="str">
        <v>GBP</v>
      </c>
      <c r="D1117" s="15">
        <v>1450051200</v>
      </c>
      <c r="E1117" s="15">
        <v>1448269539</v>
      </c>
      <c r="F1117" s="15" t="b">
        <v>0</v>
      </c>
      <c r="G1117" s="15">
        <v>391</v>
      </c>
      <c r="J1117" s="15" t="str">
        <v>failed</v>
      </c>
      <c r="K1117" s="15" t="str">
        <v>US</v>
      </c>
      <c r="L1117" s="15" t="str">
        <v>USD</v>
      </c>
      <c r="M1117" s="15">
        <v>1407250329</v>
      </c>
      <c r="N1117" s="15">
        <v>1404658329</v>
      </c>
      <c r="O1117" s="15" t="b">
        <v>0</v>
      </c>
      <c r="P1117" s="15">
        <v>6</v>
      </c>
    </row>
    <row r="1118" spans="1:16" x14ac:dyDescent="0.35">
      <c r="A1118" s="15" t="str">
        <v>successful</v>
      </c>
      <c r="B1118" s="15" t="str">
        <v>US</v>
      </c>
      <c r="C1118" s="15" t="str">
        <v>USD</v>
      </c>
      <c r="D1118" s="15">
        <v>1483645647</v>
      </c>
      <c r="E1118" s="15">
        <v>1481053647</v>
      </c>
      <c r="F1118" s="15" t="b">
        <v>0</v>
      </c>
      <c r="G1118" s="15">
        <v>28</v>
      </c>
      <c r="J1118" s="15" t="str">
        <v>failed</v>
      </c>
      <c r="K1118" s="15" t="str">
        <v>CA</v>
      </c>
      <c r="L1118" s="15" t="str">
        <v>CAD</v>
      </c>
      <c r="M1118" s="15">
        <v>1427306470</v>
      </c>
      <c r="N1118" s="15">
        <v>1424718070</v>
      </c>
      <c r="O1118" s="15" t="b">
        <v>0</v>
      </c>
      <c r="P1118" s="15">
        <v>13</v>
      </c>
    </row>
    <row r="1119" spans="1:16" x14ac:dyDescent="0.35">
      <c r="A1119" s="15" t="str">
        <v>successful</v>
      </c>
      <c r="B1119" s="15" t="str">
        <v>CA</v>
      </c>
      <c r="C1119" s="15" t="str">
        <v>CAD</v>
      </c>
      <c r="D1119" s="15">
        <v>1427585511</v>
      </c>
      <c r="E1119" s="15">
        <v>1424997111</v>
      </c>
      <c r="F1119" s="15" t="b">
        <v>0</v>
      </c>
      <c r="G1119" s="15">
        <v>147</v>
      </c>
      <c r="J1119" s="15" t="str">
        <v>failed</v>
      </c>
      <c r="K1119" s="15" t="str">
        <v>US</v>
      </c>
      <c r="L1119" s="15" t="str">
        <v>USD</v>
      </c>
      <c r="M1119" s="15">
        <v>1425250955</v>
      </c>
      <c r="N1119" s="15">
        <v>1422658955</v>
      </c>
      <c r="O1119" s="15" t="b">
        <v>0</v>
      </c>
      <c r="P1119" s="15">
        <v>1</v>
      </c>
    </row>
    <row r="1120" spans="1:16" x14ac:dyDescent="0.35">
      <c r="A1120" s="15" t="str">
        <v>successful</v>
      </c>
      <c r="B1120" s="15" t="str">
        <v>US</v>
      </c>
      <c r="C1120" s="15" t="str">
        <v>USD</v>
      </c>
      <c r="D1120" s="15">
        <v>1454338123</v>
      </c>
      <c r="E1120" s="15">
        <v>1451746123</v>
      </c>
      <c r="F1120" s="15" t="b">
        <v>0</v>
      </c>
      <c r="G1120" s="15">
        <v>680</v>
      </c>
      <c r="J1120" s="15" t="str">
        <v>failed</v>
      </c>
      <c r="K1120" s="15" t="str">
        <v>CA</v>
      </c>
      <c r="L1120" s="15" t="str">
        <v>CAD</v>
      </c>
      <c r="M1120" s="15">
        <v>1450297080</v>
      </c>
      <c r="N1120" s="15">
        <v>1448565459</v>
      </c>
      <c r="O1120" s="15" t="b">
        <v>0</v>
      </c>
      <c r="P1120" s="15">
        <v>202</v>
      </c>
    </row>
    <row r="1121" spans="1:16" x14ac:dyDescent="0.35">
      <c r="A1121" s="15" t="str">
        <v>successful</v>
      </c>
      <c r="B1121" s="15" t="str">
        <v>US</v>
      </c>
      <c r="C1121" s="15" t="str">
        <v>USD</v>
      </c>
      <c r="D1121" s="15">
        <v>1415779140</v>
      </c>
      <c r="E1121" s="15">
        <v>1412294683</v>
      </c>
      <c r="F1121" s="15" t="b">
        <v>0</v>
      </c>
      <c r="G1121" s="15">
        <v>983</v>
      </c>
      <c r="J1121" s="15" t="str">
        <v>failed</v>
      </c>
      <c r="K1121" s="15" t="str">
        <v>US</v>
      </c>
      <c r="L1121" s="15" t="str">
        <v>USD</v>
      </c>
      <c r="M1121" s="15">
        <v>1428894380</v>
      </c>
      <c r="N1121" s="15">
        <v>1426302380</v>
      </c>
      <c r="O1121" s="15" t="b">
        <v>0</v>
      </c>
      <c r="P1121" s="15">
        <v>0</v>
      </c>
    </row>
    <row r="1122" spans="1:16" x14ac:dyDescent="0.35">
      <c r="A1122" s="15" t="str">
        <v>successful</v>
      </c>
      <c r="B1122" s="15" t="str">
        <v>DE</v>
      </c>
      <c r="C1122" s="15" t="str">
        <v>EUR</v>
      </c>
      <c r="D1122" s="15">
        <v>1489157716</v>
      </c>
      <c r="E1122" s="15">
        <v>1486565716</v>
      </c>
      <c r="F1122" s="15" t="b">
        <v>0</v>
      </c>
      <c r="G1122" s="15">
        <v>79</v>
      </c>
      <c r="J1122" s="15" t="str">
        <v>failed</v>
      </c>
      <c r="K1122" s="15" t="str">
        <v>US</v>
      </c>
      <c r="L1122" s="15" t="str">
        <v>USD</v>
      </c>
      <c r="M1122" s="15">
        <v>1433714198</v>
      </c>
      <c r="N1122" s="15">
        <v>1431122198</v>
      </c>
      <c r="O1122" s="15" t="b">
        <v>0</v>
      </c>
      <c r="P1122" s="15">
        <v>1</v>
      </c>
    </row>
    <row r="1123" spans="1:16" x14ac:dyDescent="0.35">
      <c r="A1123" s="15" t="str">
        <v>successful</v>
      </c>
      <c r="B1123" s="15" t="str">
        <v>US</v>
      </c>
      <c r="C1123" s="15" t="str">
        <v>USD</v>
      </c>
      <c r="D1123" s="15">
        <v>1385870520</v>
      </c>
      <c r="E1123" s="15">
        <v>1382742014</v>
      </c>
      <c r="F1123" s="15" t="b">
        <v>0</v>
      </c>
      <c r="G1123" s="15">
        <v>426</v>
      </c>
      <c r="J1123" s="15" t="str">
        <v>failed</v>
      </c>
      <c r="K1123" s="15" t="str">
        <v>US</v>
      </c>
      <c r="L1123" s="15" t="str">
        <v>USD</v>
      </c>
      <c r="M1123" s="15">
        <v>1432437660</v>
      </c>
      <c r="N1123" s="15">
        <v>1429845660</v>
      </c>
      <c r="O1123" s="15" t="b">
        <v>0</v>
      </c>
      <c r="P1123" s="15">
        <v>0</v>
      </c>
    </row>
    <row r="1124" spans="1:16" x14ac:dyDescent="0.35">
      <c r="A1124" s="15" t="str">
        <v>successful</v>
      </c>
      <c r="B1124" s="15" t="str">
        <v>US</v>
      </c>
      <c r="C1124" s="15" t="str">
        <v>USD</v>
      </c>
      <c r="D1124" s="15">
        <v>1461354544</v>
      </c>
      <c r="E1124" s="15">
        <v>1458762544</v>
      </c>
      <c r="F1124" s="15" t="b">
        <v>0</v>
      </c>
      <c r="G1124" s="15">
        <v>96</v>
      </c>
      <c r="J1124" s="15" t="str">
        <v>failed</v>
      </c>
      <c r="K1124" s="15" t="str">
        <v>GB</v>
      </c>
      <c r="L1124" s="15" t="str">
        <v>GBP</v>
      </c>
      <c r="M1124" s="15">
        <v>1471265092</v>
      </c>
      <c r="N1124" s="15">
        <v>1468673092</v>
      </c>
      <c r="O1124" s="15" t="b">
        <v>0</v>
      </c>
      <c r="P1124" s="15">
        <v>2</v>
      </c>
    </row>
    <row r="1125" spans="1:16" x14ac:dyDescent="0.35">
      <c r="A1125" s="15" t="str">
        <v>successful</v>
      </c>
      <c r="B1125" s="15" t="str">
        <v>GB</v>
      </c>
      <c r="C1125" s="15" t="str">
        <v>GBP</v>
      </c>
      <c r="D1125" s="15">
        <v>1488484300</v>
      </c>
      <c r="E1125" s="15">
        <v>1485892300</v>
      </c>
      <c r="F1125" s="15" t="b">
        <v>0</v>
      </c>
      <c r="G1125" s="15">
        <v>163</v>
      </c>
      <c r="J1125" s="15" t="str">
        <v>failed</v>
      </c>
      <c r="K1125" s="15" t="str">
        <v>US</v>
      </c>
      <c r="L1125" s="15" t="str">
        <v>USD</v>
      </c>
      <c r="M1125" s="15">
        <v>1480007460</v>
      </c>
      <c r="N1125" s="15">
        <v>1475760567</v>
      </c>
      <c r="O1125" s="15" t="b">
        <v>0</v>
      </c>
      <c r="P1125" s="15">
        <v>13</v>
      </c>
    </row>
    <row r="1126" spans="1:16" x14ac:dyDescent="0.35">
      <c r="A1126" s="15" t="str">
        <v>successful</v>
      </c>
      <c r="B1126" s="15" t="str">
        <v>US</v>
      </c>
      <c r="C1126" s="15" t="str">
        <v>USD</v>
      </c>
      <c r="D1126" s="15">
        <v>1385521320</v>
      </c>
      <c r="E1126" s="15">
        <v>1382449733</v>
      </c>
      <c r="F1126" s="15" t="b">
        <v>0</v>
      </c>
      <c r="G1126" s="15">
        <v>2525</v>
      </c>
      <c r="J1126" s="15" t="str">
        <v>failed</v>
      </c>
      <c r="K1126" s="15" t="str">
        <v>US</v>
      </c>
      <c r="L1126" s="15" t="str">
        <v>USD</v>
      </c>
      <c r="M1126" s="15">
        <v>1433259293</v>
      </c>
      <c r="N1126" s="15">
        <v>1428075293</v>
      </c>
      <c r="O1126" s="15" t="b">
        <v>0</v>
      </c>
      <c r="P1126" s="15">
        <v>9</v>
      </c>
    </row>
    <row r="1127" spans="1:16" x14ac:dyDescent="0.35">
      <c r="A1127" s="15" t="str">
        <v>successful</v>
      </c>
      <c r="B1127" s="15" t="str">
        <v>US</v>
      </c>
      <c r="C1127" s="15" t="str">
        <v>USD</v>
      </c>
      <c r="D1127" s="15">
        <v>1489374000</v>
      </c>
      <c r="E1127" s="15">
        <v>1488823290</v>
      </c>
      <c r="F1127" s="15" t="b">
        <v>0</v>
      </c>
      <c r="G1127" s="15">
        <v>2035</v>
      </c>
      <c r="J1127" s="15" t="str">
        <v>failed</v>
      </c>
      <c r="K1127" s="15" t="str">
        <v>US</v>
      </c>
      <c r="L1127" s="15" t="str">
        <v>USD</v>
      </c>
      <c r="M1127" s="15">
        <v>1447965917</v>
      </c>
      <c r="N1127" s="15">
        <v>1445370317</v>
      </c>
      <c r="O1127" s="15" t="b">
        <v>0</v>
      </c>
      <c r="P1127" s="15">
        <v>2</v>
      </c>
    </row>
    <row r="1128" spans="1:16" x14ac:dyDescent="0.35">
      <c r="A1128" s="15" t="str">
        <v>successful</v>
      </c>
      <c r="B1128" s="15" t="str">
        <v>US</v>
      </c>
      <c r="C1128" s="15" t="str">
        <v>USD</v>
      </c>
      <c r="D1128" s="15">
        <v>1476649800</v>
      </c>
      <c r="E1128" s="15">
        <v>1475609946</v>
      </c>
      <c r="F1128" s="15" t="b">
        <v>0</v>
      </c>
      <c r="G1128" s="15">
        <v>290</v>
      </c>
      <c r="J1128" s="15" t="str">
        <v>failed</v>
      </c>
      <c r="K1128" s="15" t="str">
        <v>US</v>
      </c>
      <c r="L1128" s="15" t="str">
        <v>USD</v>
      </c>
      <c r="M1128" s="15">
        <v>1453538752</v>
      </c>
      <c r="N1128" s="15">
        <v>1450946752</v>
      </c>
      <c r="O1128" s="15" t="b">
        <v>0</v>
      </c>
      <c r="P1128" s="15">
        <v>0</v>
      </c>
    </row>
    <row r="1129" spans="1:16" x14ac:dyDescent="0.35">
      <c r="A1129" s="15" t="str">
        <v>successful</v>
      </c>
      <c r="B1129" s="15" t="str">
        <v>US</v>
      </c>
      <c r="C1129" s="15" t="str">
        <v>USD</v>
      </c>
      <c r="D1129" s="15">
        <v>1393005600</v>
      </c>
      <c r="E1129" s="15">
        <v>1390323617</v>
      </c>
      <c r="F1129" s="15" t="b">
        <v>0</v>
      </c>
      <c r="G1129" s="15">
        <v>1980</v>
      </c>
      <c r="J1129" s="15" t="str">
        <v>failed</v>
      </c>
      <c r="K1129" s="15" t="str">
        <v>GB</v>
      </c>
      <c r="L1129" s="15" t="str">
        <v>GBP</v>
      </c>
      <c r="M1129" s="15">
        <v>1486547945</v>
      </c>
      <c r="N1129" s="15">
        <v>1483955945</v>
      </c>
      <c r="O1129" s="15" t="b">
        <v>1</v>
      </c>
      <c r="P1129" s="15">
        <v>35</v>
      </c>
    </row>
    <row r="1130" spans="1:16" x14ac:dyDescent="0.35">
      <c r="A1130" s="15" t="str">
        <v>successful</v>
      </c>
      <c r="B1130" s="15" t="str">
        <v>GB</v>
      </c>
      <c r="C1130" s="15" t="str">
        <v>GBP</v>
      </c>
      <c r="D1130" s="15">
        <v>1441393210</v>
      </c>
      <c r="E1130" s="15">
        <v>1438801210</v>
      </c>
      <c r="F1130" s="15" t="b">
        <v>0</v>
      </c>
      <c r="G1130" s="15">
        <v>57</v>
      </c>
      <c r="J1130" s="15" t="str">
        <v>failed</v>
      </c>
      <c r="K1130" s="15" t="str">
        <v>US</v>
      </c>
      <c r="L1130" s="15" t="str">
        <v>USD</v>
      </c>
      <c r="M1130" s="15">
        <v>1432828740</v>
      </c>
      <c r="N1130" s="15">
        <v>1430237094</v>
      </c>
      <c r="O1130" s="15" t="b">
        <v>0</v>
      </c>
      <c r="P1130" s="15">
        <v>2</v>
      </c>
    </row>
    <row r="1131" spans="1:16" x14ac:dyDescent="0.35">
      <c r="A1131" s="15" t="str">
        <v>successful</v>
      </c>
      <c r="B1131" s="15" t="str">
        <v>US</v>
      </c>
      <c r="C1131" s="15" t="str">
        <v>USD</v>
      </c>
      <c r="D1131" s="15">
        <v>1438185565</v>
      </c>
      <c r="E1131" s="15">
        <v>1436975965</v>
      </c>
      <c r="F1131" s="15" t="b">
        <v>0</v>
      </c>
      <c r="G1131" s="15">
        <v>380</v>
      </c>
      <c r="J1131" s="15" t="str">
        <v>failed</v>
      </c>
      <c r="K1131" s="15" t="str">
        <v>US</v>
      </c>
      <c r="L1131" s="15" t="str">
        <v>USD</v>
      </c>
      <c r="M1131" s="15">
        <v>1412222340</v>
      </c>
      <c r="N1131" s="15">
        <v>1407781013</v>
      </c>
      <c r="O1131" s="15" t="b">
        <v>0</v>
      </c>
      <c r="P1131" s="15">
        <v>3</v>
      </c>
    </row>
    <row r="1132" spans="1:16" x14ac:dyDescent="0.35">
      <c r="A1132" s="15" t="str">
        <v>successful</v>
      </c>
      <c r="B1132" s="15" t="str">
        <v>GB</v>
      </c>
      <c r="C1132" s="15" t="str">
        <v>GBP</v>
      </c>
      <c r="D1132" s="15">
        <v>1481749278</v>
      </c>
      <c r="E1132" s="15">
        <v>1479157278</v>
      </c>
      <c r="F1132" s="15" t="b">
        <v>0</v>
      </c>
      <c r="G1132" s="15">
        <v>128</v>
      </c>
      <c r="J1132" s="15" t="str">
        <v>failed</v>
      </c>
      <c r="K1132" s="15" t="str">
        <v>US</v>
      </c>
      <c r="L1132" s="15" t="str">
        <v>USD</v>
      </c>
      <c r="M1132" s="15">
        <v>1425258240</v>
      </c>
      <c r="N1132" s="15">
        <v>1422043154</v>
      </c>
      <c r="O1132" s="15" t="b">
        <v>0</v>
      </c>
      <c r="P1132" s="15">
        <v>0</v>
      </c>
    </row>
    <row r="1133" spans="1:16" x14ac:dyDescent="0.35">
      <c r="A1133" s="15" t="str">
        <v>successful</v>
      </c>
      <c r="B1133" s="15" t="str">
        <v>US</v>
      </c>
      <c r="C1133" s="15" t="str">
        <v>USD</v>
      </c>
      <c r="D1133" s="15">
        <v>1364917965</v>
      </c>
      <c r="E1133" s="15">
        <v>1362329565</v>
      </c>
      <c r="F1133" s="15" t="b">
        <v>0</v>
      </c>
      <c r="G1133" s="15">
        <v>180</v>
      </c>
      <c r="J1133" s="15" t="str">
        <v>failed</v>
      </c>
      <c r="K1133" s="15" t="str">
        <v>US</v>
      </c>
      <c r="L1133" s="15" t="str">
        <v>USD</v>
      </c>
      <c r="M1133" s="15">
        <v>1420844390</v>
      </c>
      <c r="N1133" s="15">
        <v>1415660390</v>
      </c>
      <c r="O1133" s="15" t="b">
        <v>0</v>
      </c>
      <c r="P1133" s="15">
        <v>1</v>
      </c>
    </row>
    <row r="1134" spans="1:16" x14ac:dyDescent="0.35">
      <c r="A1134" s="15" t="str">
        <v>successful</v>
      </c>
      <c r="B1134" s="15" t="str">
        <v>US</v>
      </c>
      <c r="C1134" s="15" t="str">
        <v>USD</v>
      </c>
      <c r="D1134" s="15">
        <v>1480727273</v>
      </c>
      <c r="E1134" s="15">
        <v>1478131673</v>
      </c>
      <c r="F1134" s="15" t="b">
        <v>0</v>
      </c>
      <c r="G1134" s="15">
        <v>571</v>
      </c>
      <c r="J1134" s="15" t="str">
        <v>failed</v>
      </c>
      <c r="K1134" s="15" t="str">
        <v>US</v>
      </c>
      <c r="L1134" s="15" t="str">
        <v>USD</v>
      </c>
      <c r="M1134" s="15">
        <v>1412003784</v>
      </c>
      <c r="N1134" s="15">
        <v>1406819784</v>
      </c>
      <c r="O1134" s="15" t="b">
        <v>0</v>
      </c>
      <c r="P1134" s="15">
        <v>0</v>
      </c>
    </row>
    <row r="1135" spans="1:16" x14ac:dyDescent="0.35">
      <c r="A1135" s="15" t="str">
        <v>successful</v>
      </c>
      <c r="B1135" s="15" t="str">
        <v>US</v>
      </c>
      <c r="C1135" s="15" t="str">
        <v>USD</v>
      </c>
      <c r="D1135" s="15">
        <v>1408177077</v>
      </c>
      <c r="E1135" s="15">
        <v>1406362677</v>
      </c>
      <c r="F1135" s="15" t="b">
        <v>0</v>
      </c>
      <c r="G1135" s="15">
        <v>480</v>
      </c>
      <c r="J1135" s="15" t="str">
        <v>failed</v>
      </c>
      <c r="K1135" s="15" t="str">
        <v>GB</v>
      </c>
      <c r="L1135" s="15" t="str">
        <v>GBP</v>
      </c>
      <c r="M1135" s="15">
        <v>1459694211</v>
      </c>
      <c r="N1135" s="15">
        <v>1457105811</v>
      </c>
      <c r="O1135" s="15" t="b">
        <v>0</v>
      </c>
      <c r="P1135" s="15">
        <v>0</v>
      </c>
    </row>
    <row r="1136" spans="1:16" x14ac:dyDescent="0.35">
      <c r="A1136" s="15" t="str">
        <v>successful</v>
      </c>
      <c r="B1136" s="15" t="str">
        <v>ES</v>
      </c>
      <c r="C1136" s="15" t="str">
        <v>EUR</v>
      </c>
      <c r="D1136" s="15">
        <v>1470469938</v>
      </c>
      <c r="E1136" s="15">
        <v>1469173938</v>
      </c>
      <c r="F1136" s="15" t="b">
        <v>0</v>
      </c>
      <c r="G1136" s="15">
        <v>249</v>
      </c>
      <c r="J1136" s="15" t="str">
        <v>failed</v>
      </c>
      <c r="K1136" s="15" t="str">
        <v>IT</v>
      </c>
      <c r="L1136" s="15" t="str">
        <v>EUR</v>
      </c>
      <c r="M1136" s="15">
        <v>1463734740</v>
      </c>
      <c r="N1136" s="15">
        <v>1459414740</v>
      </c>
      <c r="O1136" s="15" t="b">
        <v>0</v>
      </c>
      <c r="P1136" s="15">
        <v>3</v>
      </c>
    </row>
    <row r="1137" spans="1:16" x14ac:dyDescent="0.35">
      <c r="A1137" s="15" t="str">
        <v>successful</v>
      </c>
      <c r="B1137" s="15" t="str">
        <v>US</v>
      </c>
      <c r="C1137" s="15" t="str">
        <v>USD</v>
      </c>
      <c r="D1137" s="15">
        <v>1447862947</v>
      </c>
      <c r="E1137" s="15">
        <v>1445267347</v>
      </c>
      <c r="F1137" s="15" t="b">
        <v>0</v>
      </c>
      <c r="G1137" s="15">
        <v>84</v>
      </c>
      <c r="J1137" s="15" t="str">
        <v>failed</v>
      </c>
      <c r="K1137" s="15" t="str">
        <v>US</v>
      </c>
      <c r="L1137" s="15" t="str">
        <v>USD</v>
      </c>
      <c r="M1137" s="15">
        <v>1407536846</v>
      </c>
      <c r="N1137" s="15">
        <v>1404944846</v>
      </c>
      <c r="O1137" s="15" t="b">
        <v>0</v>
      </c>
      <c r="P1137" s="15">
        <v>11</v>
      </c>
    </row>
    <row r="1138" spans="1:16" x14ac:dyDescent="0.35">
      <c r="A1138" s="15" t="str">
        <v>successful</v>
      </c>
      <c r="B1138" s="15" t="str">
        <v>US</v>
      </c>
      <c r="C1138" s="15" t="str">
        <v>USD</v>
      </c>
      <c r="D1138" s="15">
        <v>1485271968</v>
      </c>
      <c r="E1138" s="15">
        <v>1484667168</v>
      </c>
      <c r="F1138" s="15" t="b">
        <v>0</v>
      </c>
      <c r="G1138" s="15">
        <v>197</v>
      </c>
      <c r="J1138" s="15" t="str">
        <v>failed</v>
      </c>
      <c r="K1138" s="15" t="str">
        <v>US</v>
      </c>
      <c r="L1138" s="15" t="str">
        <v>USD</v>
      </c>
      <c r="M1138" s="15">
        <v>1443422134</v>
      </c>
      <c r="N1138" s="15">
        <v>1440830134</v>
      </c>
      <c r="O1138" s="15" t="b">
        <v>0</v>
      </c>
      <c r="P1138" s="15">
        <v>6</v>
      </c>
    </row>
    <row r="1139" spans="1:16" x14ac:dyDescent="0.35">
      <c r="A1139" s="15" t="str">
        <v>successful</v>
      </c>
      <c r="B1139" s="15" t="str">
        <v>US</v>
      </c>
      <c r="C1139" s="15" t="str">
        <v>USD</v>
      </c>
      <c r="D1139" s="15">
        <v>1462661451</v>
      </c>
      <c r="E1139" s="15">
        <v>1460069451</v>
      </c>
      <c r="F1139" s="15" t="b">
        <v>0</v>
      </c>
      <c r="G1139" s="15">
        <v>271</v>
      </c>
      <c r="J1139" s="15" t="str">
        <v>failed</v>
      </c>
      <c r="K1139" s="15" t="str">
        <v>US</v>
      </c>
      <c r="L1139" s="15" t="str">
        <v>USD</v>
      </c>
      <c r="M1139" s="15">
        <v>1407955748</v>
      </c>
      <c r="N1139" s="15">
        <v>1405363748</v>
      </c>
      <c r="O1139" s="15" t="b">
        <v>0</v>
      </c>
      <c r="P1139" s="15">
        <v>0</v>
      </c>
    </row>
    <row r="1140" spans="1:16" x14ac:dyDescent="0.35">
      <c r="A1140" s="15" t="str">
        <v>successful</v>
      </c>
      <c r="B1140" s="15" t="str">
        <v>GB</v>
      </c>
      <c r="C1140" s="15" t="str">
        <v>GBP</v>
      </c>
      <c r="D1140" s="15">
        <v>1479811846</v>
      </c>
      <c r="E1140" s="15">
        <v>1478602246</v>
      </c>
      <c r="F1140" s="15" t="b">
        <v>0</v>
      </c>
      <c r="G1140" s="15">
        <v>50</v>
      </c>
      <c r="J1140" s="15" t="str">
        <v>failed</v>
      </c>
      <c r="K1140" s="15" t="str">
        <v>US</v>
      </c>
      <c r="L1140" s="15" t="str">
        <v>USD</v>
      </c>
      <c r="M1140" s="15">
        <v>1443636000</v>
      </c>
      <c r="N1140" s="15">
        <v>1441111892</v>
      </c>
      <c r="O1140" s="15" t="b">
        <v>0</v>
      </c>
      <c r="P1140" s="15">
        <v>67</v>
      </c>
    </row>
    <row r="1141" spans="1:16" x14ac:dyDescent="0.35">
      <c r="A1141" s="15" t="str">
        <v>successful</v>
      </c>
      <c r="B1141" s="15" t="str">
        <v>GB</v>
      </c>
      <c r="C1141" s="15" t="str">
        <v>GBP</v>
      </c>
      <c r="D1141" s="15">
        <v>1466377200</v>
      </c>
      <c r="E1141" s="15">
        <v>1463351329</v>
      </c>
      <c r="F1141" s="15" t="b">
        <v>0</v>
      </c>
      <c r="G1141" s="15">
        <v>169</v>
      </c>
      <c r="J1141" s="15" t="str">
        <v>failed</v>
      </c>
      <c r="K1141" s="15" t="str">
        <v>US</v>
      </c>
      <c r="L1141" s="15" t="str">
        <v>USD</v>
      </c>
      <c r="M1141" s="15">
        <v>1477174138</v>
      </c>
      <c r="N1141" s="15">
        <v>1474150138</v>
      </c>
      <c r="O1141" s="15" t="b">
        <v>0</v>
      </c>
      <c r="P1141" s="15">
        <v>23</v>
      </c>
    </row>
    <row r="1142" spans="1:16" x14ac:dyDescent="0.35">
      <c r="A1142" s="15" t="str">
        <v>successful</v>
      </c>
      <c r="B1142" s="15" t="str">
        <v>US</v>
      </c>
      <c r="C1142" s="15" t="str">
        <v>USD</v>
      </c>
      <c r="D1142" s="15">
        <v>1434045687</v>
      </c>
      <c r="E1142" s="15">
        <v>1431453687</v>
      </c>
      <c r="F1142" s="15" t="b">
        <v>0</v>
      </c>
      <c r="G1142" s="15">
        <v>205</v>
      </c>
      <c r="J1142" s="15" t="str">
        <v>failed</v>
      </c>
      <c r="K1142" s="15" t="str">
        <v>US</v>
      </c>
      <c r="L1142" s="15" t="str">
        <v>USD</v>
      </c>
      <c r="M1142" s="15">
        <v>1448175540</v>
      </c>
      <c r="N1142" s="15">
        <v>1445483246</v>
      </c>
      <c r="O1142" s="15" t="b">
        <v>0</v>
      </c>
      <c r="P1142" s="15">
        <v>72</v>
      </c>
    </row>
    <row r="1143" spans="1:16" x14ac:dyDescent="0.35">
      <c r="A1143" s="15" t="str">
        <v>successful</v>
      </c>
      <c r="B1143" s="15" t="str">
        <v>GB</v>
      </c>
      <c r="C1143" s="15" t="str">
        <v>GBP</v>
      </c>
      <c r="D1143" s="15">
        <v>1481224736</v>
      </c>
      <c r="E1143" s="15">
        <v>1480360736</v>
      </c>
      <c r="F1143" s="15" t="b">
        <v>0</v>
      </c>
      <c r="G1143" s="15">
        <v>206</v>
      </c>
      <c r="J1143" s="15" t="str">
        <v>failed</v>
      </c>
      <c r="K1143" s="15" t="str">
        <v>US</v>
      </c>
      <c r="L1143" s="15" t="str">
        <v>USD</v>
      </c>
      <c r="M1143" s="15">
        <v>1406683172</v>
      </c>
      <c r="N1143" s="15">
        <v>1404523172</v>
      </c>
      <c r="O1143" s="15" t="b">
        <v>0</v>
      </c>
      <c r="P1143" s="15">
        <v>2</v>
      </c>
    </row>
    <row r="1144" spans="1:16" x14ac:dyDescent="0.35">
      <c r="A1144" s="15" t="str">
        <v>successful</v>
      </c>
      <c r="B1144" s="15" t="str">
        <v>US</v>
      </c>
      <c r="C1144" s="15" t="str">
        <v>USD</v>
      </c>
      <c r="D1144" s="15">
        <v>1395876250</v>
      </c>
      <c r="E1144" s="15">
        <v>1393287850</v>
      </c>
      <c r="F1144" s="15" t="b">
        <v>0</v>
      </c>
      <c r="G1144" s="15">
        <v>84</v>
      </c>
      <c r="J1144" s="15" t="str">
        <v>failed</v>
      </c>
      <c r="K1144" s="15" t="str">
        <v>AU</v>
      </c>
      <c r="L1144" s="15" t="str">
        <v>AUD</v>
      </c>
      <c r="M1144" s="15">
        <v>1468128537</v>
      </c>
      <c r="N1144" s="15">
        <v>1465536537</v>
      </c>
      <c r="O1144" s="15" t="b">
        <v>0</v>
      </c>
      <c r="P1144" s="15">
        <v>15</v>
      </c>
    </row>
    <row r="1145" spans="1:16" x14ac:dyDescent="0.35">
      <c r="A1145" s="15" t="str">
        <v>successful</v>
      </c>
      <c r="B1145" s="15" t="str">
        <v>AU</v>
      </c>
      <c r="C1145" s="15" t="str">
        <v>AUD</v>
      </c>
      <c r="D1145" s="15">
        <v>1487093020</v>
      </c>
      <c r="E1145" s="15">
        <v>1485278620</v>
      </c>
      <c r="F1145" s="15" t="b">
        <v>0</v>
      </c>
      <c r="G1145" s="15">
        <v>210</v>
      </c>
      <c r="J1145" s="15" t="str">
        <v>failed</v>
      </c>
      <c r="K1145" s="15" t="str">
        <v>NZ</v>
      </c>
      <c r="L1145" s="15" t="str">
        <v>NZD</v>
      </c>
      <c r="M1145" s="15">
        <v>1441837879</v>
      </c>
      <c r="N1145" s="15">
        <v>1439245879</v>
      </c>
      <c r="O1145" s="15" t="b">
        <v>0</v>
      </c>
      <c r="P1145" s="15">
        <v>1</v>
      </c>
    </row>
    <row r="1146" spans="1:16" x14ac:dyDescent="0.35">
      <c r="A1146" s="15" t="str">
        <v>successful</v>
      </c>
      <c r="B1146" s="15" t="str">
        <v>US</v>
      </c>
      <c r="C1146" s="15" t="str">
        <v>USD</v>
      </c>
      <c r="D1146" s="15">
        <v>1416268800</v>
      </c>
      <c r="E1146" s="15">
        <v>1413295358</v>
      </c>
      <c r="F1146" s="15" t="b">
        <v>0</v>
      </c>
      <c r="G1146" s="15">
        <v>181</v>
      </c>
      <c r="J1146" s="15" t="str">
        <v>failed</v>
      </c>
      <c r="K1146" s="15" t="str">
        <v>US</v>
      </c>
      <c r="L1146" s="15" t="str">
        <v>USD</v>
      </c>
      <c r="M1146" s="15">
        <v>1445013352</v>
      </c>
      <c r="N1146" s="15">
        <v>1442421352</v>
      </c>
      <c r="O1146" s="15" t="b">
        <v>0</v>
      </c>
      <c r="P1146" s="15">
        <v>2</v>
      </c>
    </row>
    <row r="1147" spans="1:16" x14ac:dyDescent="0.35">
      <c r="A1147" s="15" t="str">
        <v>successful</v>
      </c>
      <c r="B1147" s="15" t="str">
        <v>SE</v>
      </c>
      <c r="C1147" s="15" t="str">
        <v>SEK</v>
      </c>
      <c r="D1147" s="15">
        <v>1422734313</v>
      </c>
      <c r="E1147" s="15">
        <v>1420919913</v>
      </c>
      <c r="F1147" s="15" t="b">
        <v>0</v>
      </c>
      <c r="G1147" s="15">
        <v>60</v>
      </c>
      <c r="J1147" s="15" t="str">
        <v>failed</v>
      </c>
      <c r="K1147" s="15" t="str">
        <v>US</v>
      </c>
      <c r="L1147" s="15" t="str">
        <v>USD</v>
      </c>
      <c r="M1147" s="15">
        <v>1418587234</v>
      </c>
      <c r="N1147" s="15">
        <v>1415995234</v>
      </c>
      <c r="O1147" s="15" t="b">
        <v>0</v>
      </c>
      <c r="P1147" s="15">
        <v>7</v>
      </c>
    </row>
    <row r="1148" spans="1:16" x14ac:dyDescent="0.35">
      <c r="A1148" s="15" t="str">
        <v>successful</v>
      </c>
      <c r="B1148" s="15" t="str">
        <v>US</v>
      </c>
      <c r="C1148" s="15" t="str">
        <v>USD</v>
      </c>
      <c r="D1148" s="15">
        <v>1463972400</v>
      </c>
      <c r="E1148" s="15">
        <v>1462543114</v>
      </c>
      <c r="F1148" s="15" t="b">
        <v>0</v>
      </c>
      <c r="G1148" s="15">
        <v>445</v>
      </c>
      <c r="J1148" s="15" t="str">
        <v>failed</v>
      </c>
      <c r="K1148" s="15" t="str">
        <v>GB</v>
      </c>
      <c r="L1148" s="15" t="str">
        <v>GBP</v>
      </c>
      <c r="M1148" s="15">
        <v>1481132169</v>
      </c>
      <c r="N1148" s="15">
        <v>1479317769</v>
      </c>
      <c r="O1148" s="15" t="b">
        <v>0</v>
      </c>
      <c r="P1148" s="15">
        <v>16</v>
      </c>
    </row>
    <row r="1149" spans="1:16" x14ac:dyDescent="0.35">
      <c r="A1149" s="15" t="str">
        <v>successful</v>
      </c>
      <c r="B1149" s="15" t="str">
        <v>GB</v>
      </c>
      <c r="C1149" s="15" t="str">
        <v>GBP</v>
      </c>
      <c r="D1149" s="15">
        <v>1479846507</v>
      </c>
      <c r="E1149" s="15">
        <v>1479241707</v>
      </c>
      <c r="F1149" s="15" t="b">
        <v>0</v>
      </c>
      <c r="G1149" s="15">
        <v>17</v>
      </c>
      <c r="J1149" s="15" t="str">
        <v>failed</v>
      </c>
      <c r="K1149" s="15" t="str">
        <v>US</v>
      </c>
      <c r="L1149" s="15" t="str">
        <v>USD</v>
      </c>
      <c r="M1149" s="15">
        <v>1429595940</v>
      </c>
      <c r="N1149" s="15">
        <v>1428082481</v>
      </c>
      <c r="O1149" s="15" t="b">
        <v>0</v>
      </c>
      <c r="P1149" s="15">
        <v>117</v>
      </c>
    </row>
    <row r="1150" spans="1:16" x14ac:dyDescent="0.35">
      <c r="A1150" s="15" t="str">
        <v>successful</v>
      </c>
      <c r="B1150" s="15" t="str">
        <v>US</v>
      </c>
      <c r="C1150" s="15" t="str">
        <v>USD</v>
      </c>
      <c r="D1150" s="15">
        <v>1461722400</v>
      </c>
      <c r="E1150" s="15">
        <v>1460235592</v>
      </c>
      <c r="F1150" s="15" t="b">
        <v>0</v>
      </c>
      <c r="G1150" s="15">
        <v>194</v>
      </c>
      <c r="J1150" s="15" t="str">
        <v>failed</v>
      </c>
      <c r="K1150" s="15" t="str">
        <v>US</v>
      </c>
      <c r="L1150" s="15" t="str">
        <v>USD</v>
      </c>
      <c r="M1150" s="15">
        <v>1477791960</v>
      </c>
      <c r="N1150" s="15">
        <v>1476549262</v>
      </c>
      <c r="O1150" s="15" t="b">
        <v>0</v>
      </c>
      <c r="P1150" s="15">
        <v>2</v>
      </c>
    </row>
    <row r="1151" spans="1:16" x14ac:dyDescent="0.35">
      <c r="A1151" s="15" t="str">
        <v>successful</v>
      </c>
      <c r="B1151" s="15" t="str">
        <v>US</v>
      </c>
      <c r="C1151" s="15" t="str">
        <v>USD</v>
      </c>
      <c r="D1151" s="15">
        <v>1419123600</v>
      </c>
      <c r="E1151" s="15">
        <v>1416945297</v>
      </c>
      <c r="F1151" s="15" t="b">
        <v>0</v>
      </c>
      <c r="G1151" s="15">
        <v>404</v>
      </c>
      <c r="J1151" s="15" t="str">
        <v>failed</v>
      </c>
      <c r="K1151" s="15" t="str">
        <v>US</v>
      </c>
      <c r="L1151" s="15" t="str">
        <v>USD</v>
      </c>
      <c r="M1151" s="15">
        <v>1434309540</v>
      </c>
      <c r="N1151" s="15">
        <v>1429287900</v>
      </c>
      <c r="O1151" s="15" t="b">
        <v>0</v>
      </c>
      <c r="P1151" s="15">
        <v>7</v>
      </c>
    </row>
    <row r="1152" spans="1:16" x14ac:dyDescent="0.35">
      <c r="A1152" s="15" t="str">
        <v>successful</v>
      </c>
      <c r="B1152" s="15" t="str">
        <v>US</v>
      </c>
      <c r="C1152" s="15" t="str">
        <v>USD</v>
      </c>
      <c r="D1152" s="15">
        <v>1489283915</v>
      </c>
      <c r="E1152" s="15">
        <v>1486691915</v>
      </c>
      <c r="F1152" s="15" t="b">
        <v>0</v>
      </c>
      <c r="G1152" s="15">
        <v>194</v>
      </c>
      <c r="J1152" s="15" t="str">
        <v>failed</v>
      </c>
      <c r="K1152" s="15" t="str">
        <v>FR</v>
      </c>
      <c r="L1152" s="15" t="str">
        <v>EUR</v>
      </c>
      <c r="M1152" s="15">
        <v>1457617359</v>
      </c>
      <c r="N1152" s="15">
        <v>1455025359</v>
      </c>
      <c r="O1152" s="15" t="b">
        <v>0</v>
      </c>
      <c r="P1152" s="15">
        <v>3</v>
      </c>
    </row>
    <row r="1153" spans="1:16" x14ac:dyDescent="0.35">
      <c r="A1153" s="15" t="str">
        <v>successful</v>
      </c>
      <c r="B1153" s="15" t="str">
        <v>US</v>
      </c>
      <c r="C1153" s="15" t="str">
        <v>USD</v>
      </c>
      <c r="D1153" s="15">
        <v>1488862800</v>
      </c>
      <c r="E1153" s="15">
        <v>1486745663</v>
      </c>
      <c r="F1153" s="15" t="b">
        <v>0</v>
      </c>
      <c r="G1153" s="15">
        <v>902</v>
      </c>
      <c r="J1153" s="15" t="str">
        <v>failed</v>
      </c>
      <c r="K1153" s="15" t="str">
        <v>US</v>
      </c>
      <c r="L1153" s="15" t="str">
        <v>USD</v>
      </c>
      <c r="M1153" s="15">
        <v>1471573640</v>
      </c>
      <c r="N1153" s="15">
        <v>1467253640</v>
      </c>
      <c r="O1153" s="15" t="b">
        <v>0</v>
      </c>
      <c r="P1153" s="15">
        <v>20</v>
      </c>
    </row>
    <row r="1154" spans="1:16" x14ac:dyDescent="0.35">
      <c r="A1154" s="15" t="str">
        <v>successful</v>
      </c>
      <c r="B1154" s="15" t="str">
        <v>US</v>
      </c>
      <c r="C1154" s="15" t="str">
        <v>USD</v>
      </c>
      <c r="D1154" s="15">
        <v>1484085540</v>
      </c>
      <c r="E1154" s="15">
        <v>1482353513</v>
      </c>
      <c r="F1154" s="15" t="b">
        <v>0</v>
      </c>
      <c r="G1154" s="15">
        <v>1670</v>
      </c>
      <c r="J1154" s="15" t="str">
        <v>failed</v>
      </c>
      <c r="K1154" s="15" t="str">
        <v>US</v>
      </c>
      <c r="L1154" s="15" t="str">
        <v>USD</v>
      </c>
      <c r="M1154" s="15">
        <v>1444405123</v>
      </c>
      <c r="N1154" s="15">
        <v>1439221123</v>
      </c>
      <c r="O1154" s="15" t="b">
        <v>0</v>
      </c>
      <c r="P1154" s="15">
        <v>50</v>
      </c>
    </row>
    <row r="1155" spans="1:16" x14ac:dyDescent="0.35">
      <c r="A1155" s="15" t="str">
        <v>successful</v>
      </c>
      <c r="B1155" s="15" t="str">
        <v>US</v>
      </c>
      <c r="C1155" s="15" t="str">
        <v>USD</v>
      </c>
      <c r="D1155" s="15">
        <v>1481328004</v>
      </c>
      <c r="E1155" s="15">
        <v>1478736004</v>
      </c>
      <c r="F1155" s="15" t="b">
        <v>0</v>
      </c>
      <c r="G1155" s="15">
        <v>1328</v>
      </c>
      <c r="J1155" s="15" t="str">
        <v>failed</v>
      </c>
      <c r="K1155" s="15" t="str">
        <v>CA</v>
      </c>
      <c r="L1155" s="15" t="str">
        <v>CAD</v>
      </c>
      <c r="M1155" s="15">
        <v>1488495478</v>
      </c>
      <c r="N1155" s="15">
        <v>1485903478</v>
      </c>
      <c r="O1155" s="15" t="b">
        <v>0</v>
      </c>
      <c r="P1155" s="15">
        <v>2</v>
      </c>
    </row>
    <row r="1156" spans="1:16" x14ac:dyDescent="0.35">
      <c r="A1156" s="15" t="str">
        <v>successful</v>
      </c>
      <c r="B1156" s="15" t="str">
        <v>US</v>
      </c>
      <c r="C1156" s="15" t="str">
        <v>USD</v>
      </c>
      <c r="D1156" s="15">
        <v>1449506836</v>
      </c>
      <c r="E1156" s="15">
        <v>1446914836</v>
      </c>
      <c r="F1156" s="15" t="b">
        <v>0</v>
      </c>
      <c r="G1156" s="15">
        <v>944</v>
      </c>
      <c r="J1156" s="15" t="str">
        <v>failed</v>
      </c>
      <c r="K1156" s="15" t="str">
        <v>US</v>
      </c>
      <c r="L1156" s="15" t="str">
        <v>USD</v>
      </c>
      <c r="M1156" s="15">
        <v>1424920795</v>
      </c>
      <c r="N1156" s="15">
        <v>1422328795</v>
      </c>
      <c r="O1156" s="15" t="b">
        <v>0</v>
      </c>
      <c r="P1156" s="15">
        <v>3</v>
      </c>
    </row>
    <row r="1157" spans="1:16" x14ac:dyDescent="0.35">
      <c r="A1157" s="15" t="str">
        <v>successful</v>
      </c>
      <c r="B1157" s="15" t="str">
        <v>CA</v>
      </c>
      <c r="C1157" s="15" t="str">
        <v>CAD</v>
      </c>
      <c r="D1157" s="15">
        <v>1489320642</v>
      </c>
      <c r="E1157" s="15">
        <v>1487164242</v>
      </c>
      <c r="F1157" s="15" t="b">
        <v>0</v>
      </c>
      <c r="G1157" s="15">
        <v>147</v>
      </c>
      <c r="J1157" s="15" t="str">
        <v>failed</v>
      </c>
      <c r="K1157" s="15" t="str">
        <v>US</v>
      </c>
      <c r="L1157" s="15" t="str">
        <v>USD</v>
      </c>
      <c r="M1157" s="15">
        <v>1427040435</v>
      </c>
      <c r="N1157" s="15">
        <v>1424452035</v>
      </c>
      <c r="O1157" s="15" t="b">
        <v>0</v>
      </c>
      <c r="P1157" s="15">
        <v>27</v>
      </c>
    </row>
    <row r="1158" spans="1:16" x14ac:dyDescent="0.35">
      <c r="A1158" s="15" t="str">
        <v>successful</v>
      </c>
      <c r="B1158" s="15" t="str">
        <v>US</v>
      </c>
      <c r="C1158" s="15" t="str">
        <v>USD</v>
      </c>
      <c r="D1158" s="15">
        <v>1393156857</v>
      </c>
      <c r="E1158" s="15">
        <v>1390564857</v>
      </c>
      <c r="F1158" s="15" t="b">
        <v>0</v>
      </c>
      <c r="G1158" s="15">
        <v>99</v>
      </c>
      <c r="J1158" s="15" t="str">
        <v>failed</v>
      </c>
      <c r="K1158" s="15" t="str">
        <v>US</v>
      </c>
      <c r="L1158" s="15" t="str">
        <v>USD</v>
      </c>
      <c r="M1158" s="15">
        <v>1419644444</v>
      </c>
      <c r="N1158" s="15">
        <v>1414456844</v>
      </c>
      <c r="O1158" s="15" t="b">
        <v>0</v>
      </c>
      <c r="P1158" s="15">
        <v>7</v>
      </c>
    </row>
    <row r="1159" spans="1:16" x14ac:dyDescent="0.35">
      <c r="A1159" s="15" t="str">
        <v>successful</v>
      </c>
      <c r="B1159" s="15" t="str">
        <v>GB</v>
      </c>
      <c r="C1159" s="15" t="str">
        <v>GBP</v>
      </c>
      <c r="D1159" s="15">
        <v>1419259679</v>
      </c>
      <c r="E1159" s="15">
        <v>1416667679</v>
      </c>
      <c r="F1159" s="15" t="b">
        <v>0</v>
      </c>
      <c r="G1159" s="15">
        <v>79</v>
      </c>
      <c r="J1159" s="15" t="str">
        <v>failed</v>
      </c>
      <c r="K1159" s="15" t="str">
        <v>US</v>
      </c>
      <c r="L1159" s="15" t="str">
        <v>USD</v>
      </c>
      <c r="M1159" s="15">
        <v>1442722891</v>
      </c>
      <c r="N1159" s="15">
        <v>1440130891</v>
      </c>
      <c r="O1159" s="15" t="b">
        <v>0</v>
      </c>
      <c r="P1159" s="15">
        <v>5</v>
      </c>
    </row>
    <row r="1160" spans="1:16" x14ac:dyDescent="0.35">
      <c r="A1160" s="15" t="str">
        <v>successful</v>
      </c>
      <c r="B1160" s="15" t="str">
        <v>US</v>
      </c>
      <c r="C1160" s="15" t="str">
        <v>USD</v>
      </c>
      <c r="D1160" s="15">
        <v>1388936289</v>
      </c>
      <c r="E1160" s="15">
        <v>1386344289</v>
      </c>
      <c r="F1160" s="15" t="b">
        <v>0</v>
      </c>
      <c r="G1160" s="15">
        <v>75</v>
      </c>
      <c r="J1160" s="15" t="str">
        <v>failed</v>
      </c>
      <c r="K1160" s="15" t="str">
        <v>US</v>
      </c>
      <c r="L1160" s="15" t="str">
        <v>USD</v>
      </c>
      <c r="M1160" s="15">
        <v>1447628946</v>
      </c>
      <c r="N1160" s="15">
        <v>1445033346</v>
      </c>
      <c r="O1160" s="15" t="b">
        <v>0</v>
      </c>
      <c r="P1160" s="15">
        <v>0</v>
      </c>
    </row>
    <row r="1161" spans="1:16" x14ac:dyDescent="0.35">
      <c r="A1161" s="15" t="str">
        <v>successful</v>
      </c>
      <c r="B1161" s="15" t="str">
        <v>US</v>
      </c>
      <c r="C1161" s="15" t="str">
        <v>USD</v>
      </c>
      <c r="D1161" s="15">
        <v>1330359423</v>
      </c>
      <c r="E1161" s="15">
        <v>1327767423</v>
      </c>
      <c r="F1161" s="15" t="b">
        <v>0</v>
      </c>
      <c r="G1161" s="15">
        <v>207</v>
      </c>
      <c r="J1161" s="15" t="str">
        <v>failed</v>
      </c>
      <c r="K1161" s="15" t="str">
        <v>US</v>
      </c>
      <c r="L1161" s="15" t="str">
        <v>USD</v>
      </c>
      <c r="M1161" s="15">
        <v>1409547600</v>
      </c>
      <c r="N1161" s="15">
        <v>1406986278</v>
      </c>
      <c r="O1161" s="15" t="b">
        <v>0</v>
      </c>
      <c r="P1161" s="15">
        <v>3</v>
      </c>
    </row>
    <row r="1162" spans="1:16" x14ac:dyDescent="0.35">
      <c r="A1162" s="15" t="str">
        <v>successful</v>
      </c>
      <c r="B1162" s="15" t="str">
        <v>IT</v>
      </c>
      <c r="C1162" s="15" t="str">
        <v>EUR</v>
      </c>
      <c r="D1162" s="15">
        <v>1451861940</v>
      </c>
      <c r="E1162" s="15">
        <v>1448902867</v>
      </c>
      <c r="F1162" s="15" t="b">
        <v>0</v>
      </c>
      <c r="G1162" s="15">
        <v>102</v>
      </c>
      <c r="J1162" s="15" t="str">
        <v>failed</v>
      </c>
      <c r="K1162" s="15" t="str">
        <v>US</v>
      </c>
      <c r="L1162" s="15" t="str">
        <v>USD</v>
      </c>
      <c r="M1162" s="15">
        <v>1430851680</v>
      </c>
      <c r="N1162" s="15">
        <v>1428340931</v>
      </c>
      <c r="O1162" s="15" t="b">
        <v>0</v>
      </c>
      <c r="P1162" s="15">
        <v>6</v>
      </c>
    </row>
    <row r="1163" spans="1:16" x14ac:dyDescent="0.35">
      <c r="A1163" s="15" t="str">
        <v>successful</v>
      </c>
      <c r="B1163" s="15" t="str">
        <v>US</v>
      </c>
      <c r="C1163" s="15" t="str">
        <v>USD</v>
      </c>
      <c r="D1163" s="15">
        <v>1423022400</v>
      </c>
      <c r="E1163" s="15">
        <v>1421436099</v>
      </c>
      <c r="F1163" s="15" t="b">
        <v>0</v>
      </c>
      <c r="G1163" s="15">
        <v>32</v>
      </c>
      <c r="J1163" s="15" t="str">
        <v>failed</v>
      </c>
      <c r="K1163" s="15" t="str">
        <v>US</v>
      </c>
      <c r="L1163" s="15" t="str">
        <v>USD</v>
      </c>
      <c r="M1163" s="15">
        <v>1443561159</v>
      </c>
      <c r="N1163" s="15">
        <v>1440969159</v>
      </c>
      <c r="O1163" s="15" t="b">
        <v>0</v>
      </c>
      <c r="P1163" s="15">
        <v>9</v>
      </c>
    </row>
    <row r="1164" spans="1:16" x14ac:dyDescent="0.35">
      <c r="A1164" s="15" t="str">
        <v>successful</v>
      </c>
      <c r="B1164" s="15" t="str">
        <v>US</v>
      </c>
      <c r="C1164" s="15" t="str">
        <v>USD</v>
      </c>
      <c r="D1164" s="15">
        <v>1442501991</v>
      </c>
      <c r="E1164" s="15">
        <v>1439909991</v>
      </c>
      <c r="F1164" s="15" t="b">
        <v>0</v>
      </c>
      <c r="G1164" s="15">
        <v>480</v>
      </c>
      <c r="J1164" s="15" t="str">
        <v>failed</v>
      </c>
      <c r="K1164" s="15" t="str">
        <v>IT</v>
      </c>
      <c r="L1164" s="15" t="str">
        <v>EUR</v>
      </c>
      <c r="M1164" s="15">
        <v>1439827559</v>
      </c>
      <c r="N1164" s="15">
        <v>1434643559</v>
      </c>
      <c r="O1164" s="15" t="b">
        <v>0</v>
      </c>
      <c r="P1164" s="15">
        <v>3</v>
      </c>
    </row>
    <row r="1165" spans="1:16" x14ac:dyDescent="0.35">
      <c r="A1165" s="15" t="str">
        <v>successful</v>
      </c>
      <c r="B1165" s="15" t="str">
        <v>US</v>
      </c>
      <c r="C1165" s="15" t="str">
        <v>USD</v>
      </c>
      <c r="D1165" s="15">
        <v>1311576600</v>
      </c>
      <c r="E1165" s="15">
        <v>1306219897</v>
      </c>
      <c r="F1165" s="15" t="b">
        <v>0</v>
      </c>
      <c r="G1165" s="15">
        <v>11</v>
      </c>
      <c r="J1165" s="15" t="str">
        <v>failed</v>
      </c>
      <c r="K1165" s="15" t="str">
        <v>US</v>
      </c>
      <c r="L1165" s="15" t="str">
        <v>USD</v>
      </c>
      <c r="M1165" s="15">
        <v>1482294990</v>
      </c>
      <c r="N1165" s="15">
        <v>1477107390</v>
      </c>
      <c r="O1165" s="15" t="b">
        <v>0</v>
      </c>
      <c r="P1165" s="15">
        <v>2</v>
      </c>
    </row>
    <row r="1166" spans="1:16" x14ac:dyDescent="0.35">
      <c r="A1166" s="15" t="str">
        <v>successful</v>
      </c>
      <c r="B1166" s="15" t="str">
        <v>US</v>
      </c>
      <c r="C1166" s="15" t="str">
        <v>USD</v>
      </c>
      <c r="D1166" s="15">
        <v>1452744686</v>
      </c>
      <c r="E1166" s="15">
        <v>1447560686</v>
      </c>
      <c r="F1166" s="15" t="b">
        <v>0</v>
      </c>
      <c r="G1166" s="15">
        <v>12</v>
      </c>
      <c r="J1166" s="15" t="str">
        <v>failed</v>
      </c>
      <c r="K1166" s="15" t="str">
        <v>US</v>
      </c>
      <c r="L1166" s="15" t="str">
        <v>USD</v>
      </c>
      <c r="M1166" s="15">
        <v>1420724460</v>
      </c>
      <c r="N1166" s="15">
        <v>1418046247</v>
      </c>
      <c r="O1166" s="15" t="b">
        <v>0</v>
      </c>
      <c r="P1166" s="15">
        <v>3</v>
      </c>
    </row>
    <row r="1167" spans="1:16" x14ac:dyDescent="0.35">
      <c r="A1167" s="15" t="str">
        <v>successful</v>
      </c>
      <c r="B1167" s="15" t="str">
        <v>US</v>
      </c>
      <c r="C1167" s="15" t="str">
        <v>USD</v>
      </c>
      <c r="D1167" s="15">
        <v>1336528804</v>
      </c>
      <c r="E1167" s="15">
        <v>1331348404</v>
      </c>
      <c r="F1167" s="15" t="b">
        <v>0</v>
      </c>
      <c r="G1167" s="15">
        <v>48</v>
      </c>
      <c r="J1167" s="15" t="str">
        <v>failed</v>
      </c>
      <c r="K1167" s="15" t="str">
        <v>US</v>
      </c>
      <c r="L1167" s="15" t="str">
        <v>USD</v>
      </c>
      <c r="M1167" s="15">
        <v>1468029540</v>
      </c>
      <c r="N1167" s="15">
        <v>1465304483</v>
      </c>
      <c r="O1167" s="15" t="b">
        <v>0</v>
      </c>
      <c r="P1167" s="15">
        <v>45</v>
      </c>
    </row>
    <row r="1168" spans="1:16" x14ac:dyDescent="0.35">
      <c r="A1168" s="15" t="str">
        <v>successful</v>
      </c>
      <c r="B1168" s="15" t="str">
        <v>US</v>
      </c>
      <c r="C1168" s="15" t="str">
        <v>USD</v>
      </c>
      <c r="D1168" s="15">
        <v>1299902400</v>
      </c>
      <c r="E1168" s="15">
        <v>1297451245</v>
      </c>
      <c r="F1168" s="15" t="b">
        <v>0</v>
      </c>
      <c r="G1168" s="15">
        <v>59</v>
      </c>
      <c r="J1168" s="15" t="str">
        <v>failed</v>
      </c>
      <c r="K1168" s="15" t="str">
        <v>US</v>
      </c>
      <c r="L1168" s="15" t="str">
        <v>USD</v>
      </c>
      <c r="M1168" s="15">
        <v>1430505545</v>
      </c>
      <c r="N1168" s="15">
        <v>1425325145</v>
      </c>
      <c r="O1168" s="15" t="b">
        <v>0</v>
      </c>
      <c r="P1168" s="15">
        <v>9</v>
      </c>
    </row>
    <row r="1169" spans="1:16" x14ac:dyDescent="0.35">
      <c r="A1169" s="15" t="str">
        <v>successful</v>
      </c>
      <c r="B1169" s="15" t="str">
        <v>US</v>
      </c>
      <c r="C1169" s="15" t="str">
        <v>USD</v>
      </c>
      <c r="D1169" s="15">
        <v>1340944043</v>
      </c>
      <c r="E1169" s="15">
        <v>1338352043</v>
      </c>
      <c r="F1169" s="15" t="b">
        <v>0</v>
      </c>
      <c r="G1169" s="15">
        <v>79</v>
      </c>
      <c r="J1169" s="15" t="str">
        <v>failed</v>
      </c>
      <c r="K1169" s="15" t="str">
        <v>US</v>
      </c>
      <c r="L1169" s="15" t="str">
        <v>USD</v>
      </c>
      <c r="M1169" s="15">
        <v>1471214743</v>
      </c>
      <c r="N1169" s="15">
        <v>1468622743</v>
      </c>
      <c r="O1169" s="15" t="b">
        <v>0</v>
      </c>
      <c r="P1169" s="15">
        <v>9</v>
      </c>
    </row>
    <row r="1170" spans="1:16" x14ac:dyDescent="0.35">
      <c r="A1170" s="15" t="str">
        <v>successful</v>
      </c>
      <c r="B1170" s="15" t="str">
        <v>US</v>
      </c>
      <c r="C1170" s="15" t="str">
        <v>USD</v>
      </c>
      <c r="D1170" s="15">
        <v>1378439940</v>
      </c>
      <c r="E1170" s="15">
        <v>1376003254</v>
      </c>
      <c r="F1170" s="15" t="b">
        <v>0</v>
      </c>
      <c r="G1170" s="15">
        <v>14</v>
      </c>
      <c r="J1170" s="15" t="str">
        <v>failed</v>
      </c>
      <c r="K1170" s="15" t="str">
        <v>US</v>
      </c>
      <c r="L1170" s="15" t="str">
        <v>USD</v>
      </c>
      <c r="M1170" s="15">
        <v>1444946400</v>
      </c>
      <c r="N1170" s="15">
        <v>1441723912</v>
      </c>
      <c r="O1170" s="15" t="b">
        <v>0</v>
      </c>
      <c r="P1170" s="15">
        <v>21</v>
      </c>
    </row>
    <row r="1171" spans="1:16" x14ac:dyDescent="0.35">
      <c r="A1171" s="15" t="str">
        <v>successful</v>
      </c>
      <c r="B1171" s="15" t="str">
        <v>US</v>
      </c>
      <c r="C1171" s="15" t="str">
        <v>USD</v>
      </c>
      <c r="D1171" s="15">
        <v>1403539260</v>
      </c>
      <c r="E1171" s="15">
        <v>1401724860</v>
      </c>
      <c r="F1171" s="15" t="b">
        <v>0</v>
      </c>
      <c r="G1171" s="15">
        <v>106</v>
      </c>
      <c r="J1171" s="15" t="str">
        <v>failed</v>
      </c>
      <c r="K1171" s="15" t="str">
        <v>CA</v>
      </c>
      <c r="L1171" s="15" t="str">
        <v>CAD</v>
      </c>
      <c r="M1171" s="15">
        <v>1401595140</v>
      </c>
      <c r="N1171" s="15">
        <v>1398980941</v>
      </c>
      <c r="O1171" s="15" t="b">
        <v>0</v>
      </c>
      <c r="P1171" s="15">
        <v>17</v>
      </c>
    </row>
    <row r="1172" spans="1:16" x14ac:dyDescent="0.35">
      <c r="A1172" s="15" t="str">
        <v>successful</v>
      </c>
      <c r="B1172" s="15" t="str">
        <v>US</v>
      </c>
      <c r="C1172" s="15" t="str">
        <v>USD</v>
      </c>
      <c r="D1172" s="15">
        <v>1340733600</v>
      </c>
      <c r="E1172" s="15">
        <v>1339098689</v>
      </c>
      <c r="F1172" s="15" t="b">
        <v>0</v>
      </c>
      <c r="G1172" s="15">
        <v>25</v>
      </c>
      <c r="J1172" s="15" t="str">
        <v>failed</v>
      </c>
      <c r="K1172" s="15" t="str">
        <v>US</v>
      </c>
      <c r="L1172" s="15" t="str">
        <v>USD</v>
      </c>
      <c r="M1172" s="15">
        <v>1442775956</v>
      </c>
      <c r="N1172" s="15">
        <v>1437591956</v>
      </c>
      <c r="O1172" s="15" t="b">
        <v>0</v>
      </c>
      <c r="P1172" s="15">
        <v>1</v>
      </c>
    </row>
    <row r="1173" spans="1:16" x14ac:dyDescent="0.35">
      <c r="A1173" s="15" t="str">
        <v>successful</v>
      </c>
      <c r="B1173" s="15" t="str">
        <v>US</v>
      </c>
      <c r="C1173" s="15" t="str">
        <v>USD</v>
      </c>
      <c r="D1173" s="15">
        <v>1386372120</v>
      </c>
      <c r="E1173" s="15">
        <v>1382659060</v>
      </c>
      <c r="F1173" s="15" t="b">
        <v>0</v>
      </c>
      <c r="G1173" s="15">
        <v>25</v>
      </c>
      <c r="J1173" s="15" t="str">
        <v>failed</v>
      </c>
      <c r="K1173" s="15" t="str">
        <v>US</v>
      </c>
      <c r="L1173" s="15" t="str">
        <v>USD</v>
      </c>
      <c r="M1173" s="15">
        <v>1470011780</v>
      </c>
      <c r="N1173" s="15">
        <v>1464827780</v>
      </c>
      <c r="O1173" s="15" t="b">
        <v>0</v>
      </c>
      <c r="P1173" s="15">
        <v>1</v>
      </c>
    </row>
    <row r="1174" spans="1:16" x14ac:dyDescent="0.35">
      <c r="A1174" s="15" t="str">
        <v>successful</v>
      </c>
      <c r="B1174" s="15" t="str">
        <v>US</v>
      </c>
      <c r="C1174" s="15" t="str">
        <v>USD</v>
      </c>
      <c r="D1174" s="15">
        <v>1259686800</v>
      </c>
      <c r="E1174" s="15">
        <v>1252908330</v>
      </c>
      <c r="F1174" s="15" t="b">
        <v>0</v>
      </c>
      <c r="G1174" s="15">
        <v>29</v>
      </c>
      <c r="J1174" s="15" t="str">
        <v>failed</v>
      </c>
      <c r="K1174" s="15" t="str">
        <v>US</v>
      </c>
      <c r="L1174" s="15" t="str">
        <v>USD</v>
      </c>
      <c r="M1174" s="15">
        <v>1432151326</v>
      </c>
      <c r="N1174" s="15">
        <v>1429559326</v>
      </c>
      <c r="O1174" s="15" t="b">
        <v>0</v>
      </c>
      <c r="P1174" s="15">
        <v>14</v>
      </c>
    </row>
    <row r="1175" spans="1:16" x14ac:dyDescent="0.35">
      <c r="A1175" s="15" t="str">
        <v>successful</v>
      </c>
      <c r="B1175" s="15" t="str">
        <v>US</v>
      </c>
      <c r="C1175" s="15" t="str">
        <v>USD</v>
      </c>
      <c r="D1175" s="15">
        <v>1335153600</v>
      </c>
      <c r="E1175" s="15">
        <v>1332199618</v>
      </c>
      <c r="F1175" s="15" t="b">
        <v>0</v>
      </c>
      <c r="G1175" s="15">
        <v>43</v>
      </c>
      <c r="J1175" s="15" t="str">
        <v>failed</v>
      </c>
      <c r="K1175" s="15" t="str">
        <v>GB</v>
      </c>
      <c r="L1175" s="15" t="str">
        <v>GBP</v>
      </c>
      <c r="M1175" s="15">
        <v>1475848800</v>
      </c>
      <c r="N1175" s="15">
        <v>1474027501</v>
      </c>
      <c r="O1175" s="15" t="b">
        <v>0</v>
      </c>
      <c r="P1175" s="15">
        <v>42</v>
      </c>
    </row>
    <row r="1176" spans="1:16" x14ac:dyDescent="0.35">
      <c r="A1176" s="15" t="str">
        <v>successful</v>
      </c>
      <c r="B1176" s="15" t="str">
        <v>US</v>
      </c>
      <c r="C1176" s="15" t="str">
        <v>USD</v>
      </c>
      <c r="D1176" s="15">
        <v>1334767476</v>
      </c>
      <c r="E1176" s="15">
        <v>1332175476</v>
      </c>
      <c r="F1176" s="15" t="b">
        <v>0</v>
      </c>
      <c r="G1176" s="15">
        <v>46</v>
      </c>
      <c r="J1176" s="15" t="str">
        <v>failed</v>
      </c>
      <c r="K1176" s="15" t="str">
        <v>US</v>
      </c>
      <c r="L1176" s="15" t="str">
        <v>USD</v>
      </c>
      <c r="M1176" s="15">
        <v>1454890620</v>
      </c>
      <c r="N1176" s="15">
        <v>1450724449</v>
      </c>
      <c r="O1176" s="15" t="b">
        <v>0</v>
      </c>
      <c r="P1176" s="15">
        <v>27</v>
      </c>
    </row>
    <row r="1177" spans="1:16" x14ac:dyDescent="0.35">
      <c r="A1177" s="15" t="str">
        <v>successful</v>
      </c>
      <c r="B1177" s="15" t="str">
        <v>US</v>
      </c>
      <c r="C1177" s="15" t="str">
        <v>USD</v>
      </c>
      <c r="D1177" s="15">
        <v>1348545540</v>
      </c>
      <c r="E1177" s="15">
        <v>1346345999</v>
      </c>
      <c r="F1177" s="15" t="b">
        <v>0</v>
      </c>
      <c r="G1177" s="15">
        <v>27</v>
      </c>
      <c r="J1177" s="15" t="str">
        <v>failed</v>
      </c>
      <c r="K1177" s="15" t="str">
        <v>US</v>
      </c>
      <c r="L1177" s="15" t="str">
        <v>USD</v>
      </c>
      <c r="M1177" s="15">
        <v>1455251591</v>
      </c>
      <c r="N1177" s="15">
        <v>1452659591</v>
      </c>
      <c r="O1177" s="15" t="b">
        <v>0</v>
      </c>
      <c r="P1177" s="15">
        <v>5</v>
      </c>
    </row>
    <row r="1178" spans="1:16" x14ac:dyDescent="0.35">
      <c r="A1178" s="15" t="str">
        <v>successful</v>
      </c>
      <c r="B1178" s="15" t="str">
        <v>US</v>
      </c>
      <c r="C1178" s="15" t="str">
        <v>USD</v>
      </c>
      <c r="D1178" s="15">
        <v>1358702480</v>
      </c>
      <c r="E1178" s="15">
        <v>1356110480</v>
      </c>
      <c r="F1178" s="15" t="b">
        <v>0</v>
      </c>
      <c r="G1178" s="15">
        <v>112</v>
      </c>
      <c r="J1178" s="15" t="str">
        <v>failed</v>
      </c>
      <c r="K1178" s="15" t="str">
        <v>US</v>
      </c>
      <c r="L1178" s="15" t="str">
        <v>USD</v>
      </c>
      <c r="M1178" s="15">
        <v>1413816975</v>
      </c>
      <c r="N1178" s="15">
        <v>1411224975</v>
      </c>
      <c r="O1178" s="15" t="b">
        <v>0</v>
      </c>
      <c r="P1178" s="15">
        <v>13</v>
      </c>
    </row>
    <row r="1179" spans="1:16" x14ac:dyDescent="0.35">
      <c r="A1179" s="15" t="str">
        <v>successful</v>
      </c>
      <c r="B1179" s="15" t="str">
        <v>US</v>
      </c>
      <c r="C1179" s="15" t="str">
        <v>USD</v>
      </c>
      <c r="D1179" s="15">
        <v>1359240856</v>
      </c>
      <c r="E1179" s="15">
        <v>1356648856</v>
      </c>
      <c r="F1179" s="15" t="b">
        <v>0</v>
      </c>
      <c r="G1179" s="15">
        <v>34</v>
      </c>
      <c r="J1179" s="15" t="str">
        <v>failed</v>
      </c>
      <c r="K1179" s="15" t="str">
        <v>FR</v>
      </c>
      <c r="L1179" s="15" t="str">
        <v>EUR</v>
      </c>
      <c r="M1179" s="15">
        <v>1437033360</v>
      </c>
      <c r="N1179" s="15">
        <v>1434445937</v>
      </c>
      <c r="O1179" s="15" t="b">
        <v>0</v>
      </c>
      <c r="P1179" s="15">
        <v>12</v>
      </c>
    </row>
    <row r="1180" spans="1:16" x14ac:dyDescent="0.35">
      <c r="A1180" s="15" t="str">
        <v>successful</v>
      </c>
      <c r="B1180" s="15" t="str">
        <v>US</v>
      </c>
      <c r="C1180" s="15" t="str">
        <v>USD</v>
      </c>
      <c r="D1180" s="15">
        <v>1330018426</v>
      </c>
      <c r="E1180" s="15">
        <v>1326994426</v>
      </c>
      <c r="F1180" s="15" t="b">
        <v>0</v>
      </c>
      <c r="G1180" s="15">
        <v>145</v>
      </c>
      <c r="J1180" s="15" t="str">
        <v>failed</v>
      </c>
      <c r="K1180" s="15" t="str">
        <v>GB</v>
      </c>
      <c r="L1180" s="15" t="str">
        <v>GBP</v>
      </c>
      <c r="M1180" s="15">
        <v>1471939818</v>
      </c>
      <c r="N1180" s="15">
        <v>1467619818</v>
      </c>
      <c r="O1180" s="15" t="b">
        <v>0</v>
      </c>
      <c r="P1180" s="15">
        <v>90</v>
      </c>
    </row>
    <row r="1181" spans="1:16" x14ac:dyDescent="0.35">
      <c r="A1181" s="15" t="str">
        <v>successful</v>
      </c>
      <c r="B1181" s="15" t="str">
        <v>US</v>
      </c>
      <c r="C1181" s="15" t="str">
        <v>USD</v>
      </c>
      <c r="D1181" s="15">
        <v>1331697540</v>
      </c>
      <c r="E1181" s="15">
        <v>1328749249</v>
      </c>
      <c r="F1181" s="15" t="b">
        <v>0</v>
      </c>
      <c r="G1181" s="15">
        <v>19</v>
      </c>
      <c r="J1181" s="15" t="str">
        <v>failed</v>
      </c>
      <c r="K1181" s="15" t="str">
        <v>US</v>
      </c>
      <c r="L1181" s="15" t="str">
        <v>USD</v>
      </c>
      <c r="M1181" s="15">
        <v>1434080706</v>
      </c>
      <c r="N1181" s="15">
        <v>1428896706</v>
      </c>
      <c r="O1181" s="15" t="b">
        <v>0</v>
      </c>
      <c r="P1181" s="15">
        <v>2</v>
      </c>
    </row>
    <row r="1182" spans="1:16" x14ac:dyDescent="0.35">
      <c r="A1182" s="15" t="str">
        <v>successful</v>
      </c>
      <c r="B1182" s="15" t="str">
        <v>US</v>
      </c>
      <c r="C1182" s="15" t="str">
        <v>USD</v>
      </c>
      <c r="D1182" s="15">
        <v>1395861033</v>
      </c>
      <c r="E1182" s="15">
        <v>1393272633</v>
      </c>
      <c r="F1182" s="15" t="b">
        <v>0</v>
      </c>
      <c r="G1182" s="15">
        <v>288</v>
      </c>
      <c r="J1182" s="15" t="str">
        <v>failed</v>
      </c>
      <c r="K1182" s="15" t="str">
        <v>AU</v>
      </c>
      <c r="L1182" s="15" t="str">
        <v>AUD</v>
      </c>
      <c r="M1182" s="15">
        <v>1422928800</v>
      </c>
      <c r="N1182" s="15">
        <v>1420235311</v>
      </c>
      <c r="O1182" s="15" t="b">
        <v>0</v>
      </c>
      <c r="P1182" s="15">
        <v>5</v>
      </c>
    </row>
    <row r="1183" spans="1:16" x14ac:dyDescent="0.35">
      <c r="A1183" s="15" t="str">
        <v>successful</v>
      </c>
      <c r="B1183" s="15" t="str">
        <v>US</v>
      </c>
      <c r="C1183" s="15" t="str">
        <v>USD</v>
      </c>
      <c r="D1183" s="15">
        <v>1296953209</v>
      </c>
      <c r="E1183" s="15">
        <v>1295657209</v>
      </c>
      <c r="F1183" s="15" t="b">
        <v>0</v>
      </c>
      <c r="G1183" s="15">
        <v>14</v>
      </c>
      <c r="J1183" s="15" t="str">
        <v>failed</v>
      </c>
      <c r="K1183" s="15" t="str">
        <v>US</v>
      </c>
      <c r="L1183" s="15" t="str">
        <v>USD</v>
      </c>
      <c r="M1183" s="15">
        <v>1413694800</v>
      </c>
      <c r="N1183" s="15">
        <v>1408986916</v>
      </c>
      <c r="O1183" s="15" t="b">
        <v>0</v>
      </c>
      <c r="P1183" s="15">
        <v>31</v>
      </c>
    </row>
    <row r="1184" spans="1:16" x14ac:dyDescent="0.35">
      <c r="A1184" s="15" t="str">
        <v>successful</v>
      </c>
      <c r="B1184" s="15" t="str">
        <v>US</v>
      </c>
      <c r="C1184" s="15" t="str">
        <v>USD</v>
      </c>
      <c r="D1184" s="15">
        <v>1340904416</v>
      </c>
      <c r="E1184" s="15">
        <v>1339694816</v>
      </c>
      <c r="F1184" s="15" t="b">
        <v>0</v>
      </c>
      <c r="G1184" s="15">
        <v>7</v>
      </c>
      <c r="J1184" s="15" t="str">
        <v>failed</v>
      </c>
      <c r="K1184" s="15" t="str">
        <v>GB</v>
      </c>
      <c r="L1184" s="15" t="str">
        <v>GBP</v>
      </c>
      <c r="M1184" s="15">
        <v>1442440800</v>
      </c>
      <c r="N1184" s="15">
        <v>1440497876</v>
      </c>
      <c r="O1184" s="15" t="b">
        <v>0</v>
      </c>
      <c r="P1184" s="15">
        <v>4</v>
      </c>
    </row>
    <row r="1185" spans="1:16" x14ac:dyDescent="0.35">
      <c r="A1185" s="15" t="str">
        <v>successful</v>
      </c>
      <c r="B1185" s="15" t="str">
        <v>US</v>
      </c>
      <c r="C1185" s="15" t="str">
        <v>USD</v>
      </c>
      <c r="D1185" s="15">
        <v>1371785496</v>
      </c>
      <c r="E1185" s="15">
        <v>1369193496</v>
      </c>
      <c r="F1185" s="15" t="b">
        <v>1</v>
      </c>
      <c r="G1185" s="15">
        <v>211</v>
      </c>
      <c r="J1185" s="15" t="str">
        <v>failed</v>
      </c>
      <c r="K1185" s="15" t="str">
        <v>US</v>
      </c>
      <c r="L1185" s="15" t="str">
        <v>USD</v>
      </c>
      <c r="M1185" s="15">
        <v>1431372751</v>
      </c>
      <c r="N1185" s="15">
        <v>1430767951</v>
      </c>
      <c r="O1185" s="15" t="b">
        <v>0</v>
      </c>
      <c r="P1185" s="15">
        <v>29</v>
      </c>
    </row>
    <row r="1186" spans="1:16" x14ac:dyDescent="0.35">
      <c r="A1186" s="15" t="str">
        <v>successful</v>
      </c>
      <c r="B1186" s="15" t="str">
        <v>US</v>
      </c>
      <c r="C1186" s="15" t="str">
        <v>USD</v>
      </c>
      <c r="D1186" s="15">
        <v>1388473200</v>
      </c>
      <c r="E1186" s="15">
        <v>1385585434</v>
      </c>
      <c r="F1186" s="15" t="b">
        <v>1</v>
      </c>
      <c r="G1186" s="15">
        <v>85</v>
      </c>
      <c r="J1186" s="15" t="str">
        <v>failed</v>
      </c>
      <c r="K1186" s="15" t="str">
        <v>US</v>
      </c>
      <c r="L1186" s="15" t="str">
        <v>USD</v>
      </c>
      <c r="M1186" s="15">
        <v>1430234394</v>
      </c>
      <c r="N1186" s="15">
        <v>1425053994</v>
      </c>
      <c r="O1186" s="15" t="b">
        <v>0</v>
      </c>
      <c r="P1186" s="15">
        <v>2</v>
      </c>
    </row>
    <row r="1187" spans="1:16" x14ac:dyDescent="0.35">
      <c r="A1187" s="15" t="str">
        <v>successful</v>
      </c>
      <c r="B1187" s="15" t="str">
        <v>US</v>
      </c>
      <c r="C1187" s="15" t="str">
        <v>USD</v>
      </c>
      <c r="D1187" s="15">
        <v>1323747596</v>
      </c>
      <c r="E1187" s="15">
        <v>1320287996</v>
      </c>
      <c r="F1187" s="15" t="b">
        <v>1</v>
      </c>
      <c r="G1187" s="15">
        <v>103</v>
      </c>
      <c r="J1187" s="15" t="str">
        <v>failed</v>
      </c>
      <c r="K1187" s="15" t="str">
        <v>US</v>
      </c>
      <c r="L1187" s="15" t="str">
        <v>USD</v>
      </c>
      <c r="M1187" s="15">
        <v>1409194810</v>
      </c>
      <c r="N1187" s="15">
        <v>1406170810</v>
      </c>
      <c r="O1187" s="15" t="b">
        <v>0</v>
      </c>
      <c r="P1187" s="15">
        <v>114</v>
      </c>
    </row>
    <row r="1188" spans="1:16" x14ac:dyDescent="0.35">
      <c r="A1188" s="15" t="str">
        <v>successful</v>
      </c>
      <c r="B1188" s="15" t="str">
        <v>US</v>
      </c>
      <c r="C1188" s="15" t="str">
        <v>USD</v>
      </c>
      <c r="D1188" s="15">
        <v>1293857940</v>
      </c>
      <c r="E1188" s="15">
        <v>1290281691</v>
      </c>
      <c r="F1188" s="15" t="b">
        <v>1</v>
      </c>
      <c r="G1188" s="15">
        <v>113</v>
      </c>
      <c r="J1188" s="15" t="str">
        <v>failed</v>
      </c>
      <c r="K1188" s="15" t="str">
        <v>US</v>
      </c>
      <c r="L1188" s="15" t="str">
        <v>USD</v>
      </c>
      <c r="M1188" s="15">
        <v>1487465119</v>
      </c>
      <c r="N1188" s="15">
        <v>1484009119</v>
      </c>
      <c r="O1188" s="15" t="b">
        <v>0</v>
      </c>
      <c r="P1188" s="15">
        <v>1</v>
      </c>
    </row>
    <row r="1189" spans="1:16" x14ac:dyDescent="0.35">
      <c r="A1189" s="15" t="str">
        <v>successful</v>
      </c>
      <c r="B1189" s="15" t="str">
        <v>US</v>
      </c>
      <c r="C1189" s="15" t="str">
        <v>USD</v>
      </c>
      <c r="D1189" s="15">
        <v>1407520800</v>
      </c>
      <c r="E1189" s="15">
        <v>1405356072</v>
      </c>
      <c r="F1189" s="15" t="b">
        <v>1</v>
      </c>
      <c r="G1189" s="15">
        <v>167</v>
      </c>
      <c r="J1189" s="15" t="str">
        <v>failed</v>
      </c>
      <c r="K1189" s="15" t="str">
        <v>US</v>
      </c>
      <c r="L1189" s="15" t="str">
        <v>USD</v>
      </c>
      <c r="M1189" s="15">
        <v>1412432220</v>
      </c>
      <c r="N1189" s="15">
        <v>1409753820</v>
      </c>
      <c r="O1189" s="15" t="b">
        <v>0</v>
      </c>
      <c r="P1189" s="15">
        <v>76</v>
      </c>
    </row>
    <row r="1190" spans="1:16" x14ac:dyDescent="0.35">
      <c r="A1190" s="15" t="str">
        <v>successful</v>
      </c>
      <c r="B1190" s="15" t="str">
        <v>US</v>
      </c>
      <c r="C1190" s="15" t="str">
        <v>USD</v>
      </c>
      <c r="D1190" s="15">
        <v>1331352129</v>
      </c>
      <c r="E1190" s="15">
        <v>1328760129</v>
      </c>
      <c r="F1190" s="15" t="b">
        <v>1</v>
      </c>
      <c r="G1190" s="15">
        <v>73</v>
      </c>
      <c r="J1190" s="15" t="str">
        <v>failed</v>
      </c>
      <c r="K1190" s="15" t="str">
        <v>US</v>
      </c>
      <c r="L1190" s="15" t="str">
        <v>USD</v>
      </c>
      <c r="M1190" s="15">
        <v>1477968934</v>
      </c>
      <c r="N1190" s="15">
        <v>1472784934</v>
      </c>
      <c r="O1190" s="15" t="b">
        <v>0</v>
      </c>
      <c r="P1190" s="15">
        <v>9</v>
      </c>
    </row>
    <row r="1191" spans="1:16" x14ac:dyDescent="0.35">
      <c r="A1191" s="15" t="str">
        <v>successful</v>
      </c>
      <c r="B1191" s="15" t="str">
        <v>US</v>
      </c>
      <c r="C1191" s="15" t="str">
        <v>USD</v>
      </c>
      <c r="D1191" s="15">
        <v>1336245328</v>
      </c>
      <c r="E1191" s="15">
        <v>1333653333</v>
      </c>
      <c r="F1191" s="15" t="b">
        <v>1</v>
      </c>
      <c r="G1191" s="15">
        <v>75</v>
      </c>
      <c r="J1191" s="15" t="str">
        <v>failed</v>
      </c>
      <c r="K1191" s="15" t="str">
        <v>US</v>
      </c>
      <c r="L1191" s="15" t="str">
        <v>USD</v>
      </c>
      <c r="M1191" s="15">
        <v>1429291982</v>
      </c>
      <c r="N1191" s="15">
        <v>1426699982</v>
      </c>
      <c r="O1191" s="15" t="b">
        <v>0</v>
      </c>
      <c r="P1191" s="15">
        <v>37</v>
      </c>
    </row>
    <row r="1192" spans="1:16" x14ac:dyDescent="0.35">
      <c r="A1192" s="15" t="str">
        <v>successful</v>
      </c>
      <c r="B1192" s="15" t="str">
        <v>US</v>
      </c>
      <c r="C1192" s="15" t="str">
        <v>USD</v>
      </c>
      <c r="D1192" s="15">
        <v>1409274000</v>
      </c>
      <c r="E1192" s="15">
        <v>1406847996</v>
      </c>
      <c r="F1192" s="15" t="b">
        <v>1</v>
      </c>
      <c r="G1192" s="15">
        <v>614</v>
      </c>
      <c r="J1192" s="15" t="str">
        <v>failed</v>
      </c>
      <c r="K1192" s="15" t="str">
        <v>US</v>
      </c>
      <c r="L1192" s="15" t="str">
        <v>USD</v>
      </c>
      <c r="M1192" s="15">
        <v>1411312250</v>
      </c>
      <c r="N1192" s="15">
        <v>1406128250</v>
      </c>
      <c r="O1192" s="15" t="b">
        <v>0</v>
      </c>
      <c r="P1192" s="15">
        <v>0</v>
      </c>
    </row>
    <row r="1193" spans="1:16" x14ac:dyDescent="0.35">
      <c r="A1193" s="15" t="str">
        <v>successful</v>
      </c>
      <c r="B1193" s="15" t="str">
        <v>US</v>
      </c>
      <c r="C1193" s="15" t="str">
        <v>USD</v>
      </c>
      <c r="D1193" s="15">
        <v>1362872537</v>
      </c>
      <c r="E1193" s="15">
        <v>1359848537</v>
      </c>
      <c r="F1193" s="15" t="b">
        <v>1</v>
      </c>
      <c r="G1193" s="15">
        <v>107</v>
      </c>
      <c r="J1193" s="15" t="str">
        <v>failed</v>
      </c>
      <c r="K1193" s="15" t="str">
        <v>SE</v>
      </c>
      <c r="L1193" s="15" t="str">
        <v>SEK</v>
      </c>
      <c r="M1193" s="15">
        <v>1465123427</v>
      </c>
      <c r="N1193" s="15">
        <v>1462531427</v>
      </c>
      <c r="O1193" s="15" t="b">
        <v>0</v>
      </c>
      <c r="P1193" s="15">
        <v>1</v>
      </c>
    </row>
    <row r="1194" spans="1:16" x14ac:dyDescent="0.35">
      <c r="A1194" s="15" t="str">
        <v>successful</v>
      </c>
      <c r="B1194" s="15" t="str">
        <v>US</v>
      </c>
      <c r="C1194" s="15" t="str">
        <v>USD</v>
      </c>
      <c r="D1194" s="15">
        <v>1363889015</v>
      </c>
      <c r="E1194" s="15">
        <v>1361300615</v>
      </c>
      <c r="F1194" s="15" t="b">
        <v>1</v>
      </c>
      <c r="G1194" s="15">
        <v>1224</v>
      </c>
      <c r="J1194" s="15" t="str">
        <v>failed</v>
      </c>
      <c r="K1194" s="15" t="str">
        <v>US</v>
      </c>
      <c r="L1194" s="15" t="str">
        <v>USD</v>
      </c>
      <c r="M1194" s="15">
        <v>1427890925</v>
      </c>
      <c r="N1194" s="15">
        <v>1426681325</v>
      </c>
      <c r="O1194" s="15" t="b">
        <v>0</v>
      </c>
      <c r="P1194" s="15">
        <v>10</v>
      </c>
    </row>
    <row r="1195" spans="1:16" x14ac:dyDescent="0.35">
      <c r="A1195" s="15" t="str">
        <v>successful</v>
      </c>
      <c r="B1195" s="15" t="str">
        <v>US</v>
      </c>
      <c r="C1195" s="15" t="str">
        <v>USD</v>
      </c>
      <c r="D1195" s="15">
        <v>1399421189</v>
      </c>
      <c r="E1195" s="15">
        <v>1396829189</v>
      </c>
      <c r="F1195" s="15" t="b">
        <v>1</v>
      </c>
      <c r="G1195" s="15">
        <v>104</v>
      </c>
      <c r="J1195" s="15" t="str">
        <v>failed</v>
      </c>
      <c r="K1195" s="15" t="str">
        <v>GB</v>
      </c>
      <c r="L1195" s="15" t="str">
        <v>GBP</v>
      </c>
      <c r="M1195" s="15">
        <v>1464354720</v>
      </c>
      <c r="N1195" s="15">
        <v>1463648360</v>
      </c>
      <c r="O1195" s="15" t="b">
        <v>0</v>
      </c>
      <c r="P1195" s="15">
        <v>1</v>
      </c>
    </row>
    <row r="1196" spans="1:16" x14ac:dyDescent="0.35">
      <c r="A1196" s="15" t="str">
        <v>successful</v>
      </c>
      <c r="B1196" s="15" t="str">
        <v>US</v>
      </c>
      <c r="C1196" s="15" t="str">
        <v>USD</v>
      </c>
      <c r="D1196" s="15">
        <v>1397862000</v>
      </c>
      <c r="E1196" s="15">
        <v>1395155478</v>
      </c>
      <c r="F1196" s="15" t="b">
        <v>1</v>
      </c>
      <c r="G1196" s="15">
        <v>79</v>
      </c>
      <c r="J1196" s="15" t="str">
        <v>failed</v>
      </c>
      <c r="K1196" s="15" t="str">
        <v>SE</v>
      </c>
      <c r="L1196" s="15" t="str">
        <v>SEK</v>
      </c>
      <c r="M1196" s="15">
        <v>1467473723</v>
      </c>
      <c r="N1196" s="15">
        <v>1465832123</v>
      </c>
      <c r="O1196" s="15" t="b">
        <v>0</v>
      </c>
      <c r="P1196" s="15">
        <v>2</v>
      </c>
    </row>
    <row r="1197" spans="1:16" x14ac:dyDescent="0.35">
      <c r="A1197" s="15" t="str">
        <v>successful</v>
      </c>
      <c r="B1197" s="15" t="str">
        <v>US</v>
      </c>
      <c r="C1197" s="15" t="str">
        <v>USD</v>
      </c>
      <c r="D1197" s="15">
        <v>1336086026</v>
      </c>
      <c r="E1197" s="15">
        <v>1333494026</v>
      </c>
      <c r="F1197" s="15" t="b">
        <v>1</v>
      </c>
      <c r="G1197" s="15">
        <v>157</v>
      </c>
      <c r="J1197" s="15" t="str">
        <v>failed</v>
      </c>
      <c r="K1197" s="15" t="str">
        <v>US</v>
      </c>
      <c r="L1197" s="15" t="str">
        <v>USD</v>
      </c>
      <c r="M1197" s="15">
        <v>1427414732</v>
      </c>
      <c r="N1197" s="15">
        <v>1424826332</v>
      </c>
      <c r="O1197" s="15" t="b">
        <v>0</v>
      </c>
      <c r="P1197" s="15">
        <v>1</v>
      </c>
    </row>
    <row r="1198" spans="1:16" x14ac:dyDescent="0.35">
      <c r="A1198" s="15" t="str">
        <v>successful</v>
      </c>
      <c r="B1198" s="15" t="str">
        <v>US</v>
      </c>
      <c r="C1198" s="15" t="str">
        <v>USD</v>
      </c>
      <c r="D1198" s="15">
        <v>1339074857</v>
      </c>
      <c r="E1198" s="15">
        <v>1336482857</v>
      </c>
      <c r="F1198" s="15" t="b">
        <v>1</v>
      </c>
      <c r="G1198" s="15">
        <v>50</v>
      </c>
      <c r="J1198" s="15" t="str">
        <v>failed</v>
      </c>
      <c r="K1198" s="15" t="str">
        <v>NL</v>
      </c>
      <c r="L1198" s="15" t="str">
        <v>EUR</v>
      </c>
      <c r="M1198" s="15">
        <v>1462484196</v>
      </c>
      <c r="N1198" s="15">
        <v>1457303796</v>
      </c>
      <c r="O1198" s="15" t="b">
        <v>0</v>
      </c>
      <c r="P1198" s="15">
        <v>10</v>
      </c>
    </row>
    <row r="1199" spans="1:16" x14ac:dyDescent="0.35">
      <c r="A1199" s="15" t="str">
        <v>successful</v>
      </c>
      <c r="B1199" s="15" t="str">
        <v>US</v>
      </c>
      <c r="C1199" s="15" t="str">
        <v>USD</v>
      </c>
      <c r="D1199" s="15">
        <v>1336238743</v>
      </c>
      <c r="E1199" s="15">
        <v>1333646743</v>
      </c>
      <c r="F1199" s="15" t="b">
        <v>1</v>
      </c>
      <c r="G1199" s="15">
        <v>64</v>
      </c>
      <c r="J1199" s="15" t="str">
        <v>failed</v>
      </c>
      <c r="K1199" s="15" t="str">
        <v>GB</v>
      </c>
      <c r="L1199" s="15" t="str">
        <v>GBP</v>
      </c>
      <c r="M1199" s="15">
        <v>1433930302</v>
      </c>
      <c r="N1199" s="15">
        <v>1432115902</v>
      </c>
      <c r="O1199" s="15" t="b">
        <v>0</v>
      </c>
      <c r="P1199" s="15">
        <v>9</v>
      </c>
    </row>
    <row r="1200" spans="1:16" x14ac:dyDescent="0.35">
      <c r="A1200" s="15" t="str">
        <v>successful</v>
      </c>
      <c r="B1200" s="15" t="str">
        <v>US</v>
      </c>
      <c r="C1200" s="15" t="str">
        <v>USD</v>
      </c>
      <c r="D1200" s="15">
        <v>1260383040</v>
      </c>
      <c r="E1200" s="15">
        <v>1253726650</v>
      </c>
      <c r="F1200" s="15" t="b">
        <v>1</v>
      </c>
      <c r="G1200" s="15">
        <v>200</v>
      </c>
      <c r="J1200" s="15" t="str">
        <v>failed</v>
      </c>
      <c r="K1200" s="15" t="str">
        <v>SE</v>
      </c>
      <c r="L1200" s="15" t="str">
        <v>SEK</v>
      </c>
      <c r="M1200" s="15">
        <v>1432455532</v>
      </c>
      <c r="N1200" s="15">
        <v>1429863532</v>
      </c>
      <c r="O1200" s="15" t="b">
        <v>0</v>
      </c>
      <c r="P1200" s="15">
        <v>19</v>
      </c>
    </row>
    <row r="1201" spans="1:16" x14ac:dyDescent="0.35">
      <c r="A1201" s="15" t="str">
        <v>successful</v>
      </c>
      <c r="B1201" s="15" t="str">
        <v>US</v>
      </c>
      <c r="C1201" s="15" t="str">
        <v>USD</v>
      </c>
      <c r="D1201" s="15">
        <v>1266210000</v>
      </c>
      <c r="E1201" s="15">
        <v>1263474049</v>
      </c>
      <c r="F1201" s="15" t="b">
        <v>1</v>
      </c>
      <c r="G1201" s="15">
        <v>22</v>
      </c>
      <c r="J1201" s="15" t="str">
        <v>failed</v>
      </c>
      <c r="K1201" s="15" t="str">
        <v>CA</v>
      </c>
      <c r="L1201" s="15" t="str">
        <v>CAD</v>
      </c>
      <c r="M1201" s="15">
        <v>1481258275</v>
      </c>
      <c r="N1201" s="15">
        <v>1478662675</v>
      </c>
      <c r="O1201" s="15" t="b">
        <v>0</v>
      </c>
      <c r="P1201" s="15">
        <v>0</v>
      </c>
    </row>
    <row r="1202" spans="1:16" x14ac:dyDescent="0.35">
      <c r="A1202" s="15" t="str">
        <v>successful</v>
      </c>
      <c r="B1202" s="15" t="str">
        <v>US</v>
      </c>
      <c r="C1202" s="15" t="str">
        <v>USD</v>
      </c>
      <c r="D1202" s="15">
        <v>1253937540</v>
      </c>
      <c r="E1202" s="15">
        <v>1251214014</v>
      </c>
      <c r="F1202" s="15" t="b">
        <v>1</v>
      </c>
      <c r="G1202" s="15">
        <v>163</v>
      </c>
      <c r="J1202" s="15" t="str">
        <v>failed</v>
      </c>
      <c r="K1202" s="15" t="str">
        <v>US</v>
      </c>
      <c r="L1202" s="15" t="str">
        <v>USD</v>
      </c>
      <c r="M1202" s="15">
        <v>1471370869</v>
      </c>
      <c r="N1202" s="15">
        <v>1466186869</v>
      </c>
      <c r="O1202" s="15" t="b">
        <v>0</v>
      </c>
      <c r="P1202" s="15">
        <v>4</v>
      </c>
    </row>
    <row r="1203" spans="1:16" x14ac:dyDescent="0.35">
      <c r="A1203" s="15" t="str">
        <v>successful</v>
      </c>
      <c r="B1203" s="15" t="str">
        <v>US</v>
      </c>
      <c r="C1203" s="15" t="str">
        <v>USD</v>
      </c>
      <c r="D1203" s="15">
        <v>1387072685</v>
      </c>
      <c r="E1203" s="15">
        <v>1384480685</v>
      </c>
      <c r="F1203" s="15" t="b">
        <v>1</v>
      </c>
      <c r="G1203" s="15">
        <v>77</v>
      </c>
      <c r="J1203" s="15" t="str">
        <v>failed</v>
      </c>
      <c r="K1203" s="15" t="str">
        <v>GB</v>
      </c>
      <c r="L1203" s="15" t="str">
        <v>GBP</v>
      </c>
      <c r="M1203" s="15">
        <v>1425160800</v>
      </c>
      <c r="N1203" s="15">
        <v>1421274859</v>
      </c>
      <c r="O1203" s="15" t="b">
        <v>0</v>
      </c>
      <c r="P1203" s="15">
        <v>8</v>
      </c>
    </row>
    <row r="1204" spans="1:16" x14ac:dyDescent="0.35">
      <c r="A1204" s="15" t="str">
        <v>successful</v>
      </c>
      <c r="B1204" s="15" t="str">
        <v>US</v>
      </c>
      <c r="C1204" s="15" t="str">
        <v>USD</v>
      </c>
      <c r="D1204" s="15">
        <v>1396463800</v>
      </c>
      <c r="E1204" s="15">
        <v>1393443400</v>
      </c>
      <c r="F1204" s="15" t="b">
        <v>1</v>
      </c>
      <c r="G1204" s="15">
        <v>89</v>
      </c>
      <c r="J1204" s="15" t="str">
        <v>failed</v>
      </c>
      <c r="K1204" s="15" t="str">
        <v>GB</v>
      </c>
      <c r="L1204" s="15" t="str">
        <v>GBP</v>
      </c>
      <c r="M1204" s="15">
        <v>1424474056</v>
      </c>
      <c r="N1204" s="15">
        <v>1420586056</v>
      </c>
      <c r="O1204" s="15" t="b">
        <v>0</v>
      </c>
      <c r="P1204" s="15">
        <v>24</v>
      </c>
    </row>
    <row r="1205" spans="1:16" x14ac:dyDescent="0.35">
      <c r="A1205" s="15" t="str">
        <v>successful</v>
      </c>
      <c r="B1205" s="15" t="str">
        <v>US</v>
      </c>
      <c r="C1205" s="15" t="str">
        <v>USD</v>
      </c>
      <c r="D1205" s="15">
        <v>1409090440</v>
      </c>
      <c r="E1205" s="15">
        <v>1406066440</v>
      </c>
      <c r="F1205" s="15" t="b">
        <v>1</v>
      </c>
      <c r="G1205" s="15">
        <v>3355</v>
      </c>
      <c r="J1205" s="15" t="str">
        <v>failed</v>
      </c>
      <c r="K1205" s="15" t="str">
        <v>US</v>
      </c>
      <c r="L1205" s="15" t="str">
        <v>USD</v>
      </c>
      <c r="M1205" s="15">
        <v>1437960598</v>
      </c>
      <c r="N1205" s="15">
        <v>1435368598</v>
      </c>
      <c r="O1205" s="15" t="b">
        <v>0</v>
      </c>
      <c r="P1205" s="15">
        <v>0</v>
      </c>
    </row>
    <row r="1206" spans="1:16" x14ac:dyDescent="0.35">
      <c r="A1206" s="15" t="str">
        <v>successful</v>
      </c>
      <c r="B1206" s="15" t="str">
        <v>US</v>
      </c>
      <c r="C1206" s="15" t="str">
        <v>USD</v>
      </c>
      <c r="D1206" s="15">
        <v>1434307537</v>
      </c>
      <c r="E1206" s="15">
        <v>1431715537</v>
      </c>
      <c r="F1206" s="15" t="b">
        <v>1</v>
      </c>
      <c r="G1206" s="15">
        <v>537</v>
      </c>
      <c r="J1206" s="15" t="str">
        <v>failed</v>
      </c>
      <c r="K1206" s="15" t="str">
        <v>US</v>
      </c>
      <c r="L1206" s="15" t="str">
        <v>USD</v>
      </c>
      <c r="M1206" s="15">
        <v>1423750542</v>
      </c>
      <c r="N1206" s="15">
        <v>1421158542</v>
      </c>
      <c r="O1206" s="15" t="b">
        <v>0</v>
      </c>
      <c r="P1206" s="15">
        <v>39</v>
      </c>
    </row>
    <row r="1207" spans="1:16" x14ac:dyDescent="0.35">
      <c r="A1207" s="15" t="str">
        <v>successful</v>
      </c>
      <c r="B1207" s="15" t="str">
        <v>US</v>
      </c>
      <c r="C1207" s="15" t="str">
        <v>USD</v>
      </c>
      <c r="D1207" s="15">
        <v>1405609146</v>
      </c>
      <c r="E1207" s="15">
        <v>1403017146</v>
      </c>
      <c r="F1207" s="15" t="b">
        <v>1</v>
      </c>
      <c r="G1207" s="15">
        <v>125</v>
      </c>
      <c r="J1207" s="15" t="str">
        <v>failed</v>
      </c>
      <c r="K1207" s="15" t="str">
        <v>US</v>
      </c>
      <c r="L1207" s="15" t="str">
        <v>USD</v>
      </c>
      <c r="M1207" s="15">
        <v>1438437600</v>
      </c>
      <c r="N1207" s="15">
        <v>1433254875</v>
      </c>
      <c r="O1207" s="15" t="b">
        <v>0</v>
      </c>
      <c r="P1207" s="15">
        <v>6</v>
      </c>
    </row>
    <row r="1208" spans="1:16" x14ac:dyDescent="0.35">
      <c r="A1208" s="15" t="str">
        <v>successful</v>
      </c>
      <c r="B1208" s="15" t="str">
        <v>US</v>
      </c>
      <c r="C1208" s="15" t="str">
        <v>USD</v>
      </c>
      <c r="D1208" s="15">
        <v>1451001600</v>
      </c>
      <c r="E1208" s="15">
        <v>1448400943</v>
      </c>
      <c r="F1208" s="15" t="b">
        <v>1</v>
      </c>
      <c r="G1208" s="15">
        <v>163</v>
      </c>
      <c r="J1208" s="15" t="str">
        <v>failed</v>
      </c>
      <c r="K1208" s="15" t="str">
        <v>NO</v>
      </c>
      <c r="L1208" s="15" t="str">
        <v>NOK</v>
      </c>
      <c r="M1208" s="15">
        <v>1423050618</v>
      </c>
      <c r="N1208" s="15">
        <v>1420458618</v>
      </c>
      <c r="O1208" s="15" t="b">
        <v>0</v>
      </c>
      <c r="P1208" s="15">
        <v>4</v>
      </c>
    </row>
    <row r="1209" spans="1:16" x14ac:dyDescent="0.35">
      <c r="A1209" s="15" t="str">
        <v>successful</v>
      </c>
      <c r="B1209" s="15" t="str">
        <v>US</v>
      </c>
      <c r="C1209" s="15" t="str">
        <v>USD</v>
      </c>
      <c r="D1209" s="15">
        <v>1408320490</v>
      </c>
      <c r="E1209" s="15">
        <v>1405728490</v>
      </c>
      <c r="F1209" s="15" t="b">
        <v>1</v>
      </c>
      <c r="G1209" s="15">
        <v>283</v>
      </c>
      <c r="J1209" s="15" t="str">
        <v>failed</v>
      </c>
      <c r="K1209" s="15" t="str">
        <v>DK</v>
      </c>
      <c r="L1209" s="15" t="str">
        <v>DKK</v>
      </c>
      <c r="M1209" s="15">
        <v>1424081477</v>
      </c>
      <c r="N1209" s="15">
        <v>1420798277</v>
      </c>
      <c r="O1209" s="15" t="b">
        <v>0</v>
      </c>
      <c r="P1209" s="15">
        <v>3</v>
      </c>
    </row>
    <row r="1210" spans="1:16" x14ac:dyDescent="0.35">
      <c r="A1210" s="15" t="str">
        <v>successful</v>
      </c>
      <c r="B1210" s="15" t="str">
        <v>US</v>
      </c>
      <c r="C1210" s="15" t="str">
        <v>USD</v>
      </c>
      <c r="D1210" s="15">
        <v>1423235071</v>
      </c>
      <c r="E1210" s="15">
        <v>1420643071</v>
      </c>
      <c r="F1210" s="15" t="b">
        <v>1</v>
      </c>
      <c r="G1210" s="15">
        <v>352</v>
      </c>
      <c r="J1210" s="15" t="str">
        <v>failed</v>
      </c>
      <c r="K1210" s="15" t="str">
        <v>US</v>
      </c>
      <c r="L1210" s="15" t="str">
        <v>USD</v>
      </c>
      <c r="M1210" s="15">
        <v>1410037200</v>
      </c>
      <c r="N1210" s="15">
        <v>1407435418</v>
      </c>
      <c r="O1210" s="15" t="b">
        <v>0</v>
      </c>
      <c r="P1210" s="15">
        <v>53</v>
      </c>
    </row>
    <row r="1211" spans="1:16" x14ac:dyDescent="0.35">
      <c r="A1211" s="15" t="str">
        <v>successful</v>
      </c>
      <c r="B1211" s="15" t="str">
        <v>US</v>
      </c>
      <c r="C1211" s="15" t="str">
        <v>USD</v>
      </c>
      <c r="D1211" s="15">
        <v>1401385800</v>
      </c>
      <c r="E1211" s="15">
        <v>1399563390</v>
      </c>
      <c r="F1211" s="15" t="b">
        <v>1</v>
      </c>
      <c r="G1211" s="15">
        <v>94</v>
      </c>
      <c r="J1211" s="15" t="str">
        <v>failed</v>
      </c>
      <c r="K1211" s="15" t="str">
        <v>US</v>
      </c>
      <c r="L1211" s="15" t="str">
        <v>USD</v>
      </c>
      <c r="M1211" s="15">
        <v>1461994440</v>
      </c>
      <c r="N1211" s="15">
        <v>1459410101</v>
      </c>
      <c r="O1211" s="15" t="b">
        <v>0</v>
      </c>
      <c r="P1211" s="15">
        <v>1</v>
      </c>
    </row>
    <row r="1212" spans="1:16" x14ac:dyDescent="0.35">
      <c r="A1212" s="15" t="str">
        <v>successful</v>
      </c>
      <c r="B1212" s="15" t="str">
        <v>US</v>
      </c>
      <c r="C1212" s="15" t="str">
        <v>USD</v>
      </c>
      <c r="D1212" s="15">
        <v>1415208840</v>
      </c>
      <c r="E1212" s="15">
        <v>1412611498</v>
      </c>
      <c r="F1212" s="15" t="b">
        <v>1</v>
      </c>
      <c r="G1212" s="15">
        <v>67</v>
      </c>
      <c r="J1212" s="15" t="str">
        <v>failed</v>
      </c>
      <c r="K1212" s="15" t="str">
        <v>GB</v>
      </c>
      <c r="L1212" s="15" t="str">
        <v>GBP</v>
      </c>
      <c r="M1212" s="15">
        <v>1409509477</v>
      </c>
      <c r="N1212" s="15">
        <v>1407695077</v>
      </c>
      <c r="O1212" s="15" t="b">
        <v>0</v>
      </c>
      <c r="P1212" s="15">
        <v>2</v>
      </c>
    </row>
    <row r="1213" spans="1:16" x14ac:dyDescent="0.35">
      <c r="A1213" s="15" t="str">
        <v>successful</v>
      </c>
      <c r="B1213" s="15" t="str">
        <v>US</v>
      </c>
      <c r="C1213" s="15" t="str">
        <v>USD</v>
      </c>
      <c r="D1213" s="15">
        <v>1402494243</v>
      </c>
      <c r="E1213" s="15">
        <v>1399902243</v>
      </c>
      <c r="F1213" s="15" t="b">
        <v>1</v>
      </c>
      <c r="G1213" s="15">
        <v>221</v>
      </c>
      <c r="J1213" s="15" t="str">
        <v>failed</v>
      </c>
      <c r="K1213" s="15" t="str">
        <v>US</v>
      </c>
      <c r="L1213" s="15" t="str">
        <v>USD</v>
      </c>
      <c r="M1213" s="15">
        <v>1450072740</v>
      </c>
      <c r="N1213" s="15">
        <v>1445027346</v>
      </c>
      <c r="O1213" s="15" t="b">
        <v>0</v>
      </c>
      <c r="P1213" s="15">
        <v>25</v>
      </c>
    </row>
    <row r="1214" spans="1:16" x14ac:dyDescent="0.35">
      <c r="A1214" s="15" t="str">
        <v>successful</v>
      </c>
      <c r="B1214" s="15" t="str">
        <v>US</v>
      </c>
      <c r="C1214" s="15" t="str">
        <v>USD</v>
      </c>
      <c r="D1214" s="15">
        <v>1394316695</v>
      </c>
      <c r="E1214" s="15">
        <v>1390860695</v>
      </c>
      <c r="F1214" s="15" t="b">
        <v>1</v>
      </c>
      <c r="G1214" s="15">
        <v>2165</v>
      </c>
      <c r="J1214" s="15" t="str">
        <v>failed</v>
      </c>
      <c r="K1214" s="15" t="str">
        <v>US</v>
      </c>
      <c r="L1214" s="15" t="str">
        <v>USD</v>
      </c>
      <c r="M1214" s="15">
        <v>1443224622</v>
      </c>
      <c r="N1214" s="15">
        <v>1440632622</v>
      </c>
      <c r="O1214" s="15" t="b">
        <v>0</v>
      </c>
      <c r="P1214" s="15">
        <v>6</v>
      </c>
    </row>
    <row r="1215" spans="1:16" x14ac:dyDescent="0.35">
      <c r="A1215" s="15" t="str">
        <v>successful</v>
      </c>
      <c r="B1215" s="15" t="str">
        <v>US</v>
      </c>
      <c r="C1215" s="15" t="str">
        <v>USD</v>
      </c>
      <c r="D1215" s="15">
        <v>1403796143</v>
      </c>
      <c r="E1215" s="15">
        <v>1401204143</v>
      </c>
      <c r="F1215" s="15" t="b">
        <v>1</v>
      </c>
      <c r="G1215" s="15">
        <v>179</v>
      </c>
      <c r="J1215" s="15" t="str">
        <v>failed</v>
      </c>
      <c r="K1215" s="15" t="str">
        <v>US</v>
      </c>
      <c r="L1215" s="15" t="str">
        <v>USD</v>
      </c>
      <c r="M1215" s="15">
        <v>1437149640</v>
      </c>
      <c r="N1215" s="15">
        <v>1434558479</v>
      </c>
      <c r="O1215" s="15" t="b">
        <v>0</v>
      </c>
      <c r="P1215" s="15">
        <v>0</v>
      </c>
    </row>
    <row r="1216" spans="1:16" x14ac:dyDescent="0.35">
      <c r="A1216" s="15" t="str">
        <v>successful</v>
      </c>
      <c r="B1216" s="15" t="str">
        <v>US</v>
      </c>
      <c r="C1216" s="15" t="str">
        <v>USD</v>
      </c>
      <c r="D1216" s="15">
        <v>1404077484</v>
      </c>
      <c r="E1216" s="15">
        <v>1401485484</v>
      </c>
      <c r="F1216" s="15" t="b">
        <v>1</v>
      </c>
      <c r="G1216" s="15">
        <v>123</v>
      </c>
      <c r="J1216" s="15" t="str">
        <v>failed</v>
      </c>
      <c r="K1216" s="15" t="str">
        <v>GB</v>
      </c>
      <c r="L1216" s="15" t="str">
        <v>GBP</v>
      </c>
      <c r="M1216" s="15">
        <v>1430470772</v>
      </c>
      <c r="N1216" s="15">
        <v>1427878772</v>
      </c>
      <c r="O1216" s="15" t="b">
        <v>0</v>
      </c>
      <c r="P1216" s="15">
        <v>12</v>
      </c>
    </row>
    <row r="1217" spans="1:16" x14ac:dyDescent="0.35">
      <c r="A1217" s="15" t="str">
        <v>successful</v>
      </c>
      <c r="B1217" s="15" t="str">
        <v>US</v>
      </c>
      <c r="C1217" s="15" t="str">
        <v>USD</v>
      </c>
      <c r="D1217" s="15">
        <v>1482134340</v>
      </c>
      <c r="E1217" s="15">
        <v>1479496309</v>
      </c>
      <c r="F1217" s="15" t="b">
        <v>1</v>
      </c>
      <c r="G1217" s="15">
        <v>1104</v>
      </c>
      <c r="J1217" s="15" t="str">
        <v>failed</v>
      </c>
      <c r="K1217" s="15" t="str">
        <v>US</v>
      </c>
      <c r="L1217" s="15" t="str">
        <v>USD</v>
      </c>
      <c r="M1217" s="15">
        <v>1442644651</v>
      </c>
      <c r="N1217" s="15">
        <v>1440052651</v>
      </c>
      <c r="O1217" s="15" t="b">
        <v>0</v>
      </c>
      <c r="P1217" s="15">
        <v>0</v>
      </c>
    </row>
    <row r="1218" spans="1:16" x14ac:dyDescent="0.35">
      <c r="A1218" s="15" t="str">
        <v>successful</v>
      </c>
      <c r="B1218" s="15" t="str">
        <v>US</v>
      </c>
      <c r="C1218" s="15" t="str">
        <v>USD</v>
      </c>
      <c r="D1218" s="15">
        <v>1477841138</v>
      </c>
      <c r="E1218" s="15">
        <v>1475249138</v>
      </c>
      <c r="F1218" s="15" t="b">
        <v>1</v>
      </c>
      <c r="G1218" s="15">
        <v>403</v>
      </c>
      <c r="J1218" s="15" t="str">
        <v>failed</v>
      </c>
      <c r="K1218" s="15" t="str">
        <v>US</v>
      </c>
      <c r="L1218" s="15" t="str">
        <v>USD</v>
      </c>
      <c r="M1218" s="15">
        <v>1429767607</v>
      </c>
      <c r="N1218" s="15">
        <v>1424587207</v>
      </c>
      <c r="O1218" s="15" t="b">
        <v>0</v>
      </c>
      <c r="P1218" s="15">
        <v>36</v>
      </c>
    </row>
    <row r="1219" spans="1:16" x14ac:dyDescent="0.35">
      <c r="A1219" s="15" t="str">
        <v>successful</v>
      </c>
      <c r="B1219" s="15" t="str">
        <v>US</v>
      </c>
      <c r="C1219" s="15" t="str">
        <v>USD</v>
      </c>
      <c r="D1219" s="15">
        <v>1437627540</v>
      </c>
      <c r="E1219" s="15">
        <v>1435806054</v>
      </c>
      <c r="F1219" s="15" t="b">
        <v>0</v>
      </c>
      <c r="G1219" s="15">
        <v>109</v>
      </c>
      <c r="J1219" s="15" t="str">
        <v>failed</v>
      </c>
      <c r="K1219" s="15" t="str">
        <v>US</v>
      </c>
      <c r="L1219" s="15" t="str">
        <v>USD</v>
      </c>
      <c r="M1219" s="15">
        <v>1450040396</v>
      </c>
      <c r="N1219" s="15">
        <v>1444852796</v>
      </c>
      <c r="O1219" s="15" t="b">
        <v>0</v>
      </c>
      <c r="P1219" s="15">
        <v>0</v>
      </c>
    </row>
    <row r="1220" spans="1:16" x14ac:dyDescent="0.35">
      <c r="A1220" s="15" t="str">
        <v>successful</v>
      </c>
      <c r="B1220" s="15" t="str">
        <v>US</v>
      </c>
      <c r="C1220" s="15" t="str">
        <v>USD</v>
      </c>
      <c r="D1220" s="15">
        <v>1426777228</v>
      </c>
      <c r="E1220" s="15">
        <v>1424188828</v>
      </c>
      <c r="F1220" s="15" t="b">
        <v>0</v>
      </c>
      <c r="G1220" s="15">
        <v>372</v>
      </c>
      <c r="J1220" s="15" t="str">
        <v>failed</v>
      </c>
      <c r="K1220" s="15" t="str">
        <v>US</v>
      </c>
      <c r="L1220" s="15" t="str">
        <v>USD</v>
      </c>
      <c r="M1220" s="15">
        <v>1462467600</v>
      </c>
      <c r="N1220" s="15">
        <v>1457403364</v>
      </c>
      <c r="O1220" s="15" t="b">
        <v>0</v>
      </c>
      <c r="P1220" s="15">
        <v>2</v>
      </c>
    </row>
    <row r="1221" spans="1:16" x14ac:dyDescent="0.35">
      <c r="A1221" s="15" t="str">
        <v>successful</v>
      </c>
      <c r="B1221" s="15" t="str">
        <v>US</v>
      </c>
      <c r="C1221" s="15" t="str">
        <v>USD</v>
      </c>
      <c r="D1221" s="15">
        <v>1408114822</v>
      </c>
      <c r="E1221" s="15">
        <v>1405522822</v>
      </c>
      <c r="F1221" s="15" t="b">
        <v>0</v>
      </c>
      <c r="G1221" s="15">
        <v>311</v>
      </c>
      <c r="J1221" s="15" t="str">
        <v>failed</v>
      </c>
      <c r="K1221" s="15" t="str">
        <v>GB</v>
      </c>
      <c r="L1221" s="15" t="str">
        <v>GBP</v>
      </c>
      <c r="M1221" s="15">
        <v>1417295990</v>
      </c>
      <c r="N1221" s="15">
        <v>1414700390</v>
      </c>
      <c r="O1221" s="15" t="b">
        <v>0</v>
      </c>
      <c r="P1221" s="15">
        <v>1</v>
      </c>
    </row>
    <row r="1222" spans="1:16" x14ac:dyDescent="0.35">
      <c r="A1222" s="15" t="str">
        <v>successful</v>
      </c>
      <c r="B1222" s="15" t="str">
        <v>US</v>
      </c>
      <c r="C1222" s="15" t="str">
        <v>USD</v>
      </c>
      <c r="D1222" s="15">
        <v>1464199591</v>
      </c>
      <c r="E1222" s="15">
        <v>1461607591</v>
      </c>
      <c r="F1222" s="15" t="b">
        <v>0</v>
      </c>
      <c r="G1222" s="15">
        <v>61</v>
      </c>
      <c r="J1222" s="15" t="str">
        <v>failed</v>
      </c>
      <c r="K1222" s="15" t="str">
        <v>US</v>
      </c>
      <c r="L1222" s="15" t="str">
        <v>USD</v>
      </c>
      <c r="M1222" s="15">
        <v>1411444740</v>
      </c>
      <c r="N1222" s="15">
        <v>1409335497</v>
      </c>
      <c r="O1222" s="15" t="b">
        <v>0</v>
      </c>
      <c r="P1222" s="15">
        <v>59</v>
      </c>
    </row>
    <row r="1223" spans="1:16" x14ac:dyDescent="0.35">
      <c r="A1223" s="15" t="str">
        <v>successful</v>
      </c>
      <c r="B1223" s="15" t="str">
        <v>US</v>
      </c>
      <c r="C1223" s="15" t="str">
        <v>USD</v>
      </c>
      <c r="D1223" s="15">
        <v>1443242021</v>
      </c>
      <c r="E1223" s="15">
        <v>1440650021</v>
      </c>
      <c r="F1223" s="15" t="b">
        <v>0</v>
      </c>
      <c r="G1223" s="15">
        <v>115</v>
      </c>
      <c r="J1223" s="15" t="str">
        <v>failed</v>
      </c>
      <c r="K1223" s="15" t="str">
        <v>GB</v>
      </c>
      <c r="L1223" s="15" t="str">
        <v>GBP</v>
      </c>
      <c r="M1223" s="15">
        <v>1416781749</v>
      </c>
      <c r="N1223" s="15">
        <v>1415053749</v>
      </c>
      <c r="O1223" s="15" t="b">
        <v>0</v>
      </c>
      <c r="P1223" s="15">
        <v>1</v>
      </c>
    </row>
    <row r="1224" spans="1:16" x14ac:dyDescent="0.35">
      <c r="A1224" s="15" t="str">
        <v>successful</v>
      </c>
      <c r="B1224" s="15" t="str">
        <v>US</v>
      </c>
      <c r="C1224" s="15" t="str">
        <v>USD</v>
      </c>
      <c r="D1224" s="15">
        <v>1480174071</v>
      </c>
      <c r="E1224" s="15">
        <v>1477578471</v>
      </c>
      <c r="F1224" s="15" t="b">
        <v>0</v>
      </c>
      <c r="G1224" s="15">
        <v>111</v>
      </c>
      <c r="J1224" s="15" t="str">
        <v>failed</v>
      </c>
      <c r="K1224" s="15" t="str">
        <v>US</v>
      </c>
      <c r="L1224" s="15" t="str">
        <v>USD</v>
      </c>
      <c r="M1224" s="15">
        <v>1479517200</v>
      </c>
      <c r="N1224" s="15">
        <v>1475765867</v>
      </c>
      <c r="O1224" s="15" t="b">
        <v>0</v>
      </c>
      <c r="P1224" s="15">
        <v>31</v>
      </c>
    </row>
    <row r="1225" spans="1:16" x14ac:dyDescent="0.35">
      <c r="A1225" s="15" t="str">
        <v>successful</v>
      </c>
      <c r="B1225" s="15" t="str">
        <v>US</v>
      </c>
      <c r="C1225" s="15" t="str">
        <v>USD</v>
      </c>
      <c r="D1225" s="15">
        <v>1478923200</v>
      </c>
      <c r="E1225" s="15">
        <v>1476184593</v>
      </c>
      <c r="F1225" s="15" t="b">
        <v>0</v>
      </c>
      <c r="G1225" s="15">
        <v>337</v>
      </c>
      <c r="J1225" s="15" t="str">
        <v>failed</v>
      </c>
      <c r="K1225" s="15" t="str">
        <v>CA</v>
      </c>
      <c r="L1225" s="15" t="str">
        <v>CAD</v>
      </c>
      <c r="M1225" s="15">
        <v>1484366340</v>
      </c>
      <c r="N1225" s="15">
        <v>1480219174</v>
      </c>
      <c r="O1225" s="15" t="b">
        <v>0</v>
      </c>
      <c r="P1225" s="15">
        <v>18</v>
      </c>
    </row>
    <row r="1226" spans="1:16" x14ac:dyDescent="0.35">
      <c r="A1226" s="15" t="str">
        <v>successful</v>
      </c>
      <c r="B1226" s="15" t="str">
        <v>US</v>
      </c>
      <c r="C1226" s="15" t="str">
        <v>USD</v>
      </c>
      <c r="D1226" s="15">
        <v>1472621760</v>
      </c>
      <c r="E1226" s="15">
        <v>1472110513</v>
      </c>
      <c r="F1226" s="15" t="b">
        <v>0</v>
      </c>
      <c r="G1226" s="15">
        <v>9</v>
      </c>
      <c r="J1226" s="15" t="str">
        <v>failed</v>
      </c>
      <c r="K1226" s="15" t="str">
        <v>US</v>
      </c>
      <c r="L1226" s="15" t="str">
        <v>USD</v>
      </c>
      <c r="M1226" s="15">
        <v>1461186676</v>
      </c>
      <c r="N1226" s="15">
        <v>1458594676</v>
      </c>
      <c r="O1226" s="15" t="b">
        <v>0</v>
      </c>
      <c r="P1226" s="15">
        <v>10</v>
      </c>
    </row>
    <row r="1227" spans="1:16" x14ac:dyDescent="0.35">
      <c r="A1227" s="15" t="str">
        <v>successful</v>
      </c>
      <c r="B1227" s="15" t="str">
        <v>US</v>
      </c>
      <c r="C1227" s="15" t="str">
        <v>USD</v>
      </c>
      <c r="D1227" s="15">
        <v>1417321515</v>
      </c>
      <c r="E1227" s="15">
        <v>1414725915</v>
      </c>
      <c r="F1227" s="15" t="b">
        <v>0</v>
      </c>
      <c r="G1227" s="15">
        <v>120</v>
      </c>
      <c r="J1227" s="15" t="str">
        <v>failed</v>
      </c>
      <c r="K1227" s="15" t="str">
        <v>US</v>
      </c>
      <c r="L1227" s="15" t="str">
        <v>USD</v>
      </c>
      <c r="M1227" s="15">
        <v>1442248829</v>
      </c>
      <c r="N1227" s="15">
        <v>1439224829</v>
      </c>
      <c r="O1227" s="15" t="b">
        <v>0</v>
      </c>
      <c r="P1227" s="15">
        <v>0</v>
      </c>
    </row>
    <row r="1228" spans="1:16" x14ac:dyDescent="0.35">
      <c r="A1228" s="15" t="str">
        <v>successful</v>
      </c>
      <c r="B1228" s="15" t="str">
        <v>US</v>
      </c>
      <c r="C1228" s="15" t="str">
        <v>USD</v>
      </c>
      <c r="D1228" s="15">
        <v>1414465860</v>
      </c>
      <c r="E1228" s="15">
        <v>1411177456</v>
      </c>
      <c r="F1228" s="15" t="b">
        <v>0</v>
      </c>
      <c r="G1228" s="15">
        <v>102</v>
      </c>
      <c r="J1228" s="15" t="str">
        <v>failed</v>
      </c>
      <c r="K1228" s="15" t="str">
        <v>US</v>
      </c>
      <c r="L1228" s="15" t="str">
        <v>USD</v>
      </c>
      <c r="M1228" s="15">
        <v>1420130935</v>
      </c>
      <c r="N1228" s="15">
        <v>1417538935</v>
      </c>
      <c r="O1228" s="15" t="b">
        <v>0</v>
      </c>
      <c r="P1228" s="15">
        <v>14</v>
      </c>
    </row>
    <row r="1229" spans="1:16" x14ac:dyDescent="0.35">
      <c r="A1229" s="15" t="str">
        <v>successful</v>
      </c>
      <c r="B1229" s="15" t="str">
        <v>US</v>
      </c>
      <c r="C1229" s="15" t="str">
        <v>USD</v>
      </c>
      <c r="D1229" s="15">
        <v>1488750490</v>
      </c>
      <c r="E1229" s="15">
        <v>1487022490</v>
      </c>
      <c r="F1229" s="15" t="b">
        <v>0</v>
      </c>
      <c r="G1229" s="15">
        <v>186</v>
      </c>
      <c r="J1229" s="15" t="str">
        <v>failed</v>
      </c>
      <c r="K1229" s="15" t="str">
        <v>CA</v>
      </c>
      <c r="L1229" s="15" t="str">
        <v>CAD</v>
      </c>
      <c r="M1229" s="15">
        <v>1429456132</v>
      </c>
      <c r="N1229" s="15">
        <v>1424275732</v>
      </c>
      <c r="O1229" s="15" t="b">
        <v>0</v>
      </c>
      <c r="P1229" s="15">
        <v>2</v>
      </c>
    </row>
    <row r="1230" spans="1:16" x14ac:dyDescent="0.35">
      <c r="A1230" s="15" t="str">
        <v>successful</v>
      </c>
      <c r="B1230" s="15" t="str">
        <v>US</v>
      </c>
      <c r="C1230" s="15" t="str">
        <v>USD</v>
      </c>
      <c r="D1230" s="15">
        <v>1451430000</v>
      </c>
      <c r="E1230" s="15">
        <v>1448914500</v>
      </c>
      <c r="F1230" s="15" t="b">
        <v>0</v>
      </c>
      <c r="G1230" s="15">
        <v>15</v>
      </c>
      <c r="J1230" s="15" t="str">
        <v>failed</v>
      </c>
      <c r="K1230" s="15" t="str">
        <v>US</v>
      </c>
      <c r="L1230" s="15" t="str">
        <v>USD</v>
      </c>
      <c r="M1230" s="15">
        <v>1475853060</v>
      </c>
      <c r="N1230" s="15">
        <v>1470672906</v>
      </c>
      <c r="O1230" s="15" t="b">
        <v>0</v>
      </c>
      <c r="P1230" s="15">
        <v>1</v>
      </c>
    </row>
    <row r="1231" spans="1:16" x14ac:dyDescent="0.35">
      <c r="A1231" s="15" t="str">
        <v>successful</v>
      </c>
      <c r="B1231" s="15" t="str">
        <v>US</v>
      </c>
      <c r="C1231" s="15" t="str">
        <v>USD</v>
      </c>
      <c r="D1231" s="15">
        <v>1486053409</v>
      </c>
      <c r="E1231" s="15">
        <v>1483461409</v>
      </c>
      <c r="F1231" s="15" t="b">
        <v>0</v>
      </c>
      <c r="G1231" s="15">
        <v>67</v>
      </c>
      <c r="J1231" s="15" t="str">
        <v>failed</v>
      </c>
      <c r="K1231" s="15" t="str">
        <v>US</v>
      </c>
      <c r="L1231" s="15" t="str">
        <v>USD</v>
      </c>
      <c r="M1231" s="15">
        <v>1431283530</v>
      </c>
      <c r="N1231" s="15">
        <v>1428691530</v>
      </c>
      <c r="O1231" s="15" t="b">
        <v>0</v>
      </c>
      <c r="P1231" s="15">
        <v>3</v>
      </c>
    </row>
    <row r="1232" spans="1:16" x14ac:dyDescent="0.35">
      <c r="A1232" s="15" t="str">
        <v>successful</v>
      </c>
      <c r="B1232" s="15" t="str">
        <v>US</v>
      </c>
      <c r="C1232" s="15" t="str">
        <v>USD</v>
      </c>
      <c r="D1232" s="15">
        <v>1489207808</v>
      </c>
      <c r="E1232" s="15">
        <v>1486183808</v>
      </c>
      <c r="F1232" s="15" t="b">
        <v>0</v>
      </c>
      <c r="G1232" s="15">
        <v>130</v>
      </c>
      <c r="J1232" s="15" t="str">
        <v>failed</v>
      </c>
      <c r="K1232" s="15" t="str">
        <v>US</v>
      </c>
      <c r="L1232" s="15" t="str">
        <v>USD</v>
      </c>
      <c r="M1232" s="15">
        <v>1412485200</v>
      </c>
      <c r="N1232" s="15">
        <v>1410966179</v>
      </c>
      <c r="O1232" s="15" t="b">
        <v>0</v>
      </c>
      <c r="P1232" s="15">
        <v>0</v>
      </c>
    </row>
    <row r="1233" spans="1:16" x14ac:dyDescent="0.35">
      <c r="A1233" s="15" t="str">
        <v>successful</v>
      </c>
      <c r="B1233" s="15" t="str">
        <v>US</v>
      </c>
      <c r="C1233" s="15" t="str">
        <v>USD</v>
      </c>
      <c r="D1233" s="15">
        <v>1461177950</v>
      </c>
      <c r="E1233" s="15">
        <v>1458758750</v>
      </c>
      <c r="F1233" s="15" t="b">
        <v>0</v>
      </c>
      <c r="G1233" s="15">
        <v>16</v>
      </c>
      <c r="J1233" s="15" t="str">
        <v>failed</v>
      </c>
      <c r="K1233" s="15" t="str">
        <v>DE</v>
      </c>
      <c r="L1233" s="15" t="str">
        <v>EUR</v>
      </c>
      <c r="M1233" s="15">
        <v>1448902800</v>
      </c>
      <c r="N1233" s="15">
        <v>1445369727</v>
      </c>
      <c r="O1233" s="15" t="b">
        <v>0</v>
      </c>
      <c r="P1233" s="15">
        <v>2</v>
      </c>
    </row>
    <row r="1234" spans="1:16" x14ac:dyDescent="0.35">
      <c r="A1234" s="15" t="str">
        <v>successful</v>
      </c>
      <c r="B1234" s="15" t="str">
        <v>US</v>
      </c>
      <c r="C1234" s="15" t="str">
        <v>USD</v>
      </c>
      <c r="D1234" s="15">
        <v>1488063839</v>
      </c>
      <c r="E1234" s="15">
        <v>1485471839</v>
      </c>
      <c r="F1234" s="15" t="b">
        <v>0</v>
      </c>
      <c r="G1234" s="15">
        <v>67</v>
      </c>
      <c r="J1234" s="15" t="str">
        <v>failed</v>
      </c>
      <c r="K1234" s="15" t="str">
        <v>US</v>
      </c>
      <c r="L1234" s="15" t="str">
        <v>USD</v>
      </c>
      <c r="M1234" s="15">
        <v>1447734439</v>
      </c>
      <c r="N1234" s="15">
        <v>1444274839</v>
      </c>
      <c r="O1234" s="15" t="b">
        <v>0</v>
      </c>
      <c r="P1234" s="15">
        <v>0</v>
      </c>
    </row>
    <row r="1235" spans="1:16" x14ac:dyDescent="0.35">
      <c r="A1235" s="15" t="str">
        <v>successful</v>
      </c>
      <c r="B1235" s="15" t="str">
        <v>US</v>
      </c>
      <c r="C1235" s="15" t="str">
        <v>USD</v>
      </c>
      <c r="D1235" s="15">
        <v>1458826056</v>
      </c>
      <c r="E1235" s="15">
        <v>1456237656</v>
      </c>
      <c r="F1235" s="15" t="b">
        <v>0</v>
      </c>
      <c r="G1235" s="15">
        <v>124</v>
      </c>
      <c r="J1235" s="15" t="str">
        <v>failed</v>
      </c>
      <c r="K1235" s="15" t="str">
        <v>US</v>
      </c>
      <c r="L1235" s="15" t="str">
        <v>USD</v>
      </c>
      <c r="M1235" s="15">
        <v>1457413140</v>
      </c>
      <c r="N1235" s="15">
        <v>1454996887</v>
      </c>
      <c r="O1235" s="15" t="b">
        <v>0</v>
      </c>
      <c r="P1235" s="15">
        <v>12</v>
      </c>
    </row>
    <row r="1236" spans="1:16" x14ac:dyDescent="0.35">
      <c r="A1236" s="15" t="str">
        <v>successful</v>
      </c>
      <c r="B1236" s="15" t="str">
        <v>US</v>
      </c>
      <c r="C1236" s="15" t="str">
        <v>USD</v>
      </c>
      <c r="D1236" s="15">
        <v>1465498800</v>
      </c>
      <c r="E1236" s="15">
        <v>1462481718</v>
      </c>
      <c r="F1236" s="15" t="b">
        <v>0</v>
      </c>
      <c r="G1236" s="15">
        <v>80</v>
      </c>
      <c r="J1236" s="15" t="str">
        <v>failed</v>
      </c>
      <c r="K1236" s="15" t="str">
        <v>CA</v>
      </c>
      <c r="L1236" s="15" t="str">
        <v>CAD</v>
      </c>
      <c r="M1236" s="15">
        <v>1479773838</v>
      </c>
      <c r="N1236" s="15">
        <v>1477178238</v>
      </c>
      <c r="O1236" s="15" t="b">
        <v>0</v>
      </c>
      <c r="P1236" s="15">
        <v>1</v>
      </c>
    </row>
    <row r="1237" spans="1:16" x14ac:dyDescent="0.35">
      <c r="A1237" s="15" t="str">
        <v>successful</v>
      </c>
      <c r="B1237" s="15" t="str">
        <v>US</v>
      </c>
      <c r="C1237" s="15" t="str">
        <v>USD</v>
      </c>
      <c r="D1237" s="15">
        <v>1458742685</v>
      </c>
      <c r="E1237" s="15">
        <v>1454858285</v>
      </c>
      <c r="F1237" s="15" t="b">
        <v>0</v>
      </c>
      <c r="G1237" s="15">
        <v>282</v>
      </c>
      <c r="J1237" s="15" t="str">
        <v>failed</v>
      </c>
      <c r="K1237" s="15" t="str">
        <v>US</v>
      </c>
      <c r="L1237" s="15" t="str">
        <v>USD</v>
      </c>
      <c r="M1237" s="15">
        <v>1434497400</v>
      </c>
      <c r="N1237" s="15">
        <v>1431770802</v>
      </c>
      <c r="O1237" s="15" t="b">
        <v>0</v>
      </c>
      <c r="P1237" s="15">
        <v>8</v>
      </c>
    </row>
    <row r="1238" spans="1:16" x14ac:dyDescent="0.35">
      <c r="A1238" s="15" t="str">
        <v>successful</v>
      </c>
      <c r="B1238" s="15" t="str">
        <v>US</v>
      </c>
      <c r="C1238" s="15" t="str">
        <v>USD</v>
      </c>
      <c r="D1238" s="15">
        <v>1483417020</v>
      </c>
      <c r="E1238" s="15">
        <v>1480480167</v>
      </c>
      <c r="F1238" s="15" t="b">
        <v>0</v>
      </c>
      <c r="G1238" s="15">
        <v>68</v>
      </c>
      <c r="J1238" s="15" t="str">
        <v>failed</v>
      </c>
      <c r="K1238" s="15" t="str">
        <v>GB</v>
      </c>
      <c r="L1238" s="15" t="str">
        <v>GBP</v>
      </c>
      <c r="M1238" s="15">
        <v>1475258327</v>
      </c>
      <c r="N1238" s="15">
        <v>1471370327</v>
      </c>
      <c r="O1238" s="15" t="b">
        <v>0</v>
      </c>
      <c r="P1238" s="15">
        <v>2</v>
      </c>
    </row>
    <row r="1239" spans="1:16" x14ac:dyDescent="0.35">
      <c r="A1239" s="15" t="str">
        <v>successful</v>
      </c>
      <c r="B1239" s="15" t="str">
        <v>US</v>
      </c>
      <c r="C1239" s="15" t="str">
        <v>USD</v>
      </c>
      <c r="D1239" s="15">
        <v>1317438000</v>
      </c>
      <c r="E1239" s="15">
        <v>1314577097</v>
      </c>
      <c r="F1239" s="15" t="b">
        <v>0</v>
      </c>
      <c r="G1239" s="15">
        <v>86</v>
      </c>
      <c r="J1239" s="15" t="str">
        <v>failed</v>
      </c>
      <c r="K1239" s="15" t="str">
        <v>US</v>
      </c>
      <c r="L1239" s="15" t="str">
        <v>USD</v>
      </c>
      <c r="M1239" s="15">
        <v>1439957176</v>
      </c>
      <c r="N1239" s="15">
        <v>1437365176</v>
      </c>
      <c r="O1239" s="15" t="b">
        <v>0</v>
      </c>
      <c r="P1239" s="15">
        <v>31</v>
      </c>
    </row>
    <row r="1240" spans="1:16" x14ac:dyDescent="0.35">
      <c r="A1240" s="15" t="str">
        <v>successful</v>
      </c>
      <c r="B1240" s="15" t="str">
        <v>US</v>
      </c>
      <c r="C1240" s="15" t="str">
        <v>USD</v>
      </c>
      <c r="D1240" s="15">
        <v>1342672096</v>
      </c>
      <c r="E1240" s="15">
        <v>1340944096</v>
      </c>
      <c r="F1240" s="15" t="b">
        <v>0</v>
      </c>
      <c r="G1240" s="15">
        <v>115</v>
      </c>
      <c r="J1240" s="15" t="str">
        <v>failed</v>
      </c>
      <c r="K1240" s="15" t="str">
        <v>US</v>
      </c>
      <c r="L1240" s="15" t="str">
        <v>USD</v>
      </c>
      <c r="M1240" s="15">
        <v>1427082912</v>
      </c>
      <c r="N1240" s="15">
        <v>1423198512</v>
      </c>
      <c r="O1240" s="15" t="b">
        <v>0</v>
      </c>
      <c r="P1240" s="15">
        <v>5</v>
      </c>
    </row>
    <row r="1241" spans="1:16" x14ac:dyDescent="0.35">
      <c r="A1241" s="15" t="str">
        <v>successful</v>
      </c>
      <c r="B1241" s="15" t="str">
        <v>US</v>
      </c>
      <c r="C1241" s="15" t="str">
        <v>USD</v>
      </c>
      <c r="D1241" s="15">
        <v>1366138800</v>
      </c>
      <c r="E1241" s="15">
        <v>1362710425</v>
      </c>
      <c r="F1241" s="15" t="b">
        <v>0</v>
      </c>
      <c r="G1241" s="15">
        <v>75</v>
      </c>
      <c r="J1241" s="15" t="str">
        <v>failed</v>
      </c>
      <c r="K1241" s="15" t="str">
        <v>US</v>
      </c>
      <c r="L1241" s="15" t="str">
        <v>USD</v>
      </c>
      <c r="M1241" s="15">
        <v>1439828159</v>
      </c>
      <c r="N1241" s="15">
        <v>1437236159</v>
      </c>
      <c r="O1241" s="15" t="b">
        <v>0</v>
      </c>
      <c r="P1241" s="15">
        <v>1</v>
      </c>
    </row>
    <row r="1242" spans="1:16" x14ac:dyDescent="0.35">
      <c r="A1242" s="15" t="str">
        <v>successful</v>
      </c>
      <c r="B1242" s="15" t="str">
        <v>CA</v>
      </c>
      <c r="C1242" s="15" t="str">
        <v>CAD</v>
      </c>
      <c r="D1242" s="15">
        <v>1443641340</v>
      </c>
      <c r="E1242" s="15">
        <v>1441143397</v>
      </c>
      <c r="F1242" s="15" t="b">
        <v>0</v>
      </c>
      <c r="G1242" s="15">
        <v>43</v>
      </c>
      <c r="J1242" s="15" t="str">
        <v>failed</v>
      </c>
      <c r="K1242" s="15" t="str">
        <v>US</v>
      </c>
      <c r="L1242" s="15" t="str">
        <v>USD</v>
      </c>
      <c r="M1242" s="15">
        <v>1420860180</v>
      </c>
      <c r="N1242" s="15">
        <v>1418234646</v>
      </c>
      <c r="O1242" s="15" t="b">
        <v>0</v>
      </c>
      <c r="P1242" s="15">
        <v>12</v>
      </c>
    </row>
    <row r="1243" spans="1:16" x14ac:dyDescent="0.35">
      <c r="A1243" s="15" t="str">
        <v>successful</v>
      </c>
      <c r="B1243" s="15" t="str">
        <v>US</v>
      </c>
      <c r="C1243" s="15" t="str">
        <v>USD</v>
      </c>
      <c r="D1243" s="15">
        <v>1348420548</v>
      </c>
      <c r="E1243" s="15">
        <v>1345828548</v>
      </c>
      <c r="F1243" s="15" t="b">
        <v>0</v>
      </c>
      <c r="G1243" s="15">
        <v>48</v>
      </c>
      <c r="J1243" s="15" t="str">
        <v>failed</v>
      </c>
      <c r="K1243" s="15" t="str">
        <v>NL</v>
      </c>
      <c r="L1243" s="15" t="str">
        <v>EUR</v>
      </c>
      <c r="M1243" s="15">
        <v>1422100800</v>
      </c>
      <c r="N1243" s="15">
        <v>1416932133</v>
      </c>
      <c r="O1243" s="15" t="b">
        <v>0</v>
      </c>
      <c r="P1243" s="15">
        <v>4</v>
      </c>
    </row>
    <row r="1244" spans="1:16" x14ac:dyDescent="0.35">
      <c r="A1244" s="15" t="str">
        <v>successful</v>
      </c>
      <c r="B1244" s="15" t="str">
        <v>US</v>
      </c>
      <c r="C1244" s="15" t="str">
        <v>USD</v>
      </c>
      <c r="D1244" s="15">
        <v>1368066453</v>
      </c>
      <c r="E1244" s="15">
        <v>1365474453</v>
      </c>
      <c r="F1244" s="15" t="b">
        <v>0</v>
      </c>
      <c r="G1244" s="15">
        <v>52</v>
      </c>
      <c r="J1244" s="15" t="str">
        <v>failed</v>
      </c>
      <c r="K1244" s="15" t="str">
        <v>US</v>
      </c>
      <c r="L1244" s="15" t="str">
        <v>USD</v>
      </c>
      <c r="M1244" s="15">
        <v>1429396200</v>
      </c>
      <c r="N1244" s="15">
        <v>1428539708</v>
      </c>
      <c r="O1244" s="15" t="b">
        <v>0</v>
      </c>
      <c r="P1244" s="15">
        <v>0</v>
      </c>
    </row>
    <row r="1245" spans="1:16" x14ac:dyDescent="0.35">
      <c r="A1245" s="15" t="str">
        <v>successful</v>
      </c>
      <c r="B1245" s="15" t="str">
        <v>US</v>
      </c>
      <c r="C1245" s="15" t="str">
        <v>USD</v>
      </c>
      <c r="D1245" s="15">
        <v>1336669200</v>
      </c>
      <c r="E1245" s="15">
        <v>1335473931</v>
      </c>
      <c r="F1245" s="15" t="b">
        <v>0</v>
      </c>
      <c r="G1245" s="15">
        <v>43</v>
      </c>
      <c r="J1245" s="15" t="str">
        <v>failed</v>
      </c>
      <c r="K1245" s="15" t="str">
        <v>US</v>
      </c>
      <c r="L1245" s="15" t="str">
        <v>USD</v>
      </c>
      <c r="M1245" s="15">
        <v>1432589896</v>
      </c>
      <c r="N1245" s="15">
        <v>1427405896</v>
      </c>
      <c r="O1245" s="15" t="b">
        <v>0</v>
      </c>
      <c r="P1245" s="15">
        <v>7</v>
      </c>
    </row>
    <row r="1246" spans="1:16" x14ac:dyDescent="0.35">
      <c r="A1246" s="15" t="str">
        <v>successful</v>
      </c>
      <c r="B1246" s="15" t="str">
        <v>US</v>
      </c>
      <c r="C1246" s="15" t="str">
        <v>USD</v>
      </c>
      <c r="D1246" s="15">
        <v>1351400400</v>
      </c>
      <c r="E1246" s="15">
        <v>1348285321</v>
      </c>
      <c r="F1246" s="15" t="b">
        <v>0</v>
      </c>
      <c r="G1246" s="15">
        <v>58</v>
      </c>
      <c r="J1246" s="15" t="str">
        <v>failed</v>
      </c>
      <c r="K1246" s="15" t="str">
        <v>GB</v>
      </c>
      <c r="L1246" s="15" t="str">
        <v>GBP</v>
      </c>
      <c r="M1246" s="15">
        <v>1432831089</v>
      </c>
      <c r="N1246" s="15">
        <v>1430239089</v>
      </c>
      <c r="O1246" s="15" t="b">
        <v>0</v>
      </c>
      <c r="P1246" s="15">
        <v>2</v>
      </c>
    </row>
    <row r="1247" spans="1:16" x14ac:dyDescent="0.35">
      <c r="A1247" s="15" t="str">
        <v>successful</v>
      </c>
      <c r="B1247" s="15" t="str">
        <v>US</v>
      </c>
      <c r="C1247" s="15" t="str">
        <v>USD</v>
      </c>
      <c r="D1247" s="15">
        <v>1297160329</v>
      </c>
      <c r="E1247" s="15">
        <v>1295000329</v>
      </c>
      <c r="F1247" s="15" t="b">
        <v>0</v>
      </c>
      <c r="G1247" s="15">
        <v>47</v>
      </c>
      <c r="J1247" s="15" t="str">
        <v>failed</v>
      </c>
      <c r="K1247" s="15" t="str">
        <v>GB</v>
      </c>
      <c r="L1247" s="15" t="str">
        <v>GBP</v>
      </c>
      <c r="M1247" s="15">
        <v>1427133600</v>
      </c>
      <c r="N1247" s="15">
        <v>1423847093</v>
      </c>
      <c r="O1247" s="15" t="b">
        <v>0</v>
      </c>
      <c r="P1247" s="15">
        <v>1</v>
      </c>
    </row>
    <row r="1248" spans="1:16" x14ac:dyDescent="0.35">
      <c r="A1248" s="15" t="str">
        <v>successful</v>
      </c>
      <c r="B1248" s="15" t="str">
        <v>US</v>
      </c>
      <c r="C1248" s="15" t="str">
        <v>USD</v>
      </c>
      <c r="D1248" s="15">
        <v>1337824055</v>
      </c>
      <c r="E1248" s="15">
        <v>1335232055</v>
      </c>
      <c r="F1248" s="15" t="b">
        <v>0</v>
      </c>
      <c r="G1248" s="15">
        <v>36</v>
      </c>
      <c r="J1248" s="15" t="str">
        <v>failed</v>
      </c>
      <c r="K1248" s="15" t="str">
        <v>US</v>
      </c>
      <c r="L1248" s="15" t="str">
        <v>USD</v>
      </c>
      <c r="M1248" s="15">
        <v>1447311540</v>
      </c>
      <c r="N1248" s="15">
        <v>1445358903</v>
      </c>
      <c r="O1248" s="15" t="b">
        <v>0</v>
      </c>
      <c r="P1248" s="15">
        <v>4</v>
      </c>
    </row>
    <row r="1249" spans="1:16" x14ac:dyDescent="0.35">
      <c r="A1249" s="15" t="str">
        <v>successful</v>
      </c>
      <c r="B1249" s="15" t="str">
        <v>US</v>
      </c>
      <c r="C1249" s="15" t="str">
        <v>USD</v>
      </c>
      <c r="D1249" s="15">
        <v>1327535392</v>
      </c>
      <c r="E1249" s="15">
        <v>1324079392</v>
      </c>
      <c r="F1249" s="15" t="b">
        <v>0</v>
      </c>
      <c r="G1249" s="15">
        <v>17</v>
      </c>
      <c r="J1249" s="15" t="str">
        <v>failed</v>
      </c>
      <c r="K1249" s="15" t="str">
        <v>GB</v>
      </c>
      <c r="L1249" s="15" t="str">
        <v>GBP</v>
      </c>
      <c r="M1249" s="15">
        <v>1405461600</v>
      </c>
      <c r="N1249" s="15">
        <v>1403562705</v>
      </c>
      <c r="O1249" s="15" t="b">
        <v>0</v>
      </c>
      <c r="P1249" s="15">
        <v>6</v>
      </c>
    </row>
    <row r="1250" spans="1:16" x14ac:dyDescent="0.35">
      <c r="A1250" s="15" t="str">
        <v>successful</v>
      </c>
      <c r="B1250" s="15" t="str">
        <v>US</v>
      </c>
      <c r="C1250" s="15" t="str">
        <v>USD</v>
      </c>
      <c r="D1250" s="15">
        <v>1283562180</v>
      </c>
      <c r="E1250" s="15">
        <v>1277433980</v>
      </c>
      <c r="F1250" s="15" t="b">
        <v>0</v>
      </c>
      <c r="G1250" s="15">
        <v>104</v>
      </c>
      <c r="J1250" s="15" t="str">
        <v>failed</v>
      </c>
      <c r="K1250" s="15" t="str">
        <v>GB</v>
      </c>
      <c r="L1250" s="15" t="str">
        <v>GBP</v>
      </c>
      <c r="M1250" s="15">
        <v>1468752468</v>
      </c>
      <c r="N1250" s="15">
        <v>1467024468</v>
      </c>
      <c r="O1250" s="15" t="b">
        <v>0</v>
      </c>
      <c r="P1250" s="15">
        <v>8</v>
      </c>
    </row>
    <row r="1251" spans="1:16" x14ac:dyDescent="0.35">
      <c r="A1251" s="15" t="str">
        <v>successful</v>
      </c>
      <c r="B1251" s="15" t="str">
        <v>US</v>
      </c>
      <c r="C1251" s="15" t="str">
        <v>USD</v>
      </c>
      <c r="D1251" s="15">
        <v>1352573869</v>
      </c>
      <c r="E1251" s="15">
        <v>1349978269</v>
      </c>
      <c r="F1251" s="15" t="b">
        <v>0</v>
      </c>
      <c r="G1251" s="15">
        <v>47</v>
      </c>
      <c r="J1251" s="15" t="str">
        <v>failed</v>
      </c>
      <c r="K1251" s="15" t="str">
        <v>US</v>
      </c>
      <c r="L1251" s="15" t="str">
        <v>USD</v>
      </c>
      <c r="M1251" s="15">
        <v>1407808438</v>
      </c>
      <c r="N1251" s="15">
        <v>1405217355</v>
      </c>
      <c r="O1251" s="15" t="b">
        <v>0</v>
      </c>
      <c r="P1251" s="15">
        <v>14</v>
      </c>
    </row>
    <row r="1252" spans="1:16" x14ac:dyDescent="0.35">
      <c r="A1252" s="15" t="str">
        <v>successful</v>
      </c>
      <c r="B1252" s="15" t="str">
        <v>US</v>
      </c>
      <c r="C1252" s="15" t="str">
        <v>USD</v>
      </c>
      <c r="D1252" s="15">
        <v>1286756176</v>
      </c>
      <c r="E1252" s="15">
        <v>1282868176</v>
      </c>
      <c r="F1252" s="15" t="b">
        <v>0</v>
      </c>
      <c r="G1252" s="15">
        <v>38</v>
      </c>
      <c r="J1252" s="15" t="str">
        <v>failed</v>
      </c>
      <c r="K1252" s="15" t="str">
        <v>US</v>
      </c>
      <c r="L1252" s="15" t="str">
        <v>USD</v>
      </c>
      <c r="M1252" s="15">
        <v>1450389950</v>
      </c>
      <c r="N1252" s="15">
        <v>1447797950</v>
      </c>
      <c r="O1252" s="15" t="b">
        <v>0</v>
      </c>
      <c r="P1252" s="15">
        <v>0</v>
      </c>
    </row>
    <row r="1253" spans="1:16" x14ac:dyDescent="0.35">
      <c r="A1253" s="15" t="str">
        <v>successful</v>
      </c>
      <c r="B1253" s="15" t="str">
        <v>US</v>
      </c>
      <c r="C1253" s="15" t="str">
        <v>USD</v>
      </c>
      <c r="D1253" s="15">
        <v>1278799200</v>
      </c>
      <c r="E1253" s="15">
        <v>1273647255</v>
      </c>
      <c r="F1253" s="15" t="b">
        <v>0</v>
      </c>
      <c r="G1253" s="15">
        <v>81</v>
      </c>
      <c r="J1253" s="15" t="str">
        <v>failed</v>
      </c>
      <c r="K1253" s="15" t="str">
        <v>US</v>
      </c>
      <c r="L1253" s="15" t="str">
        <v>USD</v>
      </c>
      <c r="M1253" s="15">
        <v>1409980144</v>
      </c>
      <c r="N1253" s="15">
        <v>1407388144</v>
      </c>
      <c r="O1253" s="15" t="b">
        <v>0</v>
      </c>
      <c r="P1253" s="15">
        <v>4</v>
      </c>
    </row>
    <row r="1254" spans="1:16" x14ac:dyDescent="0.35">
      <c r="A1254" s="15" t="str">
        <v>successful</v>
      </c>
      <c r="B1254" s="15" t="str">
        <v>US</v>
      </c>
      <c r="C1254" s="15" t="str">
        <v>USD</v>
      </c>
      <c r="D1254" s="15">
        <v>1415004770</v>
      </c>
      <c r="E1254" s="15">
        <v>1412149970</v>
      </c>
      <c r="F1254" s="15" t="b">
        <v>0</v>
      </c>
      <c r="G1254" s="15">
        <v>55</v>
      </c>
      <c r="J1254" s="15" t="str">
        <v>failed</v>
      </c>
      <c r="K1254" s="15" t="str">
        <v>US</v>
      </c>
      <c r="L1254" s="15" t="str">
        <v>USD</v>
      </c>
      <c r="M1254" s="15">
        <v>1404406964</v>
      </c>
      <c r="N1254" s="15">
        <v>1401814964</v>
      </c>
      <c r="O1254" s="15" t="b">
        <v>0</v>
      </c>
      <c r="P1254" s="15">
        <v>0</v>
      </c>
    </row>
    <row r="1255" spans="1:16" x14ac:dyDescent="0.35">
      <c r="A1255" s="15" t="str">
        <v>successful</v>
      </c>
      <c r="B1255" s="15" t="str">
        <v>US</v>
      </c>
      <c r="C1255" s="15" t="str">
        <v>USD</v>
      </c>
      <c r="D1255" s="15">
        <v>1344789345</v>
      </c>
      <c r="E1255" s="15">
        <v>1340901345</v>
      </c>
      <c r="F1255" s="15" t="b">
        <v>0</v>
      </c>
      <c r="G1255" s="15">
        <v>41</v>
      </c>
      <c r="J1255" s="15" t="str">
        <v>failed</v>
      </c>
      <c r="K1255" s="15" t="str">
        <v>US</v>
      </c>
      <c r="L1255" s="15" t="str">
        <v>USD</v>
      </c>
      <c r="M1255" s="15">
        <v>1404532740</v>
      </c>
      <c r="N1255" s="15">
        <v>1401823952</v>
      </c>
      <c r="O1255" s="15" t="b">
        <v>0</v>
      </c>
      <c r="P1255" s="15">
        <v>0</v>
      </c>
    </row>
    <row r="1256" spans="1:16" x14ac:dyDescent="0.35">
      <c r="A1256" s="15" t="str">
        <v>successful</v>
      </c>
      <c r="B1256" s="15" t="str">
        <v>US</v>
      </c>
      <c r="C1256" s="15" t="str">
        <v>USD</v>
      </c>
      <c r="D1256" s="15">
        <v>1358117313</v>
      </c>
      <c r="E1256" s="15">
        <v>1355525313</v>
      </c>
      <c r="F1256" s="15" t="b">
        <v>0</v>
      </c>
      <c r="G1256" s="15">
        <v>79</v>
      </c>
      <c r="J1256" s="15" t="str">
        <v>failed</v>
      </c>
      <c r="K1256" s="15" t="str">
        <v>US</v>
      </c>
      <c r="L1256" s="15" t="str">
        <v>USD</v>
      </c>
      <c r="M1256" s="15">
        <v>1407689102</v>
      </c>
      <c r="N1256" s="15">
        <v>1405097102</v>
      </c>
      <c r="O1256" s="15" t="b">
        <v>0</v>
      </c>
      <c r="P1256" s="15">
        <v>1</v>
      </c>
    </row>
    <row r="1257" spans="1:16" x14ac:dyDescent="0.35">
      <c r="A1257" s="15" t="str">
        <v>successful</v>
      </c>
      <c r="B1257" s="15" t="str">
        <v>US</v>
      </c>
      <c r="C1257" s="15" t="str">
        <v>USD</v>
      </c>
      <c r="D1257" s="15">
        <v>1343440800</v>
      </c>
      <c r="E1257" s="15">
        <v>1342545994</v>
      </c>
      <c r="F1257" s="15" t="b">
        <v>0</v>
      </c>
      <c r="G1257" s="15">
        <v>16</v>
      </c>
      <c r="J1257" s="15" t="str">
        <v>failed</v>
      </c>
      <c r="K1257" s="15" t="str">
        <v>US</v>
      </c>
      <c r="L1257" s="15" t="str">
        <v>USD</v>
      </c>
      <c r="M1257" s="15">
        <v>1475918439</v>
      </c>
      <c r="N1257" s="15">
        <v>1473326439</v>
      </c>
      <c r="O1257" s="15" t="b">
        <v>0</v>
      </c>
      <c r="P1257" s="15">
        <v>1</v>
      </c>
    </row>
    <row r="1258" spans="1:16" x14ac:dyDescent="0.35">
      <c r="A1258" s="15" t="str">
        <v>successful</v>
      </c>
      <c r="B1258" s="15" t="str">
        <v>US</v>
      </c>
      <c r="C1258" s="15" t="str">
        <v>USD</v>
      </c>
      <c r="D1258" s="15">
        <v>1444516084</v>
      </c>
      <c r="E1258" s="15">
        <v>1439332084</v>
      </c>
      <c r="F1258" s="15" t="b">
        <v>0</v>
      </c>
      <c r="G1258" s="15">
        <v>8</v>
      </c>
      <c r="J1258" s="15" t="str">
        <v>failed</v>
      </c>
      <c r="K1258" s="15" t="str">
        <v>GB</v>
      </c>
      <c r="L1258" s="15" t="str">
        <v>GBP</v>
      </c>
      <c r="M1258" s="15">
        <v>1436137140</v>
      </c>
      <c r="N1258" s="15">
        <v>1433833896</v>
      </c>
      <c r="O1258" s="15" t="b">
        <v>0</v>
      </c>
      <c r="P1258" s="15">
        <v>1</v>
      </c>
    </row>
    <row r="1259" spans="1:16" x14ac:dyDescent="0.35">
      <c r="A1259" s="15" t="str">
        <v>successful</v>
      </c>
      <c r="B1259" s="15" t="str">
        <v>US</v>
      </c>
      <c r="C1259" s="15" t="str">
        <v>USD</v>
      </c>
      <c r="D1259" s="15">
        <v>1335799808</v>
      </c>
      <c r="E1259" s="15">
        <v>1333207808</v>
      </c>
      <c r="F1259" s="15" t="b">
        <v>0</v>
      </c>
      <c r="G1259" s="15">
        <v>95</v>
      </c>
      <c r="J1259" s="15" t="str">
        <v>failed</v>
      </c>
      <c r="K1259" s="15" t="str">
        <v>US</v>
      </c>
      <c r="L1259" s="15" t="str">
        <v>USD</v>
      </c>
      <c r="M1259" s="15">
        <v>1450887480</v>
      </c>
      <c r="N1259" s="15">
        <v>1448469719</v>
      </c>
      <c r="O1259" s="15" t="b">
        <v>0</v>
      </c>
      <c r="P1259" s="15">
        <v>1</v>
      </c>
    </row>
    <row r="1260" spans="1:16" x14ac:dyDescent="0.35">
      <c r="A1260" s="15" t="str">
        <v>successful</v>
      </c>
      <c r="B1260" s="15" t="str">
        <v>US</v>
      </c>
      <c r="C1260" s="15" t="str">
        <v>USD</v>
      </c>
      <c r="D1260" s="15">
        <v>1312224383</v>
      </c>
      <c r="E1260" s="15">
        <v>1308336383</v>
      </c>
      <c r="F1260" s="15" t="b">
        <v>0</v>
      </c>
      <c r="G1260" s="15">
        <v>25</v>
      </c>
      <c r="J1260" s="15" t="str">
        <v>failed</v>
      </c>
      <c r="K1260" s="15" t="str">
        <v>GB</v>
      </c>
      <c r="L1260" s="15" t="str">
        <v>GBP</v>
      </c>
      <c r="M1260" s="15">
        <v>1434395418</v>
      </c>
      <c r="N1260" s="15">
        <v>1431630618</v>
      </c>
      <c r="O1260" s="15" t="b">
        <v>0</v>
      </c>
      <c r="P1260" s="15">
        <v>4</v>
      </c>
    </row>
    <row r="1261" spans="1:16" x14ac:dyDescent="0.35">
      <c r="A1261" s="15" t="str">
        <v>successful</v>
      </c>
      <c r="B1261" s="15" t="str">
        <v>US</v>
      </c>
      <c r="C1261" s="15" t="str">
        <v>USD</v>
      </c>
      <c r="D1261" s="15">
        <v>1335891603</v>
      </c>
      <c r="E1261" s="15">
        <v>1330711203</v>
      </c>
      <c r="F1261" s="15" t="b">
        <v>0</v>
      </c>
      <c r="G1261" s="15">
        <v>19</v>
      </c>
      <c r="J1261" s="15" t="str">
        <v>failed</v>
      </c>
      <c r="K1261" s="15" t="str">
        <v>US</v>
      </c>
      <c r="L1261" s="15" t="str">
        <v>USD</v>
      </c>
      <c r="M1261" s="15">
        <v>1479834023</v>
      </c>
      <c r="N1261" s="15">
        <v>1477238423</v>
      </c>
      <c r="O1261" s="15" t="b">
        <v>0</v>
      </c>
      <c r="P1261" s="15">
        <v>0</v>
      </c>
    </row>
    <row r="1262" spans="1:16" x14ac:dyDescent="0.35">
      <c r="A1262" s="15" t="str">
        <v>successful</v>
      </c>
      <c r="B1262" s="15" t="str">
        <v>US</v>
      </c>
      <c r="C1262" s="15" t="str">
        <v>USD</v>
      </c>
      <c r="D1262" s="15">
        <v>1316124003</v>
      </c>
      <c r="E1262" s="15">
        <v>1313532003</v>
      </c>
      <c r="F1262" s="15" t="b">
        <v>0</v>
      </c>
      <c r="G1262" s="15">
        <v>90</v>
      </c>
      <c r="J1262" s="15" t="str">
        <v>failed</v>
      </c>
      <c r="K1262" s="15" t="str">
        <v>US</v>
      </c>
      <c r="L1262" s="15" t="str">
        <v>USD</v>
      </c>
      <c r="M1262" s="15">
        <v>1404664592</v>
      </c>
      <c r="N1262" s="15">
        <v>1399480592</v>
      </c>
      <c r="O1262" s="15" t="b">
        <v>0</v>
      </c>
      <c r="P1262" s="15">
        <v>0</v>
      </c>
    </row>
    <row r="1263" spans="1:16" x14ac:dyDescent="0.35">
      <c r="A1263" s="15" t="str">
        <v>successful</v>
      </c>
      <c r="B1263" s="15" t="str">
        <v>US</v>
      </c>
      <c r="C1263" s="15" t="str">
        <v>USD</v>
      </c>
      <c r="D1263" s="15">
        <v>1318463879</v>
      </c>
      <c r="E1263" s="15">
        <v>1315439879</v>
      </c>
      <c r="F1263" s="15" t="b">
        <v>0</v>
      </c>
      <c r="G1263" s="15">
        <v>41</v>
      </c>
      <c r="J1263" s="15" t="str">
        <v>failed</v>
      </c>
      <c r="K1263" s="15" t="str">
        <v>US</v>
      </c>
      <c r="L1263" s="15" t="str">
        <v>USD</v>
      </c>
      <c r="M1263" s="15">
        <v>1436957022</v>
      </c>
      <c r="N1263" s="15">
        <v>1434365022</v>
      </c>
      <c r="O1263" s="15" t="b">
        <v>0</v>
      </c>
      <c r="P1263" s="15">
        <v>2</v>
      </c>
    </row>
    <row r="1264" spans="1:16" x14ac:dyDescent="0.35">
      <c r="A1264" s="15" t="str">
        <v>successful</v>
      </c>
      <c r="B1264" s="15" t="str">
        <v>US</v>
      </c>
      <c r="C1264" s="15" t="str">
        <v>USD</v>
      </c>
      <c r="D1264" s="15">
        <v>1335113976</v>
      </c>
      <c r="E1264" s="15">
        <v>1332521976</v>
      </c>
      <c r="F1264" s="15" t="b">
        <v>0</v>
      </c>
      <c r="G1264" s="15">
        <v>30</v>
      </c>
      <c r="J1264" s="15" t="str">
        <v>failed</v>
      </c>
      <c r="K1264" s="15" t="str">
        <v>US</v>
      </c>
      <c r="L1264" s="15" t="str">
        <v>USD</v>
      </c>
      <c r="M1264" s="15">
        <v>1418769129</v>
      </c>
      <c r="N1264" s="15">
        <v>1416954729</v>
      </c>
      <c r="O1264" s="15" t="b">
        <v>0</v>
      </c>
      <c r="P1264" s="15">
        <v>24</v>
      </c>
    </row>
    <row r="1265" spans="1:16" x14ac:dyDescent="0.35">
      <c r="A1265" s="15" t="str">
        <v>successful</v>
      </c>
      <c r="B1265" s="15" t="str">
        <v>US</v>
      </c>
      <c r="C1265" s="15" t="str">
        <v>USD</v>
      </c>
      <c r="D1265" s="15">
        <v>1338083997</v>
      </c>
      <c r="E1265" s="15">
        <v>1335491997</v>
      </c>
      <c r="F1265" s="15" t="b">
        <v>0</v>
      </c>
      <c r="G1265" s="15">
        <v>38</v>
      </c>
      <c r="J1265" s="15" t="str">
        <v>failed</v>
      </c>
      <c r="K1265" s="15" t="str">
        <v>GB</v>
      </c>
      <c r="L1265" s="15" t="str">
        <v>GBP</v>
      </c>
      <c r="M1265" s="15">
        <v>1433685354</v>
      </c>
      <c r="N1265" s="15">
        <v>1431093354</v>
      </c>
      <c r="O1265" s="15" t="b">
        <v>0</v>
      </c>
      <c r="P1265" s="15">
        <v>1</v>
      </c>
    </row>
    <row r="1266" spans="1:16" x14ac:dyDescent="0.35">
      <c r="A1266" s="15" t="str">
        <v>successful</v>
      </c>
      <c r="B1266" s="15" t="str">
        <v>US</v>
      </c>
      <c r="C1266" s="15" t="str">
        <v>USD</v>
      </c>
      <c r="D1266" s="15">
        <v>1321459908</v>
      </c>
      <c r="E1266" s="15">
        <v>1318864308</v>
      </c>
      <c r="F1266" s="15" t="b">
        <v>0</v>
      </c>
      <c r="G1266" s="15">
        <v>65</v>
      </c>
      <c r="J1266" s="15" t="str">
        <v>failed</v>
      </c>
      <c r="K1266" s="15" t="str">
        <v>GB</v>
      </c>
      <c r="L1266" s="15" t="str">
        <v>GBP</v>
      </c>
      <c r="M1266" s="15">
        <v>1440801000</v>
      </c>
      <c r="N1266" s="15">
        <v>1437042490</v>
      </c>
      <c r="O1266" s="15" t="b">
        <v>0</v>
      </c>
      <c r="P1266" s="15">
        <v>2</v>
      </c>
    </row>
    <row r="1267" spans="1:16" x14ac:dyDescent="0.35">
      <c r="A1267" s="15" t="str">
        <v>successful</v>
      </c>
      <c r="B1267" s="15" t="str">
        <v>US</v>
      </c>
      <c r="C1267" s="15" t="str">
        <v>USD</v>
      </c>
      <c r="D1267" s="15">
        <v>1368117239</v>
      </c>
      <c r="E1267" s="15">
        <v>1365525239</v>
      </c>
      <c r="F1267" s="15" t="b">
        <v>0</v>
      </c>
      <c r="G1267" s="15">
        <v>75</v>
      </c>
      <c r="J1267" s="15" t="str">
        <v>failed</v>
      </c>
      <c r="K1267" s="15" t="str">
        <v>US</v>
      </c>
      <c r="L1267" s="15" t="str">
        <v>USD</v>
      </c>
      <c r="M1267" s="15">
        <v>1484354556</v>
      </c>
      <c r="N1267" s="15">
        <v>1479170556</v>
      </c>
      <c r="O1267" s="15" t="b">
        <v>0</v>
      </c>
      <c r="P1267" s="15">
        <v>1</v>
      </c>
    </row>
    <row r="1268" spans="1:16" x14ac:dyDescent="0.35">
      <c r="A1268" s="15" t="str">
        <v>successful</v>
      </c>
      <c r="B1268" s="15" t="str">
        <v>US</v>
      </c>
      <c r="C1268" s="15" t="str">
        <v>USD</v>
      </c>
      <c r="D1268" s="15">
        <v>1340429276</v>
      </c>
      <c r="E1268" s="15">
        <v>1335245276</v>
      </c>
      <c r="F1268" s="15" t="b">
        <v>0</v>
      </c>
      <c r="G1268" s="15">
        <v>16</v>
      </c>
      <c r="J1268" s="15" t="str">
        <v>failed</v>
      </c>
      <c r="K1268" s="15" t="str">
        <v>US</v>
      </c>
      <c r="L1268" s="15" t="str">
        <v>USD</v>
      </c>
      <c r="M1268" s="15">
        <v>1429564165</v>
      </c>
      <c r="N1268" s="15">
        <v>1426972165</v>
      </c>
      <c r="O1268" s="15" t="b">
        <v>0</v>
      </c>
      <c r="P1268" s="15">
        <v>37</v>
      </c>
    </row>
    <row r="1269" spans="1:16" x14ac:dyDescent="0.35">
      <c r="A1269" s="15" t="str">
        <v>successful</v>
      </c>
      <c r="B1269" s="15" t="str">
        <v>US</v>
      </c>
      <c r="C1269" s="15" t="str">
        <v>USD</v>
      </c>
      <c r="D1269" s="15">
        <v>1295142660</v>
      </c>
      <c r="E1269" s="15">
        <v>1293739714</v>
      </c>
      <c r="F1269" s="15" t="b">
        <v>0</v>
      </c>
      <c r="G1269" s="15">
        <v>10</v>
      </c>
      <c r="J1269" s="15" t="str">
        <v>failed</v>
      </c>
      <c r="K1269" s="15" t="str">
        <v>US</v>
      </c>
      <c r="L1269" s="15" t="str">
        <v>USD</v>
      </c>
      <c r="M1269" s="15">
        <v>1407691248</v>
      </c>
      <c r="N1269" s="15">
        <v>1405099248</v>
      </c>
      <c r="O1269" s="15" t="b">
        <v>0</v>
      </c>
      <c r="P1269" s="15">
        <v>5</v>
      </c>
    </row>
    <row r="1270" spans="1:16" x14ac:dyDescent="0.35">
      <c r="A1270" s="15" t="str">
        <v>successful</v>
      </c>
      <c r="B1270" s="15" t="str">
        <v>US</v>
      </c>
      <c r="C1270" s="15" t="str">
        <v>USD</v>
      </c>
      <c r="D1270" s="15">
        <v>1339840740</v>
      </c>
      <c r="E1270" s="15">
        <v>1335397188</v>
      </c>
      <c r="F1270" s="15" t="b">
        <v>0</v>
      </c>
      <c r="G1270" s="15">
        <v>27</v>
      </c>
      <c r="J1270" s="15" t="str">
        <v>failed</v>
      </c>
      <c r="K1270" s="15" t="str">
        <v>US</v>
      </c>
      <c r="L1270" s="15" t="str">
        <v>USD</v>
      </c>
      <c r="M1270" s="15">
        <v>1457734843</v>
      </c>
      <c r="N1270" s="15">
        <v>1455142843</v>
      </c>
      <c r="O1270" s="15" t="b">
        <v>0</v>
      </c>
      <c r="P1270" s="15">
        <v>4</v>
      </c>
    </row>
    <row r="1271" spans="1:16" x14ac:dyDescent="0.35">
      <c r="A1271" s="15" t="str">
        <v>successful</v>
      </c>
      <c r="B1271" s="15" t="str">
        <v>US</v>
      </c>
      <c r="C1271" s="15" t="str">
        <v>USD</v>
      </c>
      <c r="D1271" s="15">
        <v>1367208140</v>
      </c>
      <c r="E1271" s="15">
        <v>1363320140</v>
      </c>
      <c r="F1271" s="15" t="b">
        <v>0</v>
      </c>
      <c r="G1271" s="15">
        <v>259</v>
      </c>
      <c r="J1271" s="15" t="str">
        <v>failed</v>
      </c>
      <c r="K1271" s="15" t="str">
        <v>US</v>
      </c>
      <c r="L1271" s="15" t="str">
        <v>USD</v>
      </c>
      <c r="M1271" s="15">
        <v>1420952340</v>
      </c>
      <c r="N1271" s="15">
        <v>1418146883</v>
      </c>
      <c r="O1271" s="15" t="b">
        <v>0</v>
      </c>
      <c r="P1271" s="15">
        <v>16</v>
      </c>
    </row>
    <row r="1272" spans="1:16" x14ac:dyDescent="0.35">
      <c r="A1272" s="15" t="str">
        <v>successful</v>
      </c>
      <c r="B1272" s="15" t="str">
        <v>US</v>
      </c>
      <c r="C1272" s="15" t="str">
        <v>USD</v>
      </c>
      <c r="D1272" s="15">
        <v>1337786944</v>
      </c>
      <c r="E1272" s="15">
        <v>1335194944</v>
      </c>
      <c r="F1272" s="15" t="b">
        <v>0</v>
      </c>
      <c r="G1272" s="15">
        <v>39</v>
      </c>
      <c r="J1272" s="15" t="str">
        <v>failed</v>
      </c>
      <c r="K1272" s="15" t="str">
        <v>US</v>
      </c>
      <c r="L1272" s="15" t="str">
        <v>USD</v>
      </c>
      <c r="M1272" s="15">
        <v>1420215216</v>
      </c>
      <c r="N1272" s="15">
        <v>1417536816</v>
      </c>
      <c r="O1272" s="15" t="b">
        <v>0</v>
      </c>
      <c r="P1272" s="15">
        <v>9</v>
      </c>
    </row>
    <row r="1273" spans="1:16" x14ac:dyDescent="0.35">
      <c r="A1273" s="15" t="str">
        <v>successful</v>
      </c>
      <c r="B1273" s="15" t="str">
        <v>US</v>
      </c>
      <c r="C1273" s="15" t="str">
        <v>USD</v>
      </c>
      <c r="D1273" s="15">
        <v>1339022575</v>
      </c>
      <c r="E1273" s="15">
        <v>1336430575</v>
      </c>
      <c r="F1273" s="15" t="b">
        <v>0</v>
      </c>
      <c r="G1273" s="15">
        <v>42</v>
      </c>
      <c r="J1273" s="15" t="str">
        <v>failed</v>
      </c>
      <c r="K1273" s="15" t="str">
        <v>US</v>
      </c>
      <c r="L1273" s="15" t="str">
        <v>USD</v>
      </c>
      <c r="M1273" s="15">
        <v>1445482906</v>
      </c>
      <c r="N1273" s="15">
        <v>1442890906</v>
      </c>
      <c r="O1273" s="15" t="b">
        <v>0</v>
      </c>
      <c r="P1273" s="15">
        <v>0</v>
      </c>
    </row>
    <row r="1274" spans="1:16" x14ac:dyDescent="0.35">
      <c r="A1274" s="15" t="str">
        <v>successful</v>
      </c>
      <c r="B1274" s="15" t="str">
        <v>US</v>
      </c>
      <c r="C1274" s="15" t="str">
        <v>USD</v>
      </c>
      <c r="D1274" s="15">
        <v>1364597692</v>
      </c>
      <c r="E1274" s="15">
        <v>1361577292</v>
      </c>
      <c r="F1274" s="15" t="b">
        <v>0</v>
      </c>
      <c r="G1274" s="15">
        <v>10</v>
      </c>
      <c r="J1274" s="15" t="str">
        <v>failed</v>
      </c>
      <c r="K1274" s="15" t="str">
        <v>US</v>
      </c>
      <c r="L1274" s="15" t="str">
        <v>USD</v>
      </c>
      <c r="M1274" s="15">
        <v>1457133568</v>
      </c>
      <c r="N1274" s="15">
        <v>1454541568</v>
      </c>
      <c r="O1274" s="15" t="b">
        <v>0</v>
      </c>
      <c r="P1274" s="15">
        <v>40</v>
      </c>
    </row>
    <row r="1275" spans="1:16" x14ac:dyDescent="0.35">
      <c r="A1275" s="15" t="str">
        <v>successful</v>
      </c>
      <c r="B1275" s="15" t="str">
        <v>US</v>
      </c>
      <c r="C1275" s="15" t="str">
        <v>USD</v>
      </c>
      <c r="D1275" s="15">
        <v>1312578338</v>
      </c>
      <c r="E1275" s="15">
        <v>1309986338</v>
      </c>
      <c r="F1275" s="15" t="b">
        <v>0</v>
      </c>
      <c r="G1275" s="15">
        <v>56</v>
      </c>
      <c r="J1275" s="15" t="str">
        <v>failed</v>
      </c>
      <c r="K1275" s="15" t="str">
        <v>US</v>
      </c>
      <c r="L1275" s="15" t="str">
        <v>USD</v>
      </c>
      <c r="M1275" s="15">
        <v>1469948400</v>
      </c>
      <c r="N1275" s="15">
        <v>1465172024</v>
      </c>
      <c r="O1275" s="15" t="b">
        <v>0</v>
      </c>
      <c r="P1275" s="15">
        <v>0</v>
      </c>
    </row>
    <row r="1276" spans="1:16" x14ac:dyDescent="0.35">
      <c r="A1276" s="15" t="str">
        <v>successful</v>
      </c>
      <c r="B1276" s="15" t="str">
        <v>US</v>
      </c>
      <c r="C1276" s="15" t="str">
        <v>USD</v>
      </c>
      <c r="D1276" s="15">
        <v>1422400387</v>
      </c>
      <c r="E1276" s="15">
        <v>1421190787</v>
      </c>
      <c r="F1276" s="15" t="b">
        <v>0</v>
      </c>
      <c r="G1276" s="15">
        <v>20</v>
      </c>
      <c r="J1276" s="15" t="str">
        <v>failed</v>
      </c>
      <c r="K1276" s="15" t="str">
        <v>US</v>
      </c>
      <c r="L1276" s="15" t="str">
        <v>USD</v>
      </c>
      <c r="M1276" s="15">
        <v>1411852640</v>
      </c>
      <c r="N1276" s="15">
        <v>1406668640</v>
      </c>
      <c r="O1276" s="15" t="b">
        <v>0</v>
      </c>
      <c r="P1276" s="15">
        <v>2</v>
      </c>
    </row>
    <row r="1277" spans="1:16" x14ac:dyDescent="0.35">
      <c r="A1277" s="15" t="str">
        <v>successful</v>
      </c>
      <c r="B1277" s="15" t="str">
        <v>US</v>
      </c>
      <c r="C1277" s="15" t="str">
        <v>USD</v>
      </c>
      <c r="D1277" s="15">
        <v>1356976800</v>
      </c>
      <c r="E1277" s="15">
        <v>1352820837</v>
      </c>
      <c r="F1277" s="15" t="b">
        <v>0</v>
      </c>
      <c r="G1277" s="15">
        <v>170</v>
      </c>
      <c r="J1277" s="15" t="str">
        <v>failed</v>
      </c>
      <c r="K1277" s="15" t="str">
        <v>AU</v>
      </c>
      <c r="L1277" s="15" t="str">
        <v>AUD</v>
      </c>
      <c r="M1277" s="15">
        <v>1404022381</v>
      </c>
      <c r="N1277" s="15">
        <v>1402294381</v>
      </c>
      <c r="O1277" s="15" t="b">
        <v>0</v>
      </c>
      <c r="P1277" s="15">
        <v>1</v>
      </c>
    </row>
    <row r="1278" spans="1:16" x14ac:dyDescent="0.35">
      <c r="A1278" s="15" t="str">
        <v>successful</v>
      </c>
      <c r="B1278" s="15" t="str">
        <v>US</v>
      </c>
      <c r="C1278" s="15" t="str">
        <v>USD</v>
      </c>
      <c r="D1278" s="15">
        <v>1340476375</v>
      </c>
      <c r="E1278" s="15">
        <v>1337884375</v>
      </c>
      <c r="F1278" s="15" t="b">
        <v>0</v>
      </c>
      <c r="G1278" s="15">
        <v>29</v>
      </c>
      <c r="J1278" s="15" t="str">
        <v>failed</v>
      </c>
      <c r="K1278" s="15" t="str">
        <v>US</v>
      </c>
      <c r="L1278" s="15" t="str">
        <v>USD</v>
      </c>
      <c r="M1278" s="15">
        <v>1428097739</v>
      </c>
      <c r="N1278" s="15">
        <v>1427492939</v>
      </c>
      <c r="O1278" s="15" t="b">
        <v>0</v>
      </c>
      <c r="P1278" s="15">
        <v>9</v>
      </c>
    </row>
    <row r="1279" spans="1:16" x14ac:dyDescent="0.35">
      <c r="A1279" s="15" t="str">
        <v>successful</v>
      </c>
      <c r="B1279" s="15" t="str">
        <v>US</v>
      </c>
      <c r="C1279" s="15" t="str">
        <v>USD</v>
      </c>
      <c r="D1279" s="15">
        <v>1444778021</v>
      </c>
      <c r="E1279" s="15">
        <v>1442963621</v>
      </c>
      <c r="F1279" s="15" t="b">
        <v>0</v>
      </c>
      <c r="G1279" s="15">
        <v>132</v>
      </c>
      <c r="J1279" s="15" t="str">
        <v>failed</v>
      </c>
      <c r="K1279" s="15" t="str">
        <v>US</v>
      </c>
      <c r="L1279" s="15" t="str">
        <v>USD</v>
      </c>
      <c r="M1279" s="15">
        <v>1405882287</v>
      </c>
      <c r="N1279" s="15">
        <v>1400698287</v>
      </c>
      <c r="O1279" s="15" t="b">
        <v>1</v>
      </c>
      <c r="P1279" s="15">
        <v>34</v>
      </c>
    </row>
    <row r="1280" spans="1:16" x14ac:dyDescent="0.35">
      <c r="A1280" s="15" t="str">
        <v>successful</v>
      </c>
      <c r="B1280" s="15" t="str">
        <v>US</v>
      </c>
      <c r="C1280" s="15" t="str">
        <v>USD</v>
      </c>
      <c r="D1280" s="15">
        <v>1461336720</v>
      </c>
      <c r="E1280" s="15">
        <v>1459431960</v>
      </c>
      <c r="F1280" s="15" t="b">
        <v>0</v>
      </c>
      <c r="G1280" s="15">
        <v>27</v>
      </c>
      <c r="J1280" s="15" t="str">
        <v>failed</v>
      </c>
      <c r="K1280" s="15" t="str">
        <v>GB</v>
      </c>
      <c r="L1280" s="15" t="str">
        <v>GBP</v>
      </c>
      <c r="M1280" s="15">
        <v>1399809052</v>
      </c>
      <c r="N1280" s="15">
        <v>1397217052</v>
      </c>
      <c r="O1280" s="15" t="b">
        <v>1</v>
      </c>
      <c r="P1280" s="15">
        <v>23</v>
      </c>
    </row>
    <row r="1281" spans="1:16" x14ac:dyDescent="0.35">
      <c r="A1281" s="15" t="str">
        <v>successful</v>
      </c>
      <c r="B1281" s="15" t="str">
        <v>US</v>
      </c>
      <c r="C1281" s="15" t="str">
        <v>USD</v>
      </c>
      <c r="D1281" s="15">
        <v>1416270292</v>
      </c>
      <c r="E1281" s="15">
        <v>1413674692</v>
      </c>
      <c r="F1281" s="15" t="b">
        <v>0</v>
      </c>
      <c r="G1281" s="15">
        <v>26</v>
      </c>
      <c r="J1281" s="15" t="str">
        <v>failed</v>
      </c>
      <c r="K1281" s="15" t="str">
        <v>US</v>
      </c>
      <c r="L1281" s="15" t="str">
        <v>USD</v>
      </c>
      <c r="M1281" s="15">
        <v>1401587064</v>
      </c>
      <c r="N1281" s="15">
        <v>1399427064</v>
      </c>
      <c r="O1281" s="15" t="b">
        <v>1</v>
      </c>
      <c r="P1281" s="15">
        <v>19</v>
      </c>
    </row>
    <row r="1282" spans="1:16" x14ac:dyDescent="0.35">
      <c r="A1282" s="15" t="str">
        <v>successful</v>
      </c>
      <c r="B1282" s="15" t="str">
        <v>US</v>
      </c>
      <c r="C1282" s="15" t="str">
        <v>USD</v>
      </c>
      <c r="D1282" s="15">
        <v>1419136200</v>
      </c>
      <c r="E1282" s="15">
        <v>1416338557</v>
      </c>
      <c r="F1282" s="15" t="b">
        <v>0</v>
      </c>
      <c r="G1282" s="15">
        <v>43</v>
      </c>
      <c r="J1282" s="15" t="str">
        <v>failed</v>
      </c>
      <c r="K1282" s="15" t="str">
        <v>US</v>
      </c>
      <c r="L1282" s="15" t="str">
        <v>USD</v>
      </c>
      <c r="M1282" s="15">
        <v>1401778740</v>
      </c>
      <c r="N1282" s="15">
        <v>1399474134</v>
      </c>
      <c r="O1282" s="15" t="b">
        <v>1</v>
      </c>
      <c r="P1282" s="15">
        <v>50</v>
      </c>
    </row>
    <row r="1283" spans="1:16" x14ac:dyDescent="0.35">
      <c r="A1283" s="15" t="str">
        <v>successful</v>
      </c>
      <c r="B1283" s="15" t="str">
        <v>US</v>
      </c>
      <c r="C1283" s="15" t="str">
        <v>USD</v>
      </c>
      <c r="D1283" s="15">
        <v>1340914571</v>
      </c>
      <c r="E1283" s="15">
        <v>1338322571</v>
      </c>
      <c r="F1283" s="15" t="b">
        <v>0</v>
      </c>
      <c r="G1283" s="15">
        <v>80</v>
      </c>
      <c r="J1283" s="15" t="str">
        <v>failed</v>
      </c>
      <c r="K1283" s="15" t="str">
        <v>US</v>
      </c>
      <c r="L1283" s="15" t="str">
        <v>USD</v>
      </c>
      <c r="M1283" s="15">
        <v>1443711774</v>
      </c>
      <c r="N1283" s="15">
        <v>1441119774</v>
      </c>
      <c r="O1283" s="15" t="b">
        <v>1</v>
      </c>
      <c r="P1283" s="15">
        <v>12</v>
      </c>
    </row>
    <row r="1284" spans="1:16" x14ac:dyDescent="0.35">
      <c r="A1284" s="15" t="str">
        <v>successful</v>
      </c>
      <c r="B1284" s="15" t="str">
        <v>US</v>
      </c>
      <c r="C1284" s="15" t="str">
        <v>USD</v>
      </c>
      <c r="D1284" s="15">
        <v>1418014740</v>
      </c>
      <c r="E1284" s="15">
        <v>1415585474</v>
      </c>
      <c r="F1284" s="15" t="b">
        <v>0</v>
      </c>
      <c r="G1284" s="15">
        <v>33</v>
      </c>
      <c r="J1284" s="15" t="str">
        <v>failed</v>
      </c>
      <c r="K1284" s="15" t="str">
        <v>US</v>
      </c>
      <c r="L1284" s="15" t="str">
        <v>USD</v>
      </c>
      <c r="M1284" s="15">
        <v>1412405940</v>
      </c>
      <c r="N1284" s="15">
        <v>1409721542</v>
      </c>
      <c r="O1284" s="15" t="b">
        <v>1</v>
      </c>
      <c r="P1284" s="15">
        <v>8</v>
      </c>
    </row>
    <row r="1285" spans="1:16" x14ac:dyDescent="0.35">
      <c r="A1285" s="15" t="str">
        <v>successful</v>
      </c>
      <c r="B1285" s="15" t="str">
        <v>US</v>
      </c>
      <c r="C1285" s="15" t="str">
        <v>USD</v>
      </c>
      <c r="D1285" s="15">
        <v>1382068740</v>
      </c>
      <c r="E1285" s="15">
        <v>1380477691</v>
      </c>
      <c r="F1285" s="15" t="b">
        <v>0</v>
      </c>
      <c r="G1285" s="15">
        <v>71</v>
      </c>
      <c r="J1285" s="15" t="str">
        <v>failed</v>
      </c>
      <c r="K1285" s="15" t="str">
        <v>US</v>
      </c>
      <c r="L1285" s="15" t="str">
        <v>USD</v>
      </c>
      <c r="M1285" s="15">
        <v>1437283391</v>
      </c>
      <c r="N1285" s="15">
        <v>1433395391</v>
      </c>
      <c r="O1285" s="15" t="b">
        <v>1</v>
      </c>
      <c r="P1285" s="15">
        <v>9</v>
      </c>
    </row>
    <row r="1286" spans="1:16" x14ac:dyDescent="0.35">
      <c r="A1286" s="15" t="str">
        <v>successful</v>
      </c>
      <c r="B1286" s="15" t="str">
        <v>GB</v>
      </c>
      <c r="C1286" s="15" t="str">
        <v>GBP</v>
      </c>
      <c r="D1286" s="15">
        <v>1440068400</v>
      </c>
      <c r="E1286" s="15">
        <v>1438459303</v>
      </c>
      <c r="F1286" s="15" t="b">
        <v>0</v>
      </c>
      <c r="G1286" s="15">
        <v>81</v>
      </c>
      <c r="J1286" s="15" t="str">
        <v>failed</v>
      </c>
      <c r="K1286" s="15" t="str">
        <v>US</v>
      </c>
      <c r="L1286" s="15" t="str">
        <v>USD</v>
      </c>
      <c r="M1286" s="15">
        <v>1445196989</v>
      </c>
      <c r="N1286" s="15">
        <v>1442604989</v>
      </c>
      <c r="O1286" s="15" t="b">
        <v>1</v>
      </c>
      <c r="P1286" s="15">
        <v>43</v>
      </c>
    </row>
    <row r="1287" spans="1:16" x14ac:dyDescent="0.35">
      <c r="A1287" s="15" t="str">
        <v>successful</v>
      </c>
      <c r="B1287" s="15" t="str">
        <v>US</v>
      </c>
      <c r="C1287" s="15" t="str">
        <v>USD</v>
      </c>
      <c r="D1287" s="15">
        <v>1332636975</v>
      </c>
      <c r="E1287" s="15">
        <v>1328752575</v>
      </c>
      <c r="F1287" s="15" t="b">
        <v>0</v>
      </c>
      <c r="G1287" s="15">
        <v>76</v>
      </c>
      <c r="J1287" s="15" t="str">
        <v>failed</v>
      </c>
      <c r="K1287" s="15" t="str">
        <v>DE</v>
      </c>
      <c r="L1287" s="15" t="str">
        <v>EUR</v>
      </c>
      <c r="M1287" s="15">
        <v>1434047084</v>
      </c>
      <c r="N1287" s="15">
        <v>1431455084</v>
      </c>
      <c r="O1287" s="15" t="b">
        <v>1</v>
      </c>
      <c r="P1287" s="15">
        <v>28</v>
      </c>
    </row>
    <row r="1288" spans="1:16" x14ac:dyDescent="0.35">
      <c r="A1288" s="15" t="str">
        <v>successful</v>
      </c>
      <c r="B1288" s="15" t="str">
        <v>US</v>
      </c>
      <c r="C1288" s="15" t="str">
        <v>USD</v>
      </c>
      <c r="D1288" s="15">
        <v>1429505400</v>
      </c>
      <c r="E1288" s="15">
        <v>1426711505</v>
      </c>
      <c r="F1288" s="15" t="b">
        <v>0</v>
      </c>
      <c r="G1288" s="15">
        <v>48</v>
      </c>
      <c r="J1288" s="15" t="str">
        <v>failed</v>
      </c>
      <c r="K1288" s="15" t="str">
        <v>US</v>
      </c>
      <c r="L1288" s="15" t="str">
        <v>USD</v>
      </c>
      <c r="M1288" s="15">
        <v>1420081143</v>
      </c>
      <c r="N1288" s="15">
        <v>1417489143</v>
      </c>
      <c r="O1288" s="15" t="b">
        <v>1</v>
      </c>
      <c r="P1288" s="15">
        <v>4</v>
      </c>
    </row>
    <row r="1289" spans="1:16" x14ac:dyDescent="0.35">
      <c r="A1289" s="15" t="str">
        <v>successful</v>
      </c>
      <c r="B1289" s="15" t="str">
        <v>US</v>
      </c>
      <c r="C1289" s="15" t="str">
        <v>USD</v>
      </c>
      <c r="D1289" s="15">
        <v>1439611140</v>
      </c>
      <c r="E1289" s="15">
        <v>1437668354</v>
      </c>
      <c r="F1289" s="15" t="b">
        <v>0</v>
      </c>
      <c r="G1289" s="15">
        <v>61</v>
      </c>
      <c r="J1289" s="15" t="str">
        <v>failed</v>
      </c>
      <c r="K1289" s="15" t="str">
        <v>GB</v>
      </c>
      <c r="L1289" s="15" t="str">
        <v>GBP</v>
      </c>
      <c r="M1289" s="15">
        <v>1437129179</v>
      </c>
      <c r="N1289" s="15">
        <v>1434537179</v>
      </c>
      <c r="O1289" s="15" t="b">
        <v>1</v>
      </c>
      <c r="P1289" s="15">
        <v>24</v>
      </c>
    </row>
    <row r="1290" spans="1:16" x14ac:dyDescent="0.35">
      <c r="A1290" s="15" t="str">
        <v>successful</v>
      </c>
      <c r="B1290" s="15" t="str">
        <v>US</v>
      </c>
      <c r="C1290" s="15" t="str">
        <v>USD</v>
      </c>
      <c r="D1290" s="15">
        <v>1345148566</v>
      </c>
      <c r="E1290" s="15">
        <v>1342556566</v>
      </c>
      <c r="F1290" s="15" t="b">
        <v>0</v>
      </c>
      <c r="G1290" s="15">
        <v>60</v>
      </c>
      <c r="J1290" s="15" t="str">
        <v>failed</v>
      </c>
      <c r="K1290" s="15" t="str">
        <v>US</v>
      </c>
      <c r="L1290" s="15" t="str">
        <v>USD</v>
      </c>
      <c r="M1290" s="15">
        <v>1427427276</v>
      </c>
      <c r="N1290" s="15">
        <v>1425270876</v>
      </c>
      <c r="O1290" s="15" t="b">
        <v>0</v>
      </c>
      <c r="P1290" s="15">
        <v>2</v>
      </c>
    </row>
    <row r="1291" spans="1:16" x14ac:dyDescent="0.35">
      <c r="A1291" s="15" t="str">
        <v>successful</v>
      </c>
      <c r="B1291" s="15" t="str">
        <v>US</v>
      </c>
      <c r="C1291" s="15" t="str">
        <v>USD</v>
      </c>
      <c r="D1291" s="15">
        <v>1362160868</v>
      </c>
      <c r="E1291" s="15">
        <v>1359568911</v>
      </c>
      <c r="F1291" s="15" t="b">
        <v>0</v>
      </c>
      <c r="G1291" s="15">
        <v>136</v>
      </c>
      <c r="J1291" s="15" t="str">
        <v>failed</v>
      </c>
      <c r="K1291" s="15" t="str">
        <v>US</v>
      </c>
      <c r="L1291" s="15" t="str">
        <v>USD</v>
      </c>
      <c r="M1291" s="15">
        <v>1409602178</v>
      </c>
      <c r="N1291" s="15">
        <v>1406578178</v>
      </c>
      <c r="O1291" s="15" t="b">
        <v>0</v>
      </c>
      <c r="P1291" s="15">
        <v>2</v>
      </c>
    </row>
    <row r="1292" spans="1:16" x14ac:dyDescent="0.35">
      <c r="A1292" s="15" t="str">
        <v>successful</v>
      </c>
      <c r="B1292" s="15" t="str">
        <v>US</v>
      </c>
      <c r="C1292" s="15" t="str">
        <v>USD</v>
      </c>
      <c r="D1292" s="15">
        <v>1262325600</v>
      </c>
      <c r="E1292" s="15">
        <v>1257871712</v>
      </c>
      <c r="F1292" s="15" t="b">
        <v>0</v>
      </c>
      <c r="G1292" s="15">
        <v>14</v>
      </c>
      <c r="J1292" s="15" t="str">
        <v>failed</v>
      </c>
      <c r="K1292" s="15" t="str">
        <v>US</v>
      </c>
      <c r="L1292" s="15" t="str">
        <v>USD</v>
      </c>
      <c r="M1292" s="15">
        <v>1431206058</v>
      </c>
      <c r="N1292" s="15">
        <v>1428614058</v>
      </c>
      <c r="O1292" s="15" t="b">
        <v>0</v>
      </c>
      <c r="P1292" s="15">
        <v>20</v>
      </c>
    </row>
    <row r="1293" spans="1:16" x14ac:dyDescent="0.35">
      <c r="A1293" s="15" t="str">
        <v>successful</v>
      </c>
      <c r="B1293" s="15" t="str">
        <v>US</v>
      </c>
      <c r="C1293" s="15" t="str">
        <v>USD</v>
      </c>
      <c r="D1293" s="15">
        <v>1417463945</v>
      </c>
      <c r="E1293" s="15">
        <v>1414781945</v>
      </c>
      <c r="F1293" s="15" t="b">
        <v>0</v>
      </c>
      <c r="G1293" s="15">
        <v>78</v>
      </c>
      <c r="J1293" s="15" t="str">
        <v>failed</v>
      </c>
      <c r="K1293" s="15" t="str">
        <v>US</v>
      </c>
      <c r="L1293" s="15" t="str">
        <v>USD</v>
      </c>
      <c r="M1293" s="15">
        <v>1427408271</v>
      </c>
      <c r="N1293" s="15">
        <v>1424819871</v>
      </c>
      <c r="O1293" s="15" t="b">
        <v>0</v>
      </c>
      <c r="P1293" s="15">
        <v>1</v>
      </c>
    </row>
    <row r="1294" spans="1:16" x14ac:dyDescent="0.35">
      <c r="A1294" s="15" t="str">
        <v>successful</v>
      </c>
      <c r="B1294" s="15" t="str">
        <v>US</v>
      </c>
      <c r="C1294" s="15" t="str">
        <v>USD</v>
      </c>
      <c r="D1294" s="15">
        <v>1375151566</v>
      </c>
      <c r="E1294" s="15">
        <v>1373337166</v>
      </c>
      <c r="F1294" s="15" t="b">
        <v>0</v>
      </c>
      <c r="G1294" s="15">
        <v>4</v>
      </c>
      <c r="J1294" s="15" t="str">
        <v>failed</v>
      </c>
      <c r="K1294" s="15" t="str">
        <v>US</v>
      </c>
      <c r="L1294" s="15" t="str">
        <v>USD</v>
      </c>
      <c r="M1294" s="15">
        <v>1425833403</v>
      </c>
      <c r="N1294" s="15">
        <v>1423245003</v>
      </c>
      <c r="O1294" s="15" t="b">
        <v>0</v>
      </c>
      <c r="P1294" s="15">
        <v>1</v>
      </c>
    </row>
    <row r="1295" spans="1:16" x14ac:dyDescent="0.35">
      <c r="A1295" s="15" t="str">
        <v>successful</v>
      </c>
      <c r="B1295" s="15" t="str">
        <v>US</v>
      </c>
      <c r="C1295" s="15" t="str">
        <v>USD</v>
      </c>
      <c r="D1295" s="15">
        <v>1312212855</v>
      </c>
      <c r="E1295" s="15">
        <v>1307028855</v>
      </c>
      <c r="F1295" s="15" t="b">
        <v>0</v>
      </c>
      <c r="G1295" s="15">
        <v>11</v>
      </c>
      <c r="J1295" s="15" t="str">
        <v>failed</v>
      </c>
      <c r="K1295" s="15" t="str">
        <v>US</v>
      </c>
      <c r="L1295" s="15" t="str">
        <v>USD</v>
      </c>
      <c r="M1295" s="15">
        <v>1406913120</v>
      </c>
      <c r="N1295" s="15">
        <v>1404927690</v>
      </c>
      <c r="O1295" s="15" t="b">
        <v>0</v>
      </c>
      <c r="P1295" s="15">
        <v>4</v>
      </c>
    </row>
    <row r="1296" spans="1:16" x14ac:dyDescent="0.35">
      <c r="A1296" s="15" t="str">
        <v>successful</v>
      </c>
      <c r="B1296" s="15" t="str">
        <v>US</v>
      </c>
      <c r="C1296" s="15" t="str">
        <v>USD</v>
      </c>
      <c r="D1296" s="15">
        <v>1361681940</v>
      </c>
      <c r="E1296" s="15">
        <v>1359029661</v>
      </c>
      <c r="F1296" s="15" t="b">
        <v>0</v>
      </c>
      <c r="G1296" s="15">
        <v>185</v>
      </c>
      <c r="J1296" s="15" t="str">
        <v>failed</v>
      </c>
      <c r="K1296" s="15" t="str">
        <v>GB</v>
      </c>
      <c r="L1296" s="15" t="str">
        <v>GBP</v>
      </c>
      <c r="M1296" s="15">
        <v>1432328400</v>
      </c>
      <c r="N1296" s="15">
        <v>1430734844</v>
      </c>
      <c r="O1296" s="15" t="b">
        <v>0</v>
      </c>
      <c r="P1296" s="15">
        <v>1</v>
      </c>
    </row>
    <row r="1297" spans="1:16" x14ac:dyDescent="0.35">
      <c r="A1297" s="15" t="str">
        <v>successful</v>
      </c>
      <c r="B1297" s="15" t="str">
        <v>US</v>
      </c>
      <c r="C1297" s="15" t="str">
        <v>USD</v>
      </c>
      <c r="D1297" s="15">
        <v>1422913152</v>
      </c>
      <c r="E1297" s="15">
        <v>1417729152</v>
      </c>
      <c r="F1297" s="15" t="b">
        <v>0</v>
      </c>
      <c r="G1297" s="15">
        <v>59</v>
      </c>
      <c r="J1297" s="15" t="str">
        <v>failed</v>
      </c>
      <c r="K1297" s="15" t="str">
        <v>US</v>
      </c>
      <c r="L1297" s="15" t="str">
        <v>USD</v>
      </c>
      <c r="M1297" s="15">
        <v>1403730000</v>
      </c>
      <c r="N1297" s="15">
        <v>1401485207</v>
      </c>
      <c r="O1297" s="15" t="b">
        <v>0</v>
      </c>
      <c r="P1297" s="15">
        <v>1</v>
      </c>
    </row>
    <row r="1298" spans="1:16" x14ac:dyDescent="0.35">
      <c r="A1298" s="15" t="str">
        <v>successful</v>
      </c>
      <c r="B1298" s="15" t="str">
        <v>US</v>
      </c>
      <c r="C1298" s="15" t="str">
        <v>USD</v>
      </c>
      <c r="D1298" s="15">
        <v>1319904721</v>
      </c>
      <c r="E1298" s="15">
        <v>1314720721</v>
      </c>
      <c r="F1298" s="15" t="b">
        <v>0</v>
      </c>
      <c r="G1298" s="15">
        <v>27</v>
      </c>
      <c r="J1298" s="15" t="str">
        <v>failed</v>
      </c>
      <c r="K1298" s="15" t="str">
        <v>US</v>
      </c>
      <c r="L1298" s="15" t="str">
        <v>USD</v>
      </c>
      <c r="M1298" s="15">
        <v>1407858710</v>
      </c>
      <c r="N1298" s="15">
        <v>1405266710</v>
      </c>
      <c r="O1298" s="15" t="b">
        <v>0</v>
      </c>
      <c r="P1298" s="15">
        <v>13</v>
      </c>
    </row>
    <row r="1299" spans="1:16" x14ac:dyDescent="0.35">
      <c r="A1299" s="15" t="str">
        <v>successful</v>
      </c>
      <c r="B1299" s="15" t="str">
        <v>GB</v>
      </c>
      <c r="C1299" s="15" t="str">
        <v>GBP</v>
      </c>
      <c r="D1299" s="15">
        <v>1380192418</v>
      </c>
      <c r="E1299" s="15">
        <v>1375008418</v>
      </c>
      <c r="F1299" s="15" t="b">
        <v>0</v>
      </c>
      <c r="G1299" s="15">
        <v>63</v>
      </c>
      <c r="J1299" s="15" t="str">
        <v>failed</v>
      </c>
      <c r="K1299" s="15" t="str">
        <v>US</v>
      </c>
      <c r="L1299" s="15" t="str">
        <v>USD</v>
      </c>
      <c r="M1299" s="15">
        <v>1415828820</v>
      </c>
      <c r="N1299" s="15">
        <v>1412258977</v>
      </c>
      <c r="O1299" s="15" t="b">
        <v>0</v>
      </c>
      <c r="P1299" s="15">
        <v>1</v>
      </c>
    </row>
    <row r="1300" spans="1:16" x14ac:dyDescent="0.35">
      <c r="A1300" s="15" t="str">
        <v>successful</v>
      </c>
      <c r="B1300" s="15" t="str">
        <v>US</v>
      </c>
      <c r="C1300" s="15" t="str">
        <v>USD</v>
      </c>
      <c r="D1300" s="15">
        <v>1380599940</v>
      </c>
      <c r="E1300" s="15">
        <v>1377252857</v>
      </c>
      <c r="F1300" s="15" t="b">
        <v>0</v>
      </c>
      <c r="G1300" s="15">
        <v>13</v>
      </c>
      <c r="J1300" s="15" t="str">
        <v>failed</v>
      </c>
      <c r="K1300" s="15" t="str">
        <v>US</v>
      </c>
      <c r="L1300" s="15" t="str">
        <v>USD</v>
      </c>
      <c r="M1300" s="15">
        <v>1473699540</v>
      </c>
      <c r="N1300" s="15">
        <v>1472451356</v>
      </c>
      <c r="O1300" s="15" t="b">
        <v>0</v>
      </c>
      <c r="P1300" s="15">
        <v>1</v>
      </c>
    </row>
    <row r="1301" spans="1:16" x14ac:dyDescent="0.35">
      <c r="A1301" s="15" t="str">
        <v>successful</v>
      </c>
      <c r="B1301" s="15" t="str">
        <v>US</v>
      </c>
      <c r="C1301" s="15" t="str">
        <v>USD</v>
      </c>
      <c r="D1301" s="15">
        <v>1293937200</v>
      </c>
      <c r="E1301" s="15">
        <v>1291257298</v>
      </c>
      <c r="F1301" s="15" t="b">
        <v>0</v>
      </c>
      <c r="G1301" s="15">
        <v>13</v>
      </c>
      <c r="J1301" s="15" t="str">
        <v>failed</v>
      </c>
      <c r="K1301" s="15" t="str">
        <v>US</v>
      </c>
      <c r="L1301" s="15" t="str">
        <v>USD</v>
      </c>
      <c r="M1301" s="15">
        <v>1446739905</v>
      </c>
      <c r="N1301" s="15">
        <v>1441552305</v>
      </c>
      <c r="O1301" s="15" t="b">
        <v>0</v>
      </c>
      <c r="P1301" s="15">
        <v>0</v>
      </c>
    </row>
    <row r="1302" spans="1:16" x14ac:dyDescent="0.35">
      <c r="A1302" s="15" t="str">
        <v>successful</v>
      </c>
      <c r="B1302" s="15" t="str">
        <v>US</v>
      </c>
      <c r="C1302" s="15" t="str">
        <v>USD</v>
      </c>
      <c r="D1302" s="15">
        <v>1341750569</v>
      </c>
      <c r="E1302" s="15">
        <v>1339158569</v>
      </c>
      <c r="F1302" s="15" t="b">
        <v>0</v>
      </c>
      <c r="G1302" s="15">
        <v>57</v>
      </c>
      <c r="J1302" s="15" t="str">
        <v>failed</v>
      </c>
      <c r="K1302" s="15" t="str">
        <v>US</v>
      </c>
      <c r="L1302" s="15" t="str">
        <v>USD</v>
      </c>
      <c r="M1302" s="15">
        <v>1447799054</v>
      </c>
      <c r="N1302" s="15">
        <v>1445203454</v>
      </c>
      <c r="O1302" s="15" t="b">
        <v>0</v>
      </c>
      <c r="P1302" s="15">
        <v>3</v>
      </c>
    </row>
    <row r="1303" spans="1:16" x14ac:dyDescent="0.35">
      <c r="A1303" s="15" t="str">
        <v>successful</v>
      </c>
      <c r="B1303" s="15" t="str">
        <v>US</v>
      </c>
      <c r="C1303" s="15" t="str">
        <v>USD</v>
      </c>
      <c r="D1303" s="15">
        <v>1424997000</v>
      </c>
      <c r="E1303" s="15">
        <v>1421983138</v>
      </c>
      <c r="F1303" s="15" t="b">
        <v>0</v>
      </c>
      <c r="G1303" s="15">
        <v>61</v>
      </c>
      <c r="J1303" s="15" t="str">
        <v>failed</v>
      </c>
      <c r="K1303" s="15" t="str">
        <v>CA</v>
      </c>
      <c r="L1303" s="15" t="str">
        <v>CAD</v>
      </c>
      <c r="M1303" s="15">
        <v>1409376600</v>
      </c>
      <c r="N1303" s="15">
        <v>1405957098</v>
      </c>
      <c r="O1303" s="15" t="b">
        <v>0</v>
      </c>
      <c r="P1303" s="15">
        <v>14</v>
      </c>
    </row>
    <row r="1304" spans="1:16" x14ac:dyDescent="0.35">
      <c r="A1304" s="15" t="str">
        <v>successful</v>
      </c>
      <c r="B1304" s="15" t="str">
        <v>US</v>
      </c>
      <c r="C1304" s="15" t="str">
        <v>USD</v>
      </c>
      <c r="D1304" s="15">
        <v>1380949200</v>
      </c>
      <c r="E1304" s="15">
        <v>1378586179</v>
      </c>
      <c r="F1304" s="15" t="b">
        <v>0</v>
      </c>
      <c r="G1304" s="15">
        <v>65</v>
      </c>
      <c r="J1304" s="15" t="str">
        <v>failed</v>
      </c>
      <c r="K1304" s="15" t="str">
        <v>US</v>
      </c>
      <c r="L1304" s="15" t="str">
        <v>USD</v>
      </c>
      <c r="M1304" s="15">
        <v>1458703740</v>
      </c>
      <c r="N1304" s="15">
        <v>1454453021</v>
      </c>
      <c r="O1304" s="15" t="b">
        <v>0</v>
      </c>
      <c r="P1304" s="15">
        <v>2</v>
      </c>
    </row>
    <row r="1305" spans="1:16" x14ac:dyDescent="0.35">
      <c r="A1305" s="15" t="str">
        <v>successful</v>
      </c>
      <c r="B1305" s="15" t="str">
        <v>US</v>
      </c>
      <c r="C1305" s="15" t="str">
        <v>USD</v>
      </c>
      <c r="D1305" s="15">
        <v>1333560803</v>
      </c>
      <c r="E1305" s="15">
        <v>1330972403</v>
      </c>
      <c r="F1305" s="15" t="b">
        <v>0</v>
      </c>
      <c r="G1305" s="15">
        <v>134</v>
      </c>
      <c r="J1305" s="15" t="str">
        <v>failed</v>
      </c>
      <c r="K1305" s="15" t="str">
        <v>US</v>
      </c>
      <c r="L1305" s="15" t="str">
        <v>USD</v>
      </c>
      <c r="M1305" s="15">
        <v>1466278339</v>
      </c>
      <c r="N1305" s="15">
        <v>1463686339</v>
      </c>
      <c r="O1305" s="15" t="b">
        <v>0</v>
      </c>
      <c r="P1305" s="15">
        <v>5</v>
      </c>
    </row>
    <row r="1306" spans="1:16" x14ac:dyDescent="0.35">
      <c r="A1306" s="15" t="str">
        <v>successful</v>
      </c>
      <c r="B1306" s="15" t="str">
        <v>FR</v>
      </c>
      <c r="C1306" s="15" t="str">
        <v>EUR</v>
      </c>
      <c r="D1306" s="15">
        <v>1475209620</v>
      </c>
      <c r="E1306" s="15">
        <v>1473087637</v>
      </c>
      <c r="F1306" s="15" t="b">
        <v>0</v>
      </c>
      <c r="G1306" s="15">
        <v>37</v>
      </c>
      <c r="J1306" s="15" t="str">
        <v>failed</v>
      </c>
      <c r="K1306" s="15" t="str">
        <v>GB</v>
      </c>
      <c r="L1306" s="15" t="str">
        <v>GBP</v>
      </c>
      <c r="M1306" s="15">
        <v>1488114358</v>
      </c>
      <c r="N1306" s="15">
        <v>1485522358</v>
      </c>
      <c r="O1306" s="15" t="b">
        <v>0</v>
      </c>
      <c r="P1306" s="15">
        <v>14</v>
      </c>
    </row>
    <row r="1307" spans="1:16" x14ac:dyDescent="0.35">
      <c r="A1307" s="15" t="str">
        <v>successful</v>
      </c>
      <c r="B1307" s="15" t="str">
        <v>GB</v>
      </c>
      <c r="C1307" s="15" t="str">
        <v>GBP</v>
      </c>
      <c r="D1307" s="15">
        <v>1370019600</v>
      </c>
      <c r="E1307" s="15">
        <v>1366999870</v>
      </c>
      <c r="F1307" s="15" t="b">
        <v>0</v>
      </c>
      <c r="G1307" s="15">
        <v>37</v>
      </c>
      <c r="J1307" s="15" t="str">
        <v>failed</v>
      </c>
      <c r="K1307" s="15" t="str">
        <v>US</v>
      </c>
      <c r="L1307" s="15" t="str">
        <v>USD</v>
      </c>
      <c r="M1307" s="15">
        <v>1420413960</v>
      </c>
      <c r="N1307" s="15">
        <v>1417651630</v>
      </c>
      <c r="O1307" s="15" t="b">
        <v>0</v>
      </c>
      <c r="P1307" s="15">
        <v>9</v>
      </c>
    </row>
    <row r="1308" spans="1:16" x14ac:dyDescent="0.35">
      <c r="A1308" s="15" t="str">
        <v>successful</v>
      </c>
      <c r="B1308" s="15" t="str">
        <v>US</v>
      </c>
      <c r="C1308" s="15" t="str">
        <v>USD</v>
      </c>
      <c r="D1308" s="15">
        <v>1444276740</v>
      </c>
      <c r="E1308" s="15">
        <v>1439392406</v>
      </c>
      <c r="F1308" s="15" t="b">
        <v>0</v>
      </c>
      <c r="G1308" s="15">
        <v>150</v>
      </c>
      <c r="J1308" s="15" t="str">
        <v>failed</v>
      </c>
      <c r="K1308" s="15" t="str">
        <v>US</v>
      </c>
      <c r="L1308" s="15" t="str">
        <v>USD</v>
      </c>
      <c r="M1308" s="15">
        <v>1439662344</v>
      </c>
      <c r="N1308" s="15">
        <v>1434478344</v>
      </c>
      <c r="O1308" s="15" t="b">
        <v>0</v>
      </c>
      <c r="P1308" s="15">
        <v>8</v>
      </c>
    </row>
    <row r="1309" spans="1:16" x14ac:dyDescent="0.35">
      <c r="A1309" s="15" t="str">
        <v>successful</v>
      </c>
      <c r="B1309" s="15" t="str">
        <v>US</v>
      </c>
      <c r="C1309" s="15" t="str">
        <v>USD</v>
      </c>
      <c r="D1309" s="15">
        <v>1332362880</v>
      </c>
      <c r="E1309" s="15">
        <v>1329890585</v>
      </c>
      <c r="F1309" s="15" t="b">
        <v>0</v>
      </c>
      <c r="G1309" s="15">
        <v>56</v>
      </c>
      <c r="J1309" s="15" t="str">
        <v>failed</v>
      </c>
      <c r="K1309" s="15" t="str">
        <v>US</v>
      </c>
      <c r="L1309" s="15" t="str">
        <v>USD</v>
      </c>
      <c r="M1309" s="15">
        <v>1427086740</v>
      </c>
      <c r="N1309" s="15">
        <v>1424488244</v>
      </c>
      <c r="O1309" s="15" t="b">
        <v>0</v>
      </c>
      <c r="P1309" s="15">
        <v>7</v>
      </c>
    </row>
    <row r="1310" spans="1:16" x14ac:dyDescent="0.35">
      <c r="A1310" s="15" t="str">
        <v>successful</v>
      </c>
      <c r="B1310" s="15" t="str">
        <v>US</v>
      </c>
      <c r="C1310" s="15" t="str">
        <v>USD</v>
      </c>
      <c r="D1310" s="15">
        <v>1488741981</v>
      </c>
      <c r="E1310" s="15">
        <v>1486149981</v>
      </c>
      <c r="F1310" s="15" t="b">
        <v>0</v>
      </c>
      <c r="G1310" s="15">
        <v>18</v>
      </c>
      <c r="J1310" s="15" t="str">
        <v>failed</v>
      </c>
      <c r="K1310" s="15" t="str">
        <v>US</v>
      </c>
      <c r="L1310" s="15" t="str">
        <v>USD</v>
      </c>
      <c r="M1310" s="15">
        <v>1408863600</v>
      </c>
      <c r="N1310" s="15">
        <v>1408203557</v>
      </c>
      <c r="O1310" s="15" t="b">
        <v>0</v>
      </c>
      <c r="P1310" s="15">
        <v>0</v>
      </c>
    </row>
    <row r="1311" spans="1:16" x14ac:dyDescent="0.35">
      <c r="A1311" s="15" t="str">
        <v>successful</v>
      </c>
      <c r="B1311" s="15" t="str">
        <v>US</v>
      </c>
      <c r="C1311" s="15" t="str">
        <v>USD</v>
      </c>
      <c r="D1311" s="15">
        <v>1348202807</v>
      </c>
      <c r="E1311" s="15">
        <v>1343018807</v>
      </c>
      <c r="F1311" s="15" t="b">
        <v>0</v>
      </c>
      <c r="G1311" s="15">
        <v>60</v>
      </c>
      <c r="J1311" s="15" t="str">
        <v>failed</v>
      </c>
      <c r="K1311" s="15" t="str">
        <v>US</v>
      </c>
      <c r="L1311" s="15" t="str">
        <v>USD</v>
      </c>
      <c r="M1311" s="15">
        <v>1404194400</v>
      </c>
      <c r="N1311" s="15">
        <v>1400600840</v>
      </c>
      <c r="O1311" s="15" t="b">
        <v>0</v>
      </c>
      <c r="P1311" s="15">
        <v>84</v>
      </c>
    </row>
    <row r="1312" spans="1:16" x14ac:dyDescent="0.35">
      <c r="A1312" s="15" t="str">
        <v>successful</v>
      </c>
      <c r="B1312" s="15" t="str">
        <v>US</v>
      </c>
      <c r="C1312" s="15" t="str">
        <v>USD</v>
      </c>
      <c r="D1312" s="15">
        <v>1433131140</v>
      </c>
      <c r="E1312" s="15">
        <v>1430445163</v>
      </c>
      <c r="F1312" s="15" t="b">
        <v>0</v>
      </c>
      <c r="G1312" s="15">
        <v>67</v>
      </c>
      <c r="J1312" s="15" t="str">
        <v>failed</v>
      </c>
      <c r="K1312" s="15" t="str">
        <v>US</v>
      </c>
      <c r="L1312" s="15" t="str">
        <v>USD</v>
      </c>
      <c r="M1312" s="15">
        <v>1481000340</v>
      </c>
      <c r="N1312" s="15">
        <v>1478386812</v>
      </c>
      <c r="O1312" s="15" t="b">
        <v>0</v>
      </c>
      <c r="P1312" s="15">
        <v>11</v>
      </c>
    </row>
    <row r="1313" spans="1:16" x14ac:dyDescent="0.35">
      <c r="A1313" s="15" t="str">
        <v>successful</v>
      </c>
      <c r="B1313" s="15" t="str">
        <v>US</v>
      </c>
      <c r="C1313" s="15" t="str">
        <v>USD</v>
      </c>
      <c r="D1313" s="15">
        <v>1338219793</v>
      </c>
      <c r="E1313" s="15">
        <v>1335541393</v>
      </c>
      <c r="F1313" s="15" t="b">
        <v>0</v>
      </c>
      <c r="G1313" s="15">
        <v>35</v>
      </c>
      <c r="J1313" s="15" t="str">
        <v>failed</v>
      </c>
      <c r="K1313" s="15" t="str">
        <v>US</v>
      </c>
      <c r="L1313" s="15" t="str">
        <v>USD</v>
      </c>
      <c r="M1313" s="15">
        <v>1425103218</v>
      </c>
      <c r="N1313" s="15">
        <v>1422424818</v>
      </c>
      <c r="O1313" s="15" t="b">
        <v>0</v>
      </c>
      <c r="P1313" s="15">
        <v>1</v>
      </c>
    </row>
    <row r="1314" spans="1:16" x14ac:dyDescent="0.35">
      <c r="A1314" s="15" t="str">
        <v>successful</v>
      </c>
      <c r="B1314" s="15" t="str">
        <v>US</v>
      </c>
      <c r="C1314" s="15" t="str">
        <v>USD</v>
      </c>
      <c r="D1314" s="15">
        <v>1356392857</v>
      </c>
      <c r="E1314" s="15">
        <v>1352504857</v>
      </c>
      <c r="F1314" s="15" t="b">
        <v>0</v>
      </c>
      <c r="G1314" s="15">
        <v>34</v>
      </c>
      <c r="J1314" s="15" t="str">
        <v>failed</v>
      </c>
      <c r="K1314" s="15" t="str">
        <v>US</v>
      </c>
      <c r="L1314" s="15" t="str">
        <v>USD</v>
      </c>
      <c r="M1314" s="15">
        <v>1402979778</v>
      </c>
      <c r="N1314" s="15">
        <v>1401770178</v>
      </c>
      <c r="O1314" s="15" t="b">
        <v>0</v>
      </c>
      <c r="P1314" s="15">
        <v>4</v>
      </c>
    </row>
    <row r="1315" spans="1:16" x14ac:dyDescent="0.35">
      <c r="A1315" s="15" t="str">
        <v>successful</v>
      </c>
      <c r="B1315" s="15" t="str">
        <v>GB</v>
      </c>
      <c r="C1315" s="15" t="str">
        <v>GBP</v>
      </c>
      <c r="D1315" s="15">
        <v>1400176386</v>
      </c>
      <c r="E1315" s="15">
        <v>1397584386</v>
      </c>
      <c r="F1315" s="15" t="b">
        <v>0</v>
      </c>
      <c r="G1315" s="15">
        <v>36</v>
      </c>
      <c r="J1315" s="15" t="str">
        <v>failed</v>
      </c>
      <c r="K1315" s="15" t="str">
        <v>NZ</v>
      </c>
      <c r="L1315" s="15" t="str">
        <v>NZD</v>
      </c>
      <c r="M1315" s="15">
        <v>1420750683</v>
      </c>
      <c r="N1315" s="15">
        <v>1418158683</v>
      </c>
      <c r="O1315" s="15" t="b">
        <v>0</v>
      </c>
      <c r="P1315" s="15">
        <v>10</v>
      </c>
    </row>
    <row r="1316" spans="1:16" x14ac:dyDescent="0.35">
      <c r="A1316" s="15" t="str">
        <v>successful</v>
      </c>
      <c r="B1316" s="15" t="str">
        <v>AU</v>
      </c>
      <c r="C1316" s="15" t="str">
        <v>AUD</v>
      </c>
      <c r="D1316" s="15">
        <v>1430488740</v>
      </c>
      <c r="E1316" s="15">
        <v>1427747906</v>
      </c>
      <c r="F1316" s="15" t="b">
        <v>0</v>
      </c>
      <c r="G1316" s="15">
        <v>18</v>
      </c>
      <c r="J1316" s="15" t="str">
        <v>failed</v>
      </c>
      <c r="K1316" s="15" t="str">
        <v>GB</v>
      </c>
      <c r="L1316" s="15" t="str">
        <v>GBP</v>
      </c>
      <c r="M1316" s="15">
        <v>1439827200</v>
      </c>
      <c r="N1316" s="15">
        <v>1436355270</v>
      </c>
      <c r="O1316" s="15" t="b">
        <v>0</v>
      </c>
      <c r="P1316" s="15">
        <v>16</v>
      </c>
    </row>
    <row r="1317" spans="1:16" x14ac:dyDescent="0.35">
      <c r="A1317" s="15" t="str">
        <v>successful</v>
      </c>
      <c r="B1317" s="15" t="str">
        <v>US</v>
      </c>
      <c r="C1317" s="15" t="str">
        <v>USD</v>
      </c>
      <c r="D1317" s="15">
        <v>1321385820</v>
      </c>
      <c r="E1317" s="15">
        <v>1318539484</v>
      </c>
      <c r="F1317" s="15" t="b">
        <v>0</v>
      </c>
      <c r="G1317" s="15">
        <v>25</v>
      </c>
      <c r="J1317" s="15" t="str">
        <v>failed</v>
      </c>
      <c r="K1317" s="15" t="str">
        <v>US</v>
      </c>
      <c r="L1317" s="15" t="str">
        <v>USD</v>
      </c>
      <c r="M1317" s="15">
        <v>1407868561</v>
      </c>
      <c r="N1317" s="15">
        <v>1406140561</v>
      </c>
      <c r="O1317" s="15" t="b">
        <v>0</v>
      </c>
      <c r="P1317" s="15">
        <v>2</v>
      </c>
    </row>
    <row r="1318" spans="1:16" x14ac:dyDescent="0.35">
      <c r="A1318" s="15" t="str">
        <v>successful</v>
      </c>
      <c r="B1318" s="15" t="str">
        <v>GB</v>
      </c>
      <c r="C1318" s="15" t="str">
        <v>GBP</v>
      </c>
      <c r="D1318" s="15">
        <v>1425682174</v>
      </c>
      <c r="E1318" s="15">
        <v>1423090174</v>
      </c>
      <c r="F1318" s="15" t="b">
        <v>0</v>
      </c>
      <c r="G1318" s="15">
        <v>21</v>
      </c>
      <c r="J1318" s="15" t="str">
        <v>failed</v>
      </c>
      <c r="K1318" s="15" t="str">
        <v>US</v>
      </c>
      <c r="L1318" s="15" t="str">
        <v>USD</v>
      </c>
      <c r="M1318" s="15">
        <v>1433988791</v>
      </c>
      <c r="N1318" s="15">
        <v>1431396791</v>
      </c>
      <c r="O1318" s="15" t="b">
        <v>0</v>
      </c>
      <c r="P1318" s="15">
        <v>5</v>
      </c>
    </row>
    <row r="1319" spans="1:16" x14ac:dyDescent="0.35">
      <c r="A1319" s="15" t="str">
        <v>successful</v>
      </c>
      <c r="B1319" s="15" t="str">
        <v>US</v>
      </c>
      <c r="C1319" s="15" t="str">
        <v>USD</v>
      </c>
      <c r="D1319" s="15">
        <v>1347508740</v>
      </c>
      <c r="E1319" s="15">
        <v>1346276349</v>
      </c>
      <c r="F1319" s="15" t="b">
        <v>1</v>
      </c>
      <c r="G1319" s="15">
        <v>151</v>
      </c>
      <c r="J1319" s="15" t="str">
        <v>failed</v>
      </c>
      <c r="K1319" s="15" t="str">
        <v>US</v>
      </c>
      <c r="L1319" s="15" t="str">
        <v>USD</v>
      </c>
      <c r="M1319" s="15">
        <v>1450554599</v>
      </c>
      <c r="N1319" s="15">
        <v>1447098599</v>
      </c>
      <c r="O1319" s="15" t="b">
        <v>0</v>
      </c>
      <c r="P1319" s="15">
        <v>1</v>
      </c>
    </row>
    <row r="1320" spans="1:16" x14ac:dyDescent="0.35">
      <c r="A1320" s="15" t="str">
        <v>successful</v>
      </c>
      <c r="B1320" s="15" t="str">
        <v>US</v>
      </c>
      <c r="C1320" s="15" t="str">
        <v>USD</v>
      </c>
      <c r="D1320" s="15">
        <v>1415827200</v>
      </c>
      <c r="E1320" s="15">
        <v>1412358968</v>
      </c>
      <c r="F1320" s="15" t="b">
        <v>1</v>
      </c>
      <c r="G1320" s="15">
        <v>489</v>
      </c>
      <c r="J1320" s="15" t="str">
        <v>failed</v>
      </c>
      <c r="K1320" s="15" t="str">
        <v>GB</v>
      </c>
      <c r="L1320" s="15" t="str">
        <v>GBP</v>
      </c>
      <c r="M1320" s="15">
        <v>1479125642</v>
      </c>
      <c r="N1320" s="15">
        <v>1476962042</v>
      </c>
      <c r="O1320" s="15" t="b">
        <v>0</v>
      </c>
      <c r="P1320" s="15">
        <v>31</v>
      </c>
    </row>
    <row r="1321" spans="1:16" x14ac:dyDescent="0.35">
      <c r="A1321" s="15" t="str">
        <v>successful</v>
      </c>
      <c r="B1321" s="15" t="str">
        <v>US</v>
      </c>
      <c r="C1321" s="15" t="str">
        <v>USD</v>
      </c>
      <c r="D1321" s="15">
        <v>1387835654</v>
      </c>
      <c r="E1321" s="15">
        <v>1386626054</v>
      </c>
      <c r="F1321" s="15" t="b">
        <v>1</v>
      </c>
      <c r="G1321" s="15">
        <v>50</v>
      </c>
      <c r="J1321" s="15" t="str">
        <v>failed</v>
      </c>
      <c r="K1321" s="15" t="str">
        <v>US</v>
      </c>
      <c r="L1321" s="15" t="str">
        <v>USD</v>
      </c>
      <c r="M1321" s="15">
        <v>1439581080</v>
      </c>
      <c r="N1321" s="15">
        <v>1435709765</v>
      </c>
      <c r="O1321" s="15" t="b">
        <v>0</v>
      </c>
      <c r="P1321" s="15">
        <v>0</v>
      </c>
    </row>
    <row r="1322" spans="1:16" x14ac:dyDescent="0.35">
      <c r="A1322" s="15" t="str">
        <v>successful</v>
      </c>
      <c r="B1322" s="15" t="str">
        <v>US</v>
      </c>
      <c r="C1322" s="15" t="str">
        <v>USD</v>
      </c>
      <c r="D1322" s="15">
        <v>1335662023</v>
      </c>
      <c r="E1322" s="15">
        <v>1333070023</v>
      </c>
      <c r="F1322" s="15" t="b">
        <v>1</v>
      </c>
      <c r="G1322" s="15">
        <v>321</v>
      </c>
      <c r="J1322" s="15" t="str">
        <v>failed</v>
      </c>
      <c r="K1322" s="15" t="str">
        <v>US</v>
      </c>
      <c r="L1322" s="15" t="str">
        <v>USD</v>
      </c>
      <c r="M1322" s="15">
        <v>1429074240</v>
      </c>
      <c r="N1322" s="15">
        <v>1427866200</v>
      </c>
      <c r="O1322" s="15" t="b">
        <v>0</v>
      </c>
      <c r="P1322" s="15">
        <v>2</v>
      </c>
    </row>
    <row r="1323" spans="1:16" x14ac:dyDescent="0.35">
      <c r="A1323" s="15" t="str">
        <v>successful</v>
      </c>
      <c r="B1323" s="15" t="str">
        <v>US</v>
      </c>
      <c r="C1323" s="15" t="str">
        <v>USD</v>
      </c>
      <c r="D1323" s="15">
        <v>1466168390</v>
      </c>
      <c r="E1323" s="15">
        <v>1463576390</v>
      </c>
      <c r="F1323" s="15" t="b">
        <v>1</v>
      </c>
      <c r="G1323" s="15">
        <v>1762</v>
      </c>
      <c r="J1323" s="15" t="str">
        <v>failed</v>
      </c>
      <c r="K1323" s="15" t="str">
        <v>GB</v>
      </c>
      <c r="L1323" s="15" t="str">
        <v>GBP</v>
      </c>
      <c r="M1323" s="15">
        <v>1434063600</v>
      </c>
      <c r="N1323" s="15">
        <v>1430405903</v>
      </c>
      <c r="O1323" s="15" t="b">
        <v>0</v>
      </c>
      <c r="P1323" s="15">
        <v>7</v>
      </c>
    </row>
    <row r="1324" spans="1:16" x14ac:dyDescent="0.35">
      <c r="A1324" s="15" t="str">
        <v>successful</v>
      </c>
      <c r="B1324" s="15" t="str">
        <v>US</v>
      </c>
      <c r="C1324" s="15" t="str">
        <v>USD</v>
      </c>
      <c r="D1324" s="15">
        <v>1398791182</v>
      </c>
      <c r="E1324" s="15">
        <v>1396026382</v>
      </c>
      <c r="F1324" s="15" t="b">
        <v>1</v>
      </c>
      <c r="G1324" s="15">
        <v>385</v>
      </c>
      <c r="J1324" s="15" t="str">
        <v>failed</v>
      </c>
      <c r="K1324" s="15" t="str">
        <v>GB</v>
      </c>
      <c r="L1324" s="15" t="str">
        <v>GBP</v>
      </c>
      <c r="M1324" s="15">
        <v>1435325100</v>
      </c>
      <c r="N1324" s="15">
        <v>1432072893</v>
      </c>
      <c r="O1324" s="15" t="b">
        <v>0</v>
      </c>
      <c r="P1324" s="15">
        <v>16</v>
      </c>
    </row>
    <row r="1325" spans="1:16" x14ac:dyDescent="0.35">
      <c r="A1325" s="15" t="str">
        <v>successful</v>
      </c>
      <c r="B1325" s="15" t="str">
        <v>US</v>
      </c>
      <c r="C1325" s="15" t="str">
        <v>USD</v>
      </c>
      <c r="D1325" s="15">
        <v>1439344800</v>
      </c>
      <c r="E1325" s="15">
        <v>1435611572</v>
      </c>
      <c r="F1325" s="15" t="b">
        <v>1</v>
      </c>
      <c r="G1325" s="15">
        <v>398</v>
      </c>
      <c r="J1325" s="15" t="str">
        <v>failed</v>
      </c>
      <c r="K1325" s="15" t="str">
        <v>US</v>
      </c>
      <c r="L1325" s="15" t="str">
        <v>USD</v>
      </c>
      <c r="M1325" s="15">
        <v>1414354080</v>
      </c>
      <c r="N1325" s="15">
        <v>1411587606</v>
      </c>
      <c r="O1325" s="15" t="b">
        <v>0</v>
      </c>
      <c r="P1325" s="15">
        <v>4</v>
      </c>
    </row>
    <row r="1326" spans="1:16" x14ac:dyDescent="0.35">
      <c r="A1326" s="15" t="str">
        <v>successful</v>
      </c>
      <c r="B1326" s="15" t="str">
        <v>US</v>
      </c>
      <c r="C1326" s="15" t="str">
        <v>USD</v>
      </c>
      <c r="D1326" s="15">
        <v>1489536000</v>
      </c>
      <c r="E1326" s="15">
        <v>1485976468</v>
      </c>
      <c r="F1326" s="15" t="b">
        <v>1</v>
      </c>
      <c r="G1326" s="15">
        <v>304</v>
      </c>
      <c r="J1326" s="15" t="str">
        <v>failed</v>
      </c>
      <c r="K1326" s="15" t="str">
        <v>US</v>
      </c>
      <c r="L1326" s="15" t="str">
        <v>USD</v>
      </c>
      <c r="M1326" s="15">
        <v>1406603696</v>
      </c>
      <c r="N1326" s="15">
        <v>1405307696</v>
      </c>
      <c r="O1326" s="15" t="b">
        <v>0</v>
      </c>
      <c r="P1326" s="15">
        <v>4</v>
      </c>
    </row>
    <row r="1327" spans="1:16" x14ac:dyDescent="0.35">
      <c r="A1327" s="15" t="str">
        <v>successful</v>
      </c>
      <c r="B1327" s="15" t="str">
        <v>US</v>
      </c>
      <c r="C1327" s="15" t="str">
        <v>USD</v>
      </c>
      <c r="D1327" s="15">
        <v>1342330951</v>
      </c>
      <c r="E1327" s="15">
        <v>1339738951</v>
      </c>
      <c r="F1327" s="15" t="b">
        <v>1</v>
      </c>
      <c r="G1327" s="15">
        <v>676</v>
      </c>
      <c r="J1327" s="15" t="str">
        <v>failed</v>
      </c>
      <c r="K1327" s="15" t="str">
        <v>US</v>
      </c>
      <c r="L1327" s="15" t="str">
        <v>USD</v>
      </c>
      <c r="M1327" s="15">
        <v>1410424642</v>
      </c>
      <c r="N1327" s="15">
        <v>1407832642</v>
      </c>
      <c r="O1327" s="15" t="b">
        <v>0</v>
      </c>
      <c r="P1327" s="15">
        <v>4</v>
      </c>
    </row>
    <row r="1328" spans="1:16" x14ac:dyDescent="0.35">
      <c r="A1328" s="15" t="str">
        <v>successful</v>
      </c>
      <c r="B1328" s="15" t="str">
        <v>US</v>
      </c>
      <c r="C1328" s="15" t="str">
        <v>USD</v>
      </c>
      <c r="D1328" s="15">
        <v>1471849140</v>
      </c>
      <c r="E1328" s="15">
        <v>1468444125</v>
      </c>
      <c r="F1328" s="15" t="b">
        <v>1</v>
      </c>
      <c r="G1328" s="15">
        <v>577</v>
      </c>
      <c r="J1328" s="15" t="str">
        <v>failed</v>
      </c>
      <c r="K1328" s="15" t="str">
        <v>US</v>
      </c>
      <c r="L1328" s="15" t="str">
        <v>USD</v>
      </c>
      <c r="M1328" s="15">
        <v>1441649397</v>
      </c>
      <c r="N1328" s="15">
        <v>1439057397</v>
      </c>
      <c r="O1328" s="15" t="b">
        <v>0</v>
      </c>
      <c r="P1328" s="15">
        <v>3</v>
      </c>
    </row>
    <row r="1329" spans="1:16" x14ac:dyDescent="0.35">
      <c r="A1329" s="15" t="str">
        <v>successful</v>
      </c>
      <c r="B1329" s="15" t="str">
        <v>DE</v>
      </c>
      <c r="C1329" s="15" t="str">
        <v>EUR</v>
      </c>
      <c r="D1329" s="15">
        <v>1483397940</v>
      </c>
      <c r="E1329" s="15">
        <v>1480493014</v>
      </c>
      <c r="F1329" s="15" t="b">
        <v>1</v>
      </c>
      <c r="G1329" s="15">
        <v>3663</v>
      </c>
      <c r="J1329" s="15" t="str">
        <v>failed</v>
      </c>
      <c r="K1329" s="15" t="str">
        <v>US</v>
      </c>
      <c r="L1329" s="15" t="str">
        <v>USD</v>
      </c>
      <c r="M1329" s="15">
        <v>1417033777</v>
      </c>
      <c r="N1329" s="15">
        <v>1414438177</v>
      </c>
      <c r="O1329" s="15" t="b">
        <v>0</v>
      </c>
      <c r="P1329" s="15">
        <v>36</v>
      </c>
    </row>
    <row r="1330" spans="1:16" x14ac:dyDescent="0.35">
      <c r="A1330" s="15" t="str">
        <v>successful</v>
      </c>
      <c r="B1330" s="15" t="str">
        <v>US</v>
      </c>
      <c r="C1330" s="15" t="str">
        <v>USD</v>
      </c>
      <c r="D1330" s="15">
        <v>1420773970</v>
      </c>
      <c r="E1330" s="15">
        <v>1418095570</v>
      </c>
      <c r="F1330" s="15" t="b">
        <v>1</v>
      </c>
      <c r="G1330" s="15">
        <v>294</v>
      </c>
      <c r="J1330" s="15" t="str">
        <v>failed</v>
      </c>
      <c r="K1330" s="15" t="str">
        <v>US</v>
      </c>
      <c r="L1330" s="15" t="str">
        <v>USD</v>
      </c>
      <c r="M1330" s="15">
        <v>1429936500</v>
      </c>
      <c r="N1330" s="15">
        <v>1424759330</v>
      </c>
      <c r="O1330" s="15" t="b">
        <v>0</v>
      </c>
      <c r="P1330" s="15">
        <v>1</v>
      </c>
    </row>
    <row r="1331" spans="1:16" x14ac:dyDescent="0.35">
      <c r="A1331" s="15" t="str">
        <v>successful</v>
      </c>
      <c r="B1331" s="15" t="str">
        <v>US</v>
      </c>
      <c r="C1331" s="15" t="str">
        <v>USD</v>
      </c>
      <c r="D1331" s="15">
        <v>1348256294</v>
      </c>
      <c r="E1331" s="15">
        <v>1345664294</v>
      </c>
      <c r="F1331" s="15" t="b">
        <v>1</v>
      </c>
      <c r="G1331" s="15">
        <v>28</v>
      </c>
      <c r="J1331" s="15" t="str">
        <v>failed</v>
      </c>
      <c r="K1331" s="15" t="str">
        <v>US</v>
      </c>
      <c r="L1331" s="15" t="str">
        <v>USD</v>
      </c>
      <c r="M1331" s="15">
        <v>1448863449</v>
      </c>
      <c r="N1331" s="15">
        <v>1446267849</v>
      </c>
      <c r="O1331" s="15" t="b">
        <v>0</v>
      </c>
      <c r="P1331" s="15">
        <v>7</v>
      </c>
    </row>
    <row r="1332" spans="1:16" x14ac:dyDescent="0.35">
      <c r="A1332" s="15" t="str">
        <v>successful</v>
      </c>
      <c r="B1332" s="15" t="str">
        <v>US</v>
      </c>
      <c r="C1332" s="15" t="str">
        <v>USD</v>
      </c>
      <c r="D1332" s="15">
        <v>1398834000</v>
      </c>
      <c r="E1332" s="15">
        <v>1396371612</v>
      </c>
      <c r="F1332" s="15" t="b">
        <v>1</v>
      </c>
      <c r="G1332" s="15">
        <v>100</v>
      </c>
      <c r="J1332" s="15" t="str">
        <v>failed</v>
      </c>
      <c r="K1332" s="15" t="str">
        <v>GB</v>
      </c>
      <c r="L1332" s="15" t="str">
        <v>GBP</v>
      </c>
      <c r="M1332" s="15">
        <v>1431298740</v>
      </c>
      <c r="N1332" s="15">
        <v>1429558756</v>
      </c>
      <c r="O1332" s="15" t="b">
        <v>0</v>
      </c>
      <c r="P1332" s="15">
        <v>27</v>
      </c>
    </row>
    <row r="1333" spans="1:16" x14ac:dyDescent="0.35">
      <c r="A1333" s="15" t="str">
        <v>successful</v>
      </c>
      <c r="B1333" s="15" t="str">
        <v>GB</v>
      </c>
      <c r="C1333" s="15" t="str">
        <v>GBP</v>
      </c>
      <c r="D1333" s="15">
        <v>1462017600</v>
      </c>
      <c r="E1333" s="15">
        <v>1458820564</v>
      </c>
      <c r="F1333" s="15" t="b">
        <v>0</v>
      </c>
      <c r="G1333" s="15">
        <v>72</v>
      </c>
      <c r="J1333" s="15" t="str">
        <v>failed</v>
      </c>
      <c r="K1333" s="15" t="str">
        <v>GB</v>
      </c>
      <c r="L1333" s="15" t="str">
        <v>GBP</v>
      </c>
      <c r="M1333" s="15">
        <v>1464824309</v>
      </c>
      <c r="N1333" s="15">
        <v>1462232309</v>
      </c>
      <c r="O1333" s="15" t="b">
        <v>0</v>
      </c>
      <c r="P1333" s="15">
        <v>1</v>
      </c>
    </row>
    <row r="1334" spans="1:16" x14ac:dyDescent="0.35">
      <c r="A1334" s="15" t="str">
        <v>successful</v>
      </c>
      <c r="B1334" s="15" t="str">
        <v>US</v>
      </c>
      <c r="C1334" s="15" t="str">
        <v>USD</v>
      </c>
      <c r="D1334" s="15">
        <v>1440546729</v>
      </c>
      <c r="E1334" s="15">
        <v>1437954729</v>
      </c>
      <c r="F1334" s="15" t="b">
        <v>1</v>
      </c>
      <c r="G1334" s="15">
        <v>238</v>
      </c>
      <c r="J1334" s="15" t="str">
        <v>failed</v>
      </c>
      <c r="K1334" s="15" t="str">
        <v>DK</v>
      </c>
      <c r="L1334" s="15" t="str">
        <v>DKK</v>
      </c>
      <c r="M1334" s="15">
        <v>1464952752</v>
      </c>
      <c r="N1334" s="15">
        <v>1462360752</v>
      </c>
      <c r="O1334" s="15" t="b">
        <v>0</v>
      </c>
      <c r="P1334" s="15">
        <v>0</v>
      </c>
    </row>
    <row r="1335" spans="1:16" x14ac:dyDescent="0.35">
      <c r="A1335" s="15" t="str">
        <v>successful</v>
      </c>
      <c r="B1335" s="15" t="str">
        <v>US</v>
      </c>
      <c r="C1335" s="15" t="str">
        <v>USD</v>
      </c>
      <c r="D1335" s="15">
        <v>1413838751</v>
      </c>
      <c r="E1335" s="15">
        <v>1411246751</v>
      </c>
      <c r="F1335" s="15" t="b">
        <v>1</v>
      </c>
      <c r="G1335" s="15">
        <v>159</v>
      </c>
      <c r="J1335" s="15" t="str">
        <v>failed</v>
      </c>
      <c r="K1335" s="15" t="str">
        <v>GB</v>
      </c>
      <c r="L1335" s="15" t="str">
        <v>GBP</v>
      </c>
      <c r="M1335" s="15">
        <v>1410439161</v>
      </c>
      <c r="N1335" s="15">
        <v>1407847161</v>
      </c>
      <c r="O1335" s="15" t="b">
        <v>0</v>
      </c>
      <c r="P1335" s="15">
        <v>1</v>
      </c>
    </row>
    <row r="1336" spans="1:16" x14ac:dyDescent="0.35">
      <c r="A1336" s="15" t="str">
        <v>successful</v>
      </c>
      <c r="B1336" s="15" t="str">
        <v>US</v>
      </c>
      <c r="C1336" s="15" t="str">
        <v>USD</v>
      </c>
      <c r="D1336" s="15">
        <v>1449000061</v>
      </c>
      <c r="E1336" s="15">
        <v>1443812461</v>
      </c>
      <c r="F1336" s="15" t="b">
        <v>1</v>
      </c>
      <c r="G1336" s="15">
        <v>77</v>
      </c>
      <c r="J1336" s="15" t="str">
        <v>failed</v>
      </c>
      <c r="K1336" s="15" t="str">
        <v>GB</v>
      </c>
      <c r="L1336" s="15" t="str">
        <v>GBP</v>
      </c>
      <c r="M1336" s="15">
        <v>1407168000</v>
      </c>
      <c r="N1336" s="15">
        <v>1406131023</v>
      </c>
      <c r="O1336" s="15" t="b">
        <v>0</v>
      </c>
      <c r="P1336" s="15">
        <v>3</v>
      </c>
    </row>
    <row r="1337" spans="1:16" x14ac:dyDescent="0.35">
      <c r="A1337" s="15" t="str">
        <v>successful</v>
      </c>
      <c r="B1337" s="15" t="str">
        <v>US</v>
      </c>
      <c r="C1337" s="15" t="str">
        <v>USD</v>
      </c>
      <c r="D1337" s="15">
        <v>1445598000</v>
      </c>
      <c r="E1337" s="15">
        <v>1443302004</v>
      </c>
      <c r="F1337" s="15" t="b">
        <v>1</v>
      </c>
      <c r="G1337" s="15">
        <v>53</v>
      </c>
      <c r="J1337" s="15" t="str">
        <v>failed</v>
      </c>
      <c r="K1337" s="15" t="str">
        <v>GB</v>
      </c>
      <c r="L1337" s="15" t="str">
        <v>GBP</v>
      </c>
      <c r="M1337" s="15">
        <v>1453075200</v>
      </c>
      <c r="N1337" s="15">
        <v>1450628773</v>
      </c>
      <c r="O1337" s="15" t="b">
        <v>0</v>
      </c>
      <c r="P1337" s="15">
        <v>3</v>
      </c>
    </row>
    <row r="1338" spans="1:16" x14ac:dyDescent="0.35">
      <c r="A1338" s="15" t="str">
        <v>successful</v>
      </c>
      <c r="B1338" s="15" t="str">
        <v>AU</v>
      </c>
      <c r="C1338" s="15" t="str">
        <v>AUD</v>
      </c>
      <c r="D1338" s="15">
        <v>1444525200</v>
      </c>
      <c r="E1338" s="15">
        <v>1441339242</v>
      </c>
      <c r="F1338" s="15" t="b">
        <v>1</v>
      </c>
      <c r="G1338" s="15">
        <v>1251</v>
      </c>
      <c r="J1338" s="15" t="str">
        <v>failed</v>
      </c>
      <c r="K1338" s="15" t="str">
        <v>GB</v>
      </c>
      <c r="L1338" s="15" t="str">
        <v>GBP</v>
      </c>
      <c r="M1338" s="15">
        <v>1479032260</v>
      </c>
      <c r="N1338" s="15">
        <v>1476436660</v>
      </c>
      <c r="O1338" s="15" t="b">
        <v>0</v>
      </c>
      <c r="P1338" s="15">
        <v>3</v>
      </c>
    </row>
    <row r="1339" spans="1:16" x14ac:dyDescent="0.35">
      <c r="A1339" s="15" t="str">
        <v>successful</v>
      </c>
      <c r="B1339" s="15" t="str">
        <v>US</v>
      </c>
      <c r="C1339" s="15" t="str">
        <v>USD</v>
      </c>
      <c r="D1339" s="15">
        <v>1432230988</v>
      </c>
      <c r="E1339" s="15">
        <v>1429638988</v>
      </c>
      <c r="F1339" s="15" t="b">
        <v>1</v>
      </c>
      <c r="G1339" s="15">
        <v>465</v>
      </c>
      <c r="J1339" s="15" t="str">
        <v>failed</v>
      </c>
      <c r="K1339" s="15" t="str">
        <v>GB</v>
      </c>
      <c r="L1339" s="15" t="str">
        <v>GBP</v>
      </c>
      <c r="M1339" s="15">
        <v>1414346400</v>
      </c>
      <c r="N1339" s="15">
        <v>1413291655</v>
      </c>
      <c r="O1339" s="15" t="b">
        <v>0</v>
      </c>
      <c r="P1339" s="15">
        <v>0</v>
      </c>
    </row>
    <row r="1340" spans="1:16" x14ac:dyDescent="0.35">
      <c r="A1340" s="15" t="str">
        <v>successful</v>
      </c>
      <c r="B1340" s="15" t="str">
        <v>IT</v>
      </c>
      <c r="C1340" s="15" t="str">
        <v>EUR</v>
      </c>
      <c r="D1340" s="15">
        <v>1483120216</v>
      </c>
      <c r="E1340" s="15">
        <v>1479232216</v>
      </c>
      <c r="F1340" s="15" t="b">
        <v>0</v>
      </c>
      <c r="G1340" s="15">
        <v>74</v>
      </c>
      <c r="J1340" s="15" t="str">
        <v>failed</v>
      </c>
      <c r="K1340" s="15" t="str">
        <v>US</v>
      </c>
      <c r="L1340" s="15" t="str">
        <v>USD</v>
      </c>
      <c r="M1340" s="15">
        <v>1425337200</v>
      </c>
      <c r="N1340" s="15">
        <v>1421432810</v>
      </c>
      <c r="O1340" s="15" t="b">
        <v>0</v>
      </c>
      <c r="P1340" s="15">
        <v>6</v>
      </c>
    </row>
    <row r="1341" spans="1:16" x14ac:dyDescent="0.35">
      <c r="A1341" s="15" t="str">
        <v>successful</v>
      </c>
      <c r="B1341" s="15" t="str">
        <v>US</v>
      </c>
      <c r="C1341" s="15" t="str">
        <v>USD</v>
      </c>
      <c r="D1341" s="15">
        <v>1480658966</v>
      </c>
      <c r="E1341" s="15">
        <v>1479449366</v>
      </c>
      <c r="F1341" s="15" t="b">
        <v>0</v>
      </c>
      <c r="G1341" s="15">
        <v>62</v>
      </c>
      <c r="J1341" s="15" t="str">
        <v>failed</v>
      </c>
      <c r="K1341" s="15" t="str">
        <v>GB</v>
      </c>
      <c r="L1341" s="15" t="str">
        <v>GBP</v>
      </c>
      <c r="M1341" s="15">
        <v>1428622271</v>
      </c>
      <c r="N1341" s="15">
        <v>1426203071</v>
      </c>
      <c r="O1341" s="15" t="b">
        <v>0</v>
      </c>
      <c r="P1341" s="15">
        <v>17</v>
      </c>
    </row>
    <row r="1342" spans="1:16" x14ac:dyDescent="0.35">
      <c r="A1342" s="15" t="str">
        <v>successful</v>
      </c>
      <c r="B1342" s="15" t="str">
        <v>US</v>
      </c>
      <c r="C1342" s="15" t="str">
        <v>USD</v>
      </c>
      <c r="D1342" s="15">
        <v>1347530822</v>
      </c>
      <c r="E1342" s="15">
        <v>1345716422</v>
      </c>
      <c r="F1342" s="15" t="b">
        <v>0</v>
      </c>
      <c r="G1342" s="15">
        <v>3468</v>
      </c>
      <c r="J1342" s="15" t="str">
        <v>failed</v>
      </c>
      <c r="K1342" s="15" t="str">
        <v>US</v>
      </c>
      <c r="L1342" s="15" t="str">
        <v>USD</v>
      </c>
      <c r="M1342" s="15">
        <v>1403823722</v>
      </c>
      <c r="N1342" s="15">
        <v>1401231722</v>
      </c>
      <c r="O1342" s="15" t="b">
        <v>0</v>
      </c>
      <c r="P1342" s="15">
        <v>40</v>
      </c>
    </row>
    <row r="1343" spans="1:16" x14ac:dyDescent="0.35">
      <c r="A1343" s="15" t="str">
        <v>successful</v>
      </c>
      <c r="B1343" s="15" t="str">
        <v>DE</v>
      </c>
      <c r="C1343" s="15" t="str">
        <v>EUR</v>
      </c>
      <c r="D1343" s="15">
        <v>1478723208</v>
      </c>
      <c r="E1343" s="15">
        <v>1476559608</v>
      </c>
      <c r="F1343" s="15" t="b">
        <v>0</v>
      </c>
      <c r="G1343" s="15">
        <v>52</v>
      </c>
      <c r="J1343" s="15" t="str">
        <v>failed</v>
      </c>
      <c r="K1343" s="15" t="str">
        <v>US</v>
      </c>
      <c r="L1343" s="15" t="str">
        <v>USD</v>
      </c>
      <c r="M1343" s="15">
        <v>1406753639</v>
      </c>
      <c r="N1343" s="15">
        <v>1404161639</v>
      </c>
      <c r="O1343" s="15" t="b">
        <v>0</v>
      </c>
      <c r="P1343" s="15">
        <v>3</v>
      </c>
    </row>
    <row r="1344" spans="1:16" x14ac:dyDescent="0.35">
      <c r="A1344" s="15" t="str">
        <v>successful</v>
      </c>
      <c r="B1344" s="15" t="str">
        <v>US</v>
      </c>
      <c r="C1344" s="15" t="str">
        <v>USD</v>
      </c>
      <c r="D1344" s="15">
        <v>1433343869</v>
      </c>
      <c r="E1344" s="15">
        <v>1430751869</v>
      </c>
      <c r="F1344" s="15" t="b">
        <v>0</v>
      </c>
      <c r="G1344" s="15">
        <v>50</v>
      </c>
      <c r="J1344" s="15" t="str">
        <v>failed</v>
      </c>
      <c r="K1344" s="15" t="str">
        <v>AU</v>
      </c>
      <c r="L1344" s="15" t="str">
        <v>AUD</v>
      </c>
      <c r="M1344" s="15">
        <v>1419645748</v>
      </c>
      <c r="N1344" s="15">
        <v>1417053748</v>
      </c>
      <c r="O1344" s="15" t="b">
        <v>0</v>
      </c>
      <c r="P1344" s="15">
        <v>1</v>
      </c>
    </row>
    <row r="1345" spans="1:16" x14ac:dyDescent="0.35">
      <c r="A1345" s="15" t="str">
        <v>successful</v>
      </c>
      <c r="B1345" s="15" t="str">
        <v>US</v>
      </c>
      <c r="C1345" s="15" t="str">
        <v>USD</v>
      </c>
      <c r="D1345" s="15">
        <v>1448571261</v>
      </c>
      <c r="E1345" s="15">
        <v>1445975661</v>
      </c>
      <c r="F1345" s="15" t="b">
        <v>0</v>
      </c>
      <c r="G1345" s="15">
        <v>45</v>
      </c>
      <c r="J1345" s="15" t="str">
        <v>failed</v>
      </c>
      <c r="K1345" s="15" t="str">
        <v>GB</v>
      </c>
      <c r="L1345" s="15" t="str">
        <v>GBP</v>
      </c>
      <c r="M1345" s="15">
        <v>1407565504</v>
      </c>
      <c r="N1345" s="15">
        <v>1404973504</v>
      </c>
      <c r="O1345" s="15" t="b">
        <v>0</v>
      </c>
      <c r="P1345" s="15">
        <v>2</v>
      </c>
    </row>
    <row r="1346" spans="1:16" x14ac:dyDescent="0.35">
      <c r="A1346" s="15" t="str">
        <v>successful</v>
      </c>
      <c r="B1346" s="15" t="str">
        <v>US</v>
      </c>
      <c r="C1346" s="15" t="str">
        <v>USD</v>
      </c>
      <c r="D1346" s="15">
        <v>1417389067</v>
      </c>
      <c r="E1346" s="15">
        <v>1415661067</v>
      </c>
      <c r="F1346" s="15" t="b">
        <v>0</v>
      </c>
      <c r="G1346" s="15">
        <v>21</v>
      </c>
      <c r="J1346" s="15" t="str">
        <v>failed</v>
      </c>
      <c r="K1346" s="15" t="str">
        <v>US</v>
      </c>
      <c r="L1346" s="15" t="str">
        <v>USD</v>
      </c>
      <c r="M1346" s="15">
        <v>1444971540</v>
      </c>
      <c r="N1346" s="15">
        <v>1442593427</v>
      </c>
      <c r="O1346" s="15" t="b">
        <v>0</v>
      </c>
      <c r="P1346" s="15">
        <v>7</v>
      </c>
    </row>
    <row r="1347" spans="1:16" x14ac:dyDescent="0.35">
      <c r="A1347" s="15" t="str">
        <v>successful</v>
      </c>
      <c r="B1347" s="15" t="str">
        <v>GB</v>
      </c>
      <c r="C1347" s="15" t="str">
        <v>GBP</v>
      </c>
      <c r="D1347" s="15">
        <v>1431608122</v>
      </c>
      <c r="E1347" s="15">
        <v>1429016122</v>
      </c>
      <c r="F1347" s="15" t="b">
        <v>0</v>
      </c>
      <c r="G1347" s="15">
        <v>100</v>
      </c>
      <c r="J1347" s="15" t="str">
        <v>failed</v>
      </c>
      <c r="K1347" s="15" t="str">
        <v>US</v>
      </c>
      <c r="L1347" s="15" t="str">
        <v>USD</v>
      </c>
      <c r="M1347" s="15">
        <v>1474228265</v>
      </c>
      <c r="N1347" s="15">
        <v>1471636265</v>
      </c>
      <c r="O1347" s="15" t="b">
        <v>0</v>
      </c>
      <c r="P1347" s="15">
        <v>14</v>
      </c>
    </row>
    <row r="1348" spans="1:16" x14ac:dyDescent="0.35">
      <c r="A1348" s="15" t="str">
        <v>successful</v>
      </c>
      <c r="B1348" s="15" t="str">
        <v>AU</v>
      </c>
      <c r="C1348" s="15" t="str">
        <v>AUD</v>
      </c>
      <c r="D1348" s="15">
        <v>1467280800</v>
      </c>
      <c r="E1348" s="15">
        <v>1464921112</v>
      </c>
      <c r="F1348" s="15" t="b">
        <v>0</v>
      </c>
      <c r="G1348" s="15">
        <v>81</v>
      </c>
      <c r="J1348" s="15" t="str">
        <v>failed</v>
      </c>
      <c r="K1348" s="15" t="str">
        <v>AU</v>
      </c>
      <c r="L1348" s="15" t="str">
        <v>AUD</v>
      </c>
      <c r="M1348" s="15">
        <v>1459490400</v>
      </c>
      <c r="N1348" s="15">
        <v>1457078868</v>
      </c>
      <c r="O1348" s="15" t="b">
        <v>0</v>
      </c>
      <c r="P1348" s="15">
        <v>0</v>
      </c>
    </row>
    <row r="1349" spans="1:16" x14ac:dyDescent="0.35">
      <c r="A1349" s="15" t="str">
        <v>successful</v>
      </c>
      <c r="B1349" s="15" t="str">
        <v>US</v>
      </c>
      <c r="C1349" s="15" t="str">
        <v>USD</v>
      </c>
      <c r="D1349" s="15">
        <v>1440907427</v>
      </c>
      <c r="E1349" s="15">
        <v>1438488227</v>
      </c>
      <c r="F1349" s="15" t="b">
        <v>0</v>
      </c>
      <c r="G1349" s="15">
        <v>286</v>
      </c>
      <c r="J1349" s="15" t="str">
        <v>failed</v>
      </c>
      <c r="K1349" s="15" t="str">
        <v>US</v>
      </c>
      <c r="L1349" s="15" t="str">
        <v>USD</v>
      </c>
      <c r="M1349" s="15">
        <v>1441510707</v>
      </c>
      <c r="N1349" s="15">
        <v>1439350707</v>
      </c>
      <c r="O1349" s="15" t="b">
        <v>0</v>
      </c>
      <c r="P1349" s="15">
        <v>0</v>
      </c>
    </row>
    <row r="1350" spans="1:16" x14ac:dyDescent="0.35">
      <c r="A1350" s="15" t="str">
        <v>successful</v>
      </c>
      <c r="B1350" s="15" t="str">
        <v>US</v>
      </c>
      <c r="C1350" s="15" t="str">
        <v>USD</v>
      </c>
      <c r="D1350" s="15">
        <v>1464485339</v>
      </c>
      <c r="E1350" s="15">
        <v>1462325339</v>
      </c>
      <c r="F1350" s="15" t="b">
        <v>0</v>
      </c>
      <c r="G1350" s="15">
        <v>42</v>
      </c>
      <c r="J1350" s="15" t="str">
        <v>failed</v>
      </c>
      <c r="K1350" s="15" t="str">
        <v>US</v>
      </c>
      <c r="L1350" s="15" t="str">
        <v>USD</v>
      </c>
      <c r="M1350" s="15">
        <v>1458097364</v>
      </c>
      <c r="N1350" s="15">
        <v>1455508964</v>
      </c>
      <c r="O1350" s="15" t="b">
        <v>0</v>
      </c>
      <c r="P1350" s="15">
        <v>1</v>
      </c>
    </row>
    <row r="1351" spans="1:16" x14ac:dyDescent="0.35">
      <c r="A1351" s="15" t="str">
        <v>successful</v>
      </c>
      <c r="B1351" s="15" t="str">
        <v>US</v>
      </c>
      <c r="C1351" s="15" t="str">
        <v>USD</v>
      </c>
      <c r="D1351" s="15">
        <v>1393542000</v>
      </c>
      <c r="E1351" s="15">
        <v>1390938332</v>
      </c>
      <c r="F1351" s="15" t="b">
        <v>0</v>
      </c>
      <c r="G1351" s="15">
        <v>199</v>
      </c>
      <c r="J1351" s="15" t="str">
        <v>failed</v>
      </c>
      <c r="K1351" s="15" t="str">
        <v>US</v>
      </c>
      <c r="L1351" s="15" t="str">
        <v>USD</v>
      </c>
      <c r="M1351" s="15">
        <v>1468716180</v>
      </c>
      <c r="N1351" s="15">
        <v>1466205262</v>
      </c>
      <c r="O1351" s="15" t="b">
        <v>0</v>
      </c>
      <c r="P1351" s="15">
        <v>12</v>
      </c>
    </row>
    <row r="1352" spans="1:16" x14ac:dyDescent="0.35">
      <c r="A1352" s="15" t="str">
        <v>successful</v>
      </c>
      <c r="B1352" s="15" t="str">
        <v>US</v>
      </c>
      <c r="C1352" s="15" t="str">
        <v>USD</v>
      </c>
      <c r="D1352" s="15">
        <v>1475163921</v>
      </c>
      <c r="E1352" s="15">
        <v>1472571921</v>
      </c>
      <c r="F1352" s="15" t="b">
        <v>0</v>
      </c>
      <c r="G1352" s="15">
        <v>25</v>
      </c>
      <c r="J1352" s="15" t="str">
        <v>failed</v>
      </c>
      <c r="K1352" s="15" t="str">
        <v>US</v>
      </c>
      <c r="L1352" s="15" t="str">
        <v>USD</v>
      </c>
      <c r="M1352" s="15">
        <v>1443704400</v>
      </c>
      <c r="N1352" s="15">
        <v>1439827639</v>
      </c>
      <c r="O1352" s="15" t="b">
        <v>0</v>
      </c>
      <c r="P1352" s="15">
        <v>12</v>
      </c>
    </row>
    <row r="1353" spans="1:16" x14ac:dyDescent="0.35">
      <c r="A1353" s="15" t="str">
        <v>successful</v>
      </c>
      <c r="B1353" s="15" t="str">
        <v>CA</v>
      </c>
      <c r="C1353" s="15" t="str">
        <v>CAD</v>
      </c>
      <c r="D1353" s="15">
        <v>1425937761</v>
      </c>
      <c r="E1353" s="15">
        <v>1422917361</v>
      </c>
      <c r="F1353" s="15" t="b">
        <v>0</v>
      </c>
      <c r="G1353" s="15">
        <v>84</v>
      </c>
      <c r="J1353" s="15" t="str">
        <v>failed</v>
      </c>
      <c r="K1353" s="15" t="str">
        <v>GB</v>
      </c>
      <c r="L1353" s="15" t="str">
        <v>GBP</v>
      </c>
      <c r="M1353" s="15">
        <v>1443973546</v>
      </c>
      <c r="N1353" s="15">
        <v>1438789546</v>
      </c>
      <c r="O1353" s="15" t="b">
        <v>0</v>
      </c>
      <c r="P1353" s="15">
        <v>23</v>
      </c>
    </row>
    <row r="1354" spans="1:16" x14ac:dyDescent="0.35">
      <c r="A1354" s="15" t="str">
        <v>successful</v>
      </c>
      <c r="B1354" s="15" t="str">
        <v>US</v>
      </c>
      <c r="C1354" s="15" t="str">
        <v>USD</v>
      </c>
      <c r="D1354" s="15">
        <v>1476579600</v>
      </c>
      <c r="E1354" s="15">
        <v>1474641914</v>
      </c>
      <c r="F1354" s="15" t="b">
        <v>0</v>
      </c>
      <c r="G1354" s="15">
        <v>50</v>
      </c>
      <c r="J1354" s="15" t="str">
        <v>failed</v>
      </c>
      <c r="K1354" s="15" t="str">
        <v>US</v>
      </c>
      <c r="L1354" s="15" t="str">
        <v>USD</v>
      </c>
      <c r="M1354" s="15">
        <v>1480576720</v>
      </c>
      <c r="N1354" s="15">
        <v>1477981120</v>
      </c>
      <c r="O1354" s="15" t="b">
        <v>0</v>
      </c>
      <c r="P1354" s="15">
        <v>0</v>
      </c>
    </row>
    <row r="1355" spans="1:16" x14ac:dyDescent="0.35">
      <c r="A1355" s="15" t="str">
        <v>successful</v>
      </c>
      <c r="B1355" s="15" t="str">
        <v>US</v>
      </c>
      <c r="C1355" s="15" t="str">
        <v>USD</v>
      </c>
      <c r="D1355" s="15">
        <v>1476277875</v>
      </c>
      <c r="E1355" s="15">
        <v>1474895475</v>
      </c>
      <c r="F1355" s="15" t="b">
        <v>0</v>
      </c>
      <c r="G1355" s="15">
        <v>26</v>
      </c>
      <c r="J1355" s="15" t="str">
        <v>failed</v>
      </c>
      <c r="K1355" s="15" t="str">
        <v>US</v>
      </c>
      <c r="L1355" s="15" t="str">
        <v>USD</v>
      </c>
      <c r="M1355" s="15">
        <v>1468249760</v>
      </c>
      <c r="N1355" s="15">
        <v>1465830560</v>
      </c>
      <c r="O1355" s="15" t="b">
        <v>0</v>
      </c>
      <c r="P1355" s="15">
        <v>10</v>
      </c>
    </row>
    <row r="1356" spans="1:16" x14ac:dyDescent="0.35">
      <c r="A1356" s="15" t="str">
        <v>successful</v>
      </c>
      <c r="B1356" s="15" t="str">
        <v>US</v>
      </c>
      <c r="C1356" s="15" t="str">
        <v>USD</v>
      </c>
      <c r="D1356" s="15">
        <v>1421358895</v>
      </c>
      <c r="E1356" s="15">
        <v>1418766895</v>
      </c>
      <c r="F1356" s="15" t="b">
        <v>0</v>
      </c>
      <c r="G1356" s="15">
        <v>14</v>
      </c>
      <c r="J1356" s="15" t="str">
        <v>failed</v>
      </c>
      <c r="K1356" s="15" t="str">
        <v>US</v>
      </c>
      <c r="L1356" s="15" t="str">
        <v>USD</v>
      </c>
      <c r="M1356" s="15">
        <v>1435441454</v>
      </c>
      <c r="N1356" s="15">
        <v>1432763054</v>
      </c>
      <c r="O1356" s="15" t="b">
        <v>0</v>
      </c>
      <c r="P1356" s="15">
        <v>5</v>
      </c>
    </row>
    <row r="1357" spans="1:16" x14ac:dyDescent="0.35">
      <c r="A1357" s="15" t="str">
        <v>successful</v>
      </c>
      <c r="B1357" s="15" t="str">
        <v>GB</v>
      </c>
      <c r="C1357" s="15" t="str">
        <v>GBP</v>
      </c>
      <c r="D1357" s="15">
        <v>1424378748</v>
      </c>
      <c r="E1357" s="15">
        <v>1421786748</v>
      </c>
      <c r="F1357" s="15" t="b">
        <v>0</v>
      </c>
      <c r="G1357" s="15">
        <v>49</v>
      </c>
      <c r="J1357" s="15" t="str">
        <v>failed</v>
      </c>
      <c r="K1357" s="15" t="str">
        <v>AU</v>
      </c>
      <c r="L1357" s="15" t="str">
        <v>AUD</v>
      </c>
      <c r="M1357" s="15">
        <v>1412656200</v>
      </c>
      <c r="N1357" s="15">
        <v>1412328979</v>
      </c>
      <c r="O1357" s="15" t="b">
        <v>0</v>
      </c>
      <c r="P1357" s="15">
        <v>1</v>
      </c>
    </row>
    <row r="1358" spans="1:16" x14ac:dyDescent="0.35">
      <c r="A1358" s="15" t="str">
        <v>successful</v>
      </c>
      <c r="B1358" s="15" t="str">
        <v>US</v>
      </c>
      <c r="C1358" s="15" t="str">
        <v>USD</v>
      </c>
      <c r="D1358" s="15">
        <v>1433735474</v>
      </c>
      <c r="E1358" s="15">
        <v>1428551474</v>
      </c>
      <c r="F1358" s="15" t="b">
        <v>0</v>
      </c>
      <c r="G1358" s="15">
        <v>69</v>
      </c>
      <c r="J1358" s="15" t="str">
        <v>failed</v>
      </c>
      <c r="K1358" s="15" t="str">
        <v>US</v>
      </c>
      <c r="L1358" s="15" t="str">
        <v>USD</v>
      </c>
      <c r="M1358" s="15">
        <v>1420199351</v>
      </c>
      <c r="N1358" s="15">
        <v>1416311351</v>
      </c>
      <c r="O1358" s="15" t="b">
        <v>0</v>
      </c>
      <c r="P1358" s="15">
        <v>2</v>
      </c>
    </row>
    <row r="1359" spans="1:16" x14ac:dyDescent="0.35">
      <c r="A1359" s="15" t="str">
        <v>successful</v>
      </c>
      <c r="B1359" s="15" t="str">
        <v>US</v>
      </c>
      <c r="C1359" s="15" t="str">
        <v>USD</v>
      </c>
      <c r="D1359" s="15">
        <v>1382742010</v>
      </c>
      <c r="E1359" s="15">
        <v>1380150010</v>
      </c>
      <c r="F1359" s="15" t="b">
        <v>0</v>
      </c>
      <c r="G1359" s="15">
        <v>60</v>
      </c>
      <c r="J1359" s="15" t="str">
        <v>failed</v>
      </c>
      <c r="K1359" s="15" t="str">
        <v>US</v>
      </c>
      <c r="L1359" s="15" t="str">
        <v>USD</v>
      </c>
      <c r="M1359" s="15">
        <v>1416877200</v>
      </c>
      <c r="N1359" s="15">
        <v>1414505137</v>
      </c>
      <c r="O1359" s="15" t="b">
        <v>0</v>
      </c>
      <c r="P1359" s="15">
        <v>2</v>
      </c>
    </row>
    <row r="1360" spans="1:16" x14ac:dyDescent="0.35">
      <c r="A1360" s="15" t="str">
        <v>successful</v>
      </c>
      <c r="B1360" s="15" t="str">
        <v>US</v>
      </c>
      <c r="C1360" s="15" t="str">
        <v>USD</v>
      </c>
      <c r="D1360" s="15">
        <v>1440179713</v>
      </c>
      <c r="E1360" s="15">
        <v>1437587713</v>
      </c>
      <c r="F1360" s="15" t="b">
        <v>0</v>
      </c>
      <c r="G1360" s="15">
        <v>80</v>
      </c>
      <c r="J1360" s="15" t="str">
        <v>failed</v>
      </c>
      <c r="K1360" s="15" t="str">
        <v>US</v>
      </c>
      <c r="L1360" s="15" t="str">
        <v>USD</v>
      </c>
      <c r="M1360" s="15">
        <v>1434490914</v>
      </c>
      <c r="N1360" s="15">
        <v>1429306914</v>
      </c>
      <c r="O1360" s="15" t="b">
        <v>0</v>
      </c>
      <c r="P1360" s="15">
        <v>0</v>
      </c>
    </row>
    <row r="1361" spans="1:16" x14ac:dyDescent="0.35">
      <c r="A1361" s="15" t="str">
        <v>successful</v>
      </c>
      <c r="B1361" s="15" t="str">
        <v>CA</v>
      </c>
      <c r="C1361" s="15" t="str">
        <v>CAD</v>
      </c>
      <c r="D1361" s="15">
        <v>1441378800</v>
      </c>
      <c r="E1361" s="15">
        <v>1438873007</v>
      </c>
      <c r="F1361" s="15" t="b">
        <v>0</v>
      </c>
      <c r="G1361" s="15">
        <v>56</v>
      </c>
      <c r="J1361" s="15" t="str">
        <v>failed</v>
      </c>
      <c r="K1361" s="15" t="str">
        <v>US</v>
      </c>
      <c r="L1361" s="15" t="str">
        <v>USD</v>
      </c>
      <c r="M1361" s="15">
        <v>1446483000</v>
      </c>
      <c r="N1361" s="15">
        <v>1443811268</v>
      </c>
      <c r="O1361" s="15" t="b">
        <v>0</v>
      </c>
      <c r="P1361" s="15">
        <v>13</v>
      </c>
    </row>
    <row r="1362" spans="1:16" x14ac:dyDescent="0.35">
      <c r="A1362" s="15" t="str">
        <v>successful</v>
      </c>
      <c r="B1362" s="15" t="str">
        <v>US</v>
      </c>
      <c r="C1362" s="15" t="str">
        <v>USD</v>
      </c>
      <c r="D1362" s="15">
        <v>1449644340</v>
      </c>
      <c r="E1362" s="15">
        <v>1446683797</v>
      </c>
      <c r="F1362" s="15" t="b">
        <v>0</v>
      </c>
      <c r="G1362" s="15">
        <v>104</v>
      </c>
      <c r="J1362" s="15" t="str">
        <v>failed</v>
      </c>
      <c r="K1362" s="15" t="str">
        <v>US</v>
      </c>
      <c r="L1362" s="15" t="str">
        <v>USD</v>
      </c>
      <c r="M1362" s="15">
        <v>1440690875</v>
      </c>
      <c r="N1362" s="15">
        <v>1438098875</v>
      </c>
      <c r="O1362" s="15" t="b">
        <v>0</v>
      </c>
      <c r="P1362" s="15">
        <v>0</v>
      </c>
    </row>
    <row r="1363" spans="1:16" x14ac:dyDescent="0.35">
      <c r="A1363" s="15" t="str">
        <v>successful</v>
      </c>
      <c r="B1363" s="15" t="str">
        <v>US</v>
      </c>
      <c r="C1363" s="15" t="str">
        <v>USD</v>
      </c>
      <c r="D1363" s="15">
        <v>1430774974</v>
      </c>
      <c r="E1363" s="15">
        <v>1426886974</v>
      </c>
      <c r="F1363" s="15" t="b">
        <v>0</v>
      </c>
      <c r="G1363" s="15">
        <v>46</v>
      </c>
      <c r="J1363" s="15" t="str">
        <v>failed</v>
      </c>
      <c r="K1363" s="15" t="str">
        <v>US</v>
      </c>
      <c r="L1363" s="15" t="str">
        <v>USD</v>
      </c>
      <c r="M1363" s="15">
        <v>1431717268</v>
      </c>
      <c r="N1363" s="15">
        <v>1429125268</v>
      </c>
      <c r="O1363" s="15" t="b">
        <v>0</v>
      </c>
      <c r="P1363" s="15">
        <v>1</v>
      </c>
    </row>
    <row r="1364" spans="1:16" x14ac:dyDescent="0.35">
      <c r="A1364" s="15" t="str">
        <v>successful</v>
      </c>
      <c r="B1364" s="15" t="str">
        <v>US</v>
      </c>
      <c r="C1364" s="15" t="str">
        <v>USD</v>
      </c>
      <c r="D1364" s="15">
        <v>1443214800</v>
      </c>
      <c r="E1364" s="15">
        <v>1440008439</v>
      </c>
      <c r="F1364" s="15" t="b">
        <v>0</v>
      </c>
      <c r="G1364" s="15">
        <v>206</v>
      </c>
      <c r="J1364" s="15" t="str">
        <v>failed</v>
      </c>
      <c r="K1364" s="15" t="str">
        <v>US</v>
      </c>
      <c r="L1364" s="15" t="str">
        <v>USD</v>
      </c>
      <c r="M1364" s="15">
        <v>1425110400</v>
      </c>
      <c r="N1364" s="15">
        <v>1422388822</v>
      </c>
      <c r="O1364" s="15" t="b">
        <v>0</v>
      </c>
      <c r="P1364" s="15">
        <v>5</v>
      </c>
    </row>
    <row r="1365" spans="1:16" x14ac:dyDescent="0.35">
      <c r="A1365" s="15" t="str">
        <v>successful</v>
      </c>
      <c r="B1365" s="15" t="str">
        <v>US</v>
      </c>
      <c r="C1365" s="15" t="str">
        <v>USD</v>
      </c>
      <c r="D1365" s="15">
        <v>1455142416</v>
      </c>
      <c r="E1365" s="15">
        <v>1452550416</v>
      </c>
      <c r="F1365" s="15" t="b">
        <v>0</v>
      </c>
      <c r="G1365" s="15">
        <v>18</v>
      </c>
      <c r="J1365" s="15" t="str">
        <v>failed</v>
      </c>
      <c r="K1365" s="15" t="str">
        <v>US</v>
      </c>
      <c r="L1365" s="15" t="str">
        <v>USD</v>
      </c>
      <c r="M1365" s="15">
        <v>1475378744</v>
      </c>
      <c r="N1365" s="15">
        <v>1472786744</v>
      </c>
      <c r="O1365" s="15" t="b">
        <v>0</v>
      </c>
      <c r="P1365" s="15">
        <v>2</v>
      </c>
    </row>
    <row r="1366" spans="1:16" x14ac:dyDescent="0.35">
      <c r="A1366" s="15" t="str">
        <v>successful</v>
      </c>
      <c r="B1366" s="15" t="str">
        <v>CA</v>
      </c>
      <c r="C1366" s="15" t="str">
        <v>CAD</v>
      </c>
      <c r="D1366" s="15">
        <v>1447079520</v>
      </c>
      <c r="E1366" s="15">
        <v>1443449265</v>
      </c>
      <c r="F1366" s="15" t="b">
        <v>0</v>
      </c>
      <c r="G1366" s="15">
        <v>28</v>
      </c>
      <c r="J1366" s="15" t="str">
        <v>failed</v>
      </c>
      <c r="K1366" s="15" t="str">
        <v>AU</v>
      </c>
      <c r="L1366" s="15" t="str">
        <v>AUD</v>
      </c>
      <c r="M1366" s="15">
        <v>1410076123</v>
      </c>
      <c r="N1366" s="15">
        <v>1404892123</v>
      </c>
      <c r="O1366" s="15" t="b">
        <v>0</v>
      </c>
      <c r="P1366" s="15">
        <v>0</v>
      </c>
    </row>
    <row r="1367" spans="1:16" x14ac:dyDescent="0.35">
      <c r="A1367" s="15" t="str">
        <v>successful</v>
      </c>
      <c r="B1367" s="15" t="str">
        <v>US</v>
      </c>
      <c r="C1367" s="15" t="str">
        <v>USD</v>
      </c>
      <c r="D1367" s="15">
        <v>1452387096</v>
      </c>
      <c r="E1367" s="15">
        <v>1447203096</v>
      </c>
      <c r="F1367" s="15" t="b">
        <v>0</v>
      </c>
      <c r="G1367" s="15">
        <v>11</v>
      </c>
      <c r="J1367" s="15" t="str">
        <v>failed</v>
      </c>
      <c r="K1367" s="15" t="str">
        <v>AU</v>
      </c>
      <c r="L1367" s="15" t="str">
        <v>AUD</v>
      </c>
      <c r="M1367" s="15">
        <v>1423623221</v>
      </c>
      <c r="N1367" s="15">
        <v>1421031221</v>
      </c>
      <c r="O1367" s="15" t="b">
        <v>0</v>
      </c>
      <c r="P1367" s="15">
        <v>32</v>
      </c>
    </row>
    <row r="1368" spans="1:16" x14ac:dyDescent="0.35">
      <c r="A1368" s="15" t="str">
        <v>successful</v>
      </c>
      <c r="B1368" s="15" t="str">
        <v>US</v>
      </c>
      <c r="C1368" s="15" t="str">
        <v>USD</v>
      </c>
      <c r="D1368" s="15">
        <v>1413442740</v>
      </c>
      <c r="E1368" s="15">
        <v>1410937483</v>
      </c>
      <c r="F1368" s="15" t="b">
        <v>1</v>
      </c>
      <c r="G1368" s="15">
        <v>263</v>
      </c>
      <c r="J1368" s="15" t="str">
        <v>failed</v>
      </c>
      <c r="K1368" s="15" t="str">
        <v>US</v>
      </c>
      <c r="L1368" s="15" t="str">
        <v>USD</v>
      </c>
      <c r="M1368" s="15">
        <v>1460140500</v>
      </c>
      <c r="N1368" s="15">
        <v>1457628680</v>
      </c>
      <c r="O1368" s="15" t="b">
        <v>0</v>
      </c>
      <c r="P1368" s="15">
        <v>1</v>
      </c>
    </row>
    <row r="1369" spans="1:16" x14ac:dyDescent="0.35">
      <c r="A1369" s="15" t="str">
        <v>successful</v>
      </c>
      <c r="B1369" s="15" t="str">
        <v>US</v>
      </c>
      <c r="C1369" s="15" t="str">
        <v>USD</v>
      </c>
      <c r="D1369" s="15">
        <v>1369637940</v>
      </c>
      <c r="E1369" s="15">
        <v>1367088443</v>
      </c>
      <c r="F1369" s="15" t="b">
        <v>1</v>
      </c>
      <c r="G1369" s="15">
        <v>394</v>
      </c>
      <c r="J1369" s="15" t="str">
        <v>failed</v>
      </c>
      <c r="K1369" s="15" t="str">
        <v>IE</v>
      </c>
      <c r="L1369" s="15" t="str">
        <v>EUR</v>
      </c>
      <c r="M1369" s="15">
        <v>1462301342</v>
      </c>
      <c r="N1369" s="15">
        <v>1457120942</v>
      </c>
      <c r="O1369" s="15" t="b">
        <v>0</v>
      </c>
      <c r="P1369" s="15">
        <v>1</v>
      </c>
    </row>
    <row r="1370" spans="1:16" x14ac:dyDescent="0.35">
      <c r="A1370" s="15" t="str">
        <v>successful</v>
      </c>
      <c r="B1370" s="15" t="str">
        <v>GB</v>
      </c>
      <c r="C1370" s="15" t="str">
        <v>GBP</v>
      </c>
      <c r="D1370" s="15">
        <v>1469119526</v>
      </c>
      <c r="E1370" s="15">
        <v>1463935526</v>
      </c>
      <c r="F1370" s="15" t="b">
        <v>1</v>
      </c>
      <c r="G1370" s="15">
        <v>1049</v>
      </c>
      <c r="J1370" s="15" t="str">
        <v>failed</v>
      </c>
      <c r="K1370" s="15" t="str">
        <v>US</v>
      </c>
      <c r="L1370" s="15" t="str">
        <v>USD</v>
      </c>
      <c r="M1370" s="15">
        <v>1445885890</v>
      </c>
      <c r="N1370" s="15">
        <v>1440701890</v>
      </c>
      <c r="O1370" s="15" t="b">
        <v>0</v>
      </c>
      <c r="P1370" s="15">
        <v>1</v>
      </c>
    </row>
    <row r="1371" spans="1:16" x14ac:dyDescent="0.35">
      <c r="A1371" s="15" t="str">
        <v>successful</v>
      </c>
      <c r="B1371" s="15" t="str">
        <v>US</v>
      </c>
      <c r="C1371" s="15" t="str">
        <v>USD</v>
      </c>
      <c r="D1371" s="15">
        <v>1475553540</v>
      </c>
      <c r="E1371" s="15">
        <v>1472528141</v>
      </c>
      <c r="F1371" s="15" t="b">
        <v>1</v>
      </c>
      <c r="G1371" s="15">
        <v>308</v>
      </c>
      <c r="J1371" s="15" t="str">
        <v>failed</v>
      </c>
      <c r="K1371" s="15" t="str">
        <v>US</v>
      </c>
      <c r="L1371" s="15" t="str">
        <v>USD</v>
      </c>
      <c r="M1371" s="15">
        <v>1469834940</v>
      </c>
      <c r="N1371" s="15">
        <v>1467162586</v>
      </c>
      <c r="O1371" s="15" t="b">
        <v>0</v>
      </c>
      <c r="P1371" s="15">
        <v>0</v>
      </c>
    </row>
    <row r="1372" spans="1:16" x14ac:dyDescent="0.35">
      <c r="A1372" s="15" t="str">
        <v>successful</v>
      </c>
      <c r="B1372" s="15" t="str">
        <v>US</v>
      </c>
      <c r="C1372" s="15" t="str">
        <v>USD</v>
      </c>
      <c r="D1372" s="15">
        <v>1407549600</v>
      </c>
      <c r="E1372" s="15">
        <v>1404797428</v>
      </c>
      <c r="F1372" s="15" t="b">
        <v>1</v>
      </c>
      <c r="G1372" s="15">
        <v>1088</v>
      </c>
      <c r="J1372" s="15" t="str">
        <v>failed</v>
      </c>
      <c r="K1372" s="15" t="str">
        <v>CA</v>
      </c>
      <c r="L1372" s="15" t="str">
        <v>CAD</v>
      </c>
      <c r="M1372" s="15">
        <v>1405352264</v>
      </c>
      <c r="N1372" s="15">
        <v>1400168264</v>
      </c>
      <c r="O1372" s="15" t="b">
        <v>0</v>
      </c>
      <c r="P1372" s="15">
        <v>0</v>
      </c>
    </row>
    <row r="1373" spans="1:16" x14ac:dyDescent="0.35">
      <c r="A1373" s="15" t="str">
        <v>successful</v>
      </c>
      <c r="B1373" s="15" t="str">
        <v>GB</v>
      </c>
      <c r="C1373" s="15" t="str">
        <v>GBP</v>
      </c>
      <c r="D1373" s="15">
        <v>1403301660</v>
      </c>
      <c r="E1373" s="15">
        <v>1400694790</v>
      </c>
      <c r="F1373" s="15" t="b">
        <v>1</v>
      </c>
      <c r="G1373" s="15">
        <v>73</v>
      </c>
      <c r="J1373" s="15" t="str">
        <v>failed</v>
      </c>
      <c r="K1373" s="15" t="str">
        <v>US</v>
      </c>
      <c r="L1373" s="15" t="str">
        <v>USD</v>
      </c>
      <c r="M1373" s="15">
        <v>1448745741</v>
      </c>
      <c r="N1373" s="15">
        <v>1446150141</v>
      </c>
      <c r="O1373" s="15" t="b">
        <v>0</v>
      </c>
      <c r="P1373" s="15">
        <v>8</v>
      </c>
    </row>
    <row r="1374" spans="1:16" x14ac:dyDescent="0.35">
      <c r="A1374" s="15" t="str">
        <v>successful</v>
      </c>
      <c r="B1374" s="15" t="str">
        <v>US</v>
      </c>
      <c r="C1374" s="15" t="str">
        <v>USD</v>
      </c>
      <c r="D1374" s="15">
        <v>1373738400</v>
      </c>
      <c r="E1374" s="15">
        <v>1370568560</v>
      </c>
      <c r="F1374" s="15" t="b">
        <v>1</v>
      </c>
      <c r="G1374" s="15">
        <v>143</v>
      </c>
      <c r="J1374" s="15" t="str">
        <v>failed</v>
      </c>
      <c r="K1374" s="15" t="str">
        <v>US</v>
      </c>
      <c r="L1374" s="15" t="str">
        <v>USD</v>
      </c>
      <c r="M1374" s="15">
        <v>1461543600</v>
      </c>
      <c r="N1374" s="15">
        <v>1459203727</v>
      </c>
      <c r="O1374" s="15" t="b">
        <v>0</v>
      </c>
      <c r="P1374" s="15">
        <v>0</v>
      </c>
    </row>
    <row r="1375" spans="1:16" x14ac:dyDescent="0.35">
      <c r="A1375" s="15" t="str">
        <v>successful</v>
      </c>
      <c r="B1375" s="15" t="str">
        <v>US</v>
      </c>
      <c r="C1375" s="15" t="str">
        <v>USD</v>
      </c>
      <c r="D1375" s="15">
        <v>1450971684</v>
      </c>
      <c r="E1375" s="15">
        <v>1447515684</v>
      </c>
      <c r="F1375" s="15" t="b">
        <v>1</v>
      </c>
      <c r="G1375" s="15">
        <v>1420</v>
      </c>
      <c r="J1375" s="15" t="str">
        <v>failed</v>
      </c>
      <c r="K1375" s="15" t="str">
        <v>US</v>
      </c>
      <c r="L1375" s="15" t="str">
        <v>USD</v>
      </c>
      <c r="M1375" s="15">
        <v>1468020354</v>
      </c>
      <c r="N1375" s="15">
        <v>1464045954</v>
      </c>
      <c r="O1375" s="15" t="b">
        <v>0</v>
      </c>
      <c r="P1375" s="15">
        <v>1</v>
      </c>
    </row>
    <row r="1376" spans="1:16" x14ac:dyDescent="0.35">
      <c r="A1376" s="15" t="str">
        <v>successful</v>
      </c>
      <c r="B1376" s="15" t="str">
        <v>US</v>
      </c>
      <c r="C1376" s="15" t="str">
        <v>USD</v>
      </c>
      <c r="D1376" s="15">
        <v>1476486000</v>
      </c>
      <c r="E1376" s="15">
        <v>1474040596</v>
      </c>
      <c r="F1376" s="15" t="b">
        <v>1</v>
      </c>
      <c r="G1376" s="15">
        <v>305</v>
      </c>
      <c r="J1376" s="15" t="str">
        <v>failed</v>
      </c>
      <c r="K1376" s="15" t="str">
        <v>US</v>
      </c>
      <c r="L1376" s="15" t="str">
        <v>USD</v>
      </c>
      <c r="M1376" s="15">
        <v>1406988000</v>
      </c>
      <c r="N1376" s="15">
        <v>1403822912</v>
      </c>
      <c r="O1376" s="15" t="b">
        <v>0</v>
      </c>
      <c r="P1376" s="15">
        <v>16</v>
      </c>
    </row>
    <row r="1377" spans="1:16" x14ac:dyDescent="0.35">
      <c r="A1377" s="15" t="str">
        <v>successful</v>
      </c>
      <c r="B1377" s="15" t="str">
        <v>US</v>
      </c>
      <c r="C1377" s="15" t="str">
        <v>USD</v>
      </c>
      <c r="D1377" s="15">
        <v>1456047228</v>
      </c>
      <c r="E1377" s="15">
        <v>1453109628</v>
      </c>
      <c r="F1377" s="15" t="b">
        <v>1</v>
      </c>
      <c r="G1377" s="15">
        <v>551</v>
      </c>
      <c r="J1377" s="15" t="str">
        <v>failed</v>
      </c>
      <c r="K1377" s="15" t="str">
        <v>US</v>
      </c>
      <c r="L1377" s="15" t="str">
        <v>USD</v>
      </c>
      <c r="M1377" s="15">
        <v>1411930556</v>
      </c>
      <c r="N1377" s="15">
        <v>1409338556</v>
      </c>
      <c r="O1377" s="15" t="b">
        <v>0</v>
      </c>
      <c r="P1377" s="15">
        <v>12</v>
      </c>
    </row>
    <row r="1378" spans="1:16" x14ac:dyDescent="0.35">
      <c r="A1378" s="15" t="str">
        <v>successful</v>
      </c>
      <c r="B1378" s="15" t="str">
        <v>DE</v>
      </c>
      <c r="C1378" s="15" t="str">
        <v>EUR</v>
      </c>
      <c r="D1378" s="15">
        <v>1444291193</v>
      </c>
      <c r="E1378" s="15">
        <v>1441699193</v>
      </c>
      <c r="F1378" s="15" t="b">
        <v>1</v>
      </c>
      <c r="G1378" s="15">
        <v>187</v>
      </c>
      <c r="J1378" s="15" t="str">
        <v>failed</v>
      </c>
      <c r="K1378" s="15" t="str">
        <v>US</v>
      </c>
      <c r="L1378" s="15" t="str">
        <v>USD</v>
      </c>
      <c r="M1378" s="15">
        <v>1451852256</v>
      </c>
      <c r="N1378" s="15">
        <v>1449260256</v>
      </c>
      <c r="O1378" s="15" t="b">
        <v>0</v>
      </c>
      <c r="P1378" s="15">
        <v>4</v>
      </c>
    </row>
    <row r="1379" spans="1:16" x14ac:dyDescent="0.35">
      <c r="A1379" s="15" t="str">
        <v>successful</v>
      </c>
      <c r="B1379" s="15" t="str">
        <v>US</v>
      </c>
      <c r="C1379" s="15" t="str">
        <v>USD</v>
      </c>
      <c r="D1379" s="15">
        <v>1417906649</v>
      </c>
      <c r="E1379" s="15">
        <v>1414015049</v>
      </c>
      <c r="F1379" s="15" t="b">
        <v>1</v>
      </c>
      <c r="G1379" s="15">
        <v>325</v>
      </c>
      <c r="J1379" s="15" t="str">
        <v>failed</v>
      </c>
      <c r="K1379" s="15" t="str">
        <v>GB</v>
      </c>
      <c r="L1379" s="15" t="str">
        <v>GBP</v>
      </c>
      <c r="M1379" s="15">
        <v>1399584210</v>
      </c>
      <c r="N1379" s="15">
        <v>1397683410</v>
      </c>
      <c r="O1379" s="15" t="b">
        <v>0</v>
      </c>
      <c r="P1379" s="15">
        <v>2</v>
      </c>
    </row>
    <row r="1380" spans="1:16" x14ac:dyDescent="0.35">
      <c r="A1380" s="15" t="str">
        <v>successful</v>
      </c>
      <c r="B1380" s="15" t="str">
        <v>US</v>
      </c>
      <c r="C1380" s="15" t="str">
        <v>USD</v>
      </c>
      <c r="D1380" s="15">
        <v>1462316400</v>
      </c>
      <c r="E1380" s="15">
        <v>1459865945</v>
      </c>
      <c r="F1380" s="15" t="b">
        <v>1</v>
      </c>
      <c r="G1380" s="15">
        <v>148</v>
      </c>
      <c r="J1380" s="15" t="str">
        <v>failed</v>
      </c>
      <c r="K1380" s="15" t="str">
        <v>GB</v>
      </c>
      <c r="L1380" s="15" t="str">
        <v>GBP</v>
      </c>
      <c r="M1380" s="15">
        <v>1448722494</v>
      </c>
      <c r="N1380" s="15">
        <v>1446562494</v>
      </c>
      <c r="O1380" s="15" t="b">
        <v>0</v>
      </c>
      <c r="P1380" s="15">
        <v>3</v>
      </c>
    </row>
    <row r="1381" spans="1:16" x14ac:dyDescent="0.35">
      <c r="A1381" s="15" t="str">
        <v>successful</v>
      </c>
      <c r="B1381" s="15" t="str">
        <v>US</v>
      </c>
      <c r="C1381" s="15" t="str">
        <v>USD</v>
      </c>
      <c r="D1381" s="15">
        <v>1460936694</v>
      </c>
      <c r="E1381" s="15">
        <v>1455756294</v>
      </c>
      <c r="F1381" s="15" t="b">
        <v>0</v>
      </c>
      <c r="G1381" s="15">
        <v>69</v>
      </c>
      <c r="J1381" s="15" t="str">
        <v>failed</v>
      </c>
      <c r="K1381" s="15" t="str">
        <v>CA</v>
      </c>
      <c r="L1381" s="15" t="str">
        <v>CAD</v>
      </c>
      <c r="M1381" s="15">
        <v>1447821717</v>
      </c>
      <c r="N1381" s="15">
        <v>1445226117</v>
      </c>
      <c r="O1381" s="15" t="b">
        <v>0</v>
      </c>
      <c r="P1381" s="15">
        <v>0</v>
      </c>
    </row>
    <row r="1382" spans="1:16" x14ac:dyDescent="0.35">
      <c r="A1382" s="15" t="str">
        <v>successful</v>
      </c>
      <c r="B1382" s="15" t="str">
        <v>US</v>
      </c>
      <c r="C1382" s="15" t="str">
        <v>USD</v>
      </c>
      <c r="D1382" s="15">
        <v>1478866253</v>
      </c>
      <c r="E1382" s="15">
        <v>1476270653</v>
      </c>
      <c r="F1382" s="15" t="b">
        <v>0</v>
      </c>
      <c r="G1382" s="15">
        <v>173</v>
      </c>
      <c r="J1382" s="15" t="str">
        <v>failed</v>
      </c>
      <c r="K1382" s="15" t="str">
        <v>US</v>
      </c>
      <c r="L1382" s="15" t="str">
        <v>USD</v>
      </c>
      <c r="M1382" s="15">
        <v>1429460386</v>
      </c>
      <c r="N1382" s="15">
        <v>1424279986</v>
      </c>
      <c r="O1382" s="15" t="b">
        <v>0</v>
      </c>
      <c r="P1382" s="15">
        <v>3</v>
      </c>
    </row>
    <row r="1383" spans="1:16" x14ac:dyDescent="0.35">
      <c r="A1383" s="15" t="str">
        <v>successful</v>
      </c>
      <c r="B1383" s="15" t="str">
        <v>GB</v>
      </c>
      <c r="C1383" s="15" t="str">
        <v>GBP</v>
      </c>
      <c r="D1383" s="15">
        <v>1378494000</v>
      </c>
      <c r="E1383" s="15">
        <v>1375880598</v>
      </c>
      <c r="F1383" s="15" t="b">
        <v>0</v>
      </c>
      <c r="G1383" s="15">
        <v>269</v>
      </c>
      <c r="J1383" s="15" t="str">
        <v>failed</v>
      </c>
      <c r="K1383" s="15" t="str">
        <v>US</v>
      </c>
      <c r="L1383" s="15" t="str">
        <v>USD</v>
      </c>
      <c r="M1383" s="15">
        <v>1460608780</v>
      </c>
      <c r="N1383" s="15">
        <v>1455428380</v>
      </c>
      <c r="O1383" s="15" t="b">
        <v>0</v>
      </c>
      <c r="P1383" s="15">
        <v>4</v>
      </c>
    </row>
    <row r="1384" spans="1:16" x14ac:dyDescent="0.35">
      <c r="A1384" s="15" t="str">
        <v>successful</v>
      </c>
      <c r="B1384" s="15" t="str">
        <v>US</v>
      </c>
      <c r="C1384" s="15" t="str">
        <v>USD</v>
      </c>
      <c r="D1384" s="15">
        <v>1485722053</v>
      </c>
      <c r="E1384" s="15">
        <v>1480538053</v>
      </c>
      <c r="F1384" s="15" t="b">
        <v>0</v>
      </c>
      <c r="G1384" s="15">
        <v>185</v>
      </c>
      <c r="J1384" s="15" t="str">
        <v>failed</v>
      </c>
      <c r="K1384" s="15" t="str">
        <v>US</v>
      </c>
      <c r="L1384" s="15" t="str">
        <v>USD</v>
      </c>
      <c r="M1384" s="15">
        <v>1406170740</v>
      </c>
      <c r="N1384" s="15">
        <v>1402506278</v>
      </c>
      <c r="O1384" s="15" t="b">
        <v>0</v>
      </c>
      <c r="P1384" s="15">
        <v>2</v>
      </c>
    </row>
    <row r="1385" spans="1:16" x14ac:dyDescent="0.35">
      <c r="A1385" s="15" t="str">
        <v>successful</v>
      </c>
      <c r="B1385" s="15" t="str">
        <v>US</v>
      </c>
      <c r="C1385" s="15" t="str">
        <v>USD</v>
      </c>
      <c r="D1385" s="15">
        <v>1420060088</v>
      </c>
      <c r="E1385" s="15">
        <v>1414872488</v>
      </c>
      <c r="F1385" s="15" t="b">
        <v>0</v>
      </c>
      <c r="G1385" s="15">
        <v>176</v>
      </c>
      <c r="J1385" s="15" t="str">
        <v>failed</v>
      </c>
      <c r="K1385" s="15" t="str">
        <v>US</v>
      </c>
      <c r="L1385" s="15" t="str">
        <v>USD</v>
      </c>
      <c r="M1385" s="15">
        <v>1488783507</v>
      </c>
      <c r="N1385" s="15">
        <v>1486191507</v>
      </c>
      <c r="O1385" s="15" t="b">
        <v>0</v>
      </c>
      <c r="P1385" s="15">
        <v>10</v>
      </c>
    </row>
    <row r="1386" spans="1:16" x14ac:dyDescent="0.35">
      <c r="A1386" s="15" t="str">
        <v>successful</v>
      </c>
      <c r="B1386" s="15" t="str">
        <v>GB</v>
      </c>
      <c r="C1386" s="15" t="str">
        <v>GBP</v>
      </c>
      <c r="D1386" s="15">
        <v>1439625059</v>
      </c>
      <c r="E1386" s="15">
        <v>1436860259</v>
      </c>
      <c r="F1386" s="15" t="b">
        <v>0</v>
      </c>
      <c r="G1386" s="15">
        <v>1019</v>
      </c>
      <c r="J1386" s="15" t="str">
        <v>failed</v>
      </c>
      <c r="K1386" s="15" t="str">
        <v>US</v>
      </c>
      <c r="L1386" s="15" t="str">
        <v>USD</v>
      </c>
      <c r="M1386" s="15">
        <v>1463945673</v>
      </c>
      <c r="N1386" s="15">
        <v>1458761673</v>
      </c>
      <c r="O1386" s="15" t="b">
        <v>0</v>
      </c>
      <c r="P1386" s="15">
        <v>11</v>
      </c>
    </row>
    <row r="1387" spans="1:16" x14ac:dyDescent="0.35">
      <c r="A1387" s="15" t="str">
        <v>successful</v>
      </c>
      <c r="B1387" s="15" t="str">
        <v>CA</v>
      </c>
      <c r="C1387" s="15" t="str">
        <v>CAD</v>
      </c>
      <c r="D1387" s="15">
        <v>1488390735</v>
      </c>
      <c r="E1387" s="15">
        <v>1484070735</v>
      </c>
      <c r="F1387" s="15" t="b">
        <v>0</v>
      </c>
      <c r="G1387" s="15">
        <v>113</v>
      </c>
      <c r="J1387" s="15" t="str">
        <v>failed</v>
      </c>
      <c r="K1387" s="15" t="str">
        <v>US</v>
      </c>
      <c r="L1387" s="15" t="str">
        <v>USD</v>
      </c>
      <c r="M1387" s="15">
        <v>1472442900</v>
      </c>
      <c r="N1387" s="15">
        <v>1471638646</v>
      </c>
      <c r="O1387" s="15" t="b">
        <v>0</v>
      </c>
      <c r="P1387" s="15">
        <v>6</v>
      </c>
    </row>
    <row r="1388" spans="1:16" x14ac:dyDescent="0.35">
      <c r="A1388" s="15" t="str">
        <v>successful</v>
      </c>
      <c r="B1388" s="15" t="str">
        <v>US</v>
      </c>
      <c r="C1388" s="15" t="str">
        <v>USD</v>
      </c>
      <c r="D1388" s="15">
        <v>1461333311</v>
      </c>
      <c r="E1388" s="15">
        <v>1458741311</v>
      </c>
      <c r="F1388" s="15" t="b">
        <v>0</v>
      </c>
      <c r="G1388" s="15">
        <v>404</v>
      </c>
      <c r="J1388" s="15" t="str">
        <v>failed</v>
      </c>
      <c r="K1388" s="15" t="str">
        <v>US</v>
      </c>
      <c r="L1388" s="15" t="str">
        <v>USD</v>
      </c>
      <c r="M1388" s="15">
        <v>1460925811</v>
      </c>
      <c r="N1388" s="15">
        <v>1458333811</v>
      </c>
      <c r="O1388" s="15" t="b">
        <v>0</v>
      </c>
      <c r="P1388" s="15">
        <v>2</v>
      </c>
    </row>
    <row r="1389" spans="1:16" x14ac:dyDescent="0.35">
      <c r="A1389" s="15" t="str">
        <v>successful</v>
      </c>
      <c r="B1389" s="15" t="str">
        <v>US</v>
      </c>
      <c r="C1389" s="15" t="str">
        <v>USD</v>
      </c>
      <c r="D1389" s="15">
        <v>1438964063</v>
      </c>
      <c r="E1389" s="15">
        <v>1436804063</v>
      </c>
      <c r="F1389" s="15" t="b">
        <v>0</v>
      </c>
      <c r="G1389" s="15">
        <v>707</v>
      </c>
      <c r="J1389" s="15" t="str">
        <v>failed</v>
      </c>
      <c r="K1389" s="15" t="str">
        <v>US</v>
      </c>
      <c r="L1389" s="15" t="str">
        <v>USD</v>
      </c>
      <c r="M1389" s="15">
        <v>1405947126</v>
      </c>
      <c r="N1389" s="15">
        <v>1403355126</v>
      </c>
      <c r="O1389" s="15" t="b">
        <v>0</v>
      </c>
      <c r="P1389" s="15">
        <v>6</v>
      </c>
    </row>
    <row r="1390" spans="1:16" x14ac:dyDescent="0.35">
      <c r="A1390" s="15" t="str">
        <v>successful</v>
      </c>
      <c r="B1390" s="15" t="str">
        <v>US</v>
      </c>
      <c r="C1390" s="15" t="str">
        <v>USD</v>
      </c>
      <c r="D1390" s="15">
        <v>1451485434</v>
      </c>
      <c r="E1390" s="15">
        <v>1448461434</v>
      </c>
      <c r="F1390" s="15" t="b">
        <v>0</v>
      </c>
      <c r="G1390" s="15">
        <v>392</v>
      </c>
      <c r="J1390" s="15" t="str">
        <v>failed</v>
      </c>
      <c r="K1390" s="15" t="str">
        <v>US</v>
      </c>
      <c r="L1390" s="15" t="str">
        <v>USD</v>
      </c>
      <c r="M1390" s="15">
        <v>1423186634</v>
      </c>
      <c r="N1390" s="15">
        <v>1418002634</v>
      </c>
      <c r="O1390" s="15" t="b">
        <v>0</v>
      </c>
      <c r="P1390" s="15">
        <v>8</v>
      </c>
    </row>
    <row r="1391" spans="1:16" x14ac:dyDescent="0.35">
      <c r="A1391" s="15" t="str">
        <v>successful</v>
      </c>
      <c r="B1391" s="15" t="str">
        <v>US</v>
      </c>
      <c r="C1391" s="15" t="str">
        <v>USD</v>
      </c>
      <c r="D1391" s="15">
        <v>1430459197</v>
      </c>
      <c r="E1391" s="15">
        <v>1427867197</v>
      </c>
      <c r="F1391" s="15" t="b">
        <v>0</v>
      </c>
      <c r="G1391" s="15">
        <v>23</v>
      </c>
      <c r="J1391" s="15" t="str">
        <v>failed</v>
      </c>
      <c r="K1391" s="15" t="str">
        <v>US</v>
      </c>
      <c r="L1391" s="15" t="str">
        <v>USD</v>
      </c>
      <c r="M1391" s="15">
        <v>1462766400</v>
      </c>
      <c r="N1391" s="15">
        <v>1460219110</v>
      </c>
      <c r="O1391" s="15" t="b">
        <v>0</v>
      </c>
      <c r="P1391" s="15">
        <v>37</v>
      </c>
    </row>
    <row r="1392" spans="1:16" x14ac:dyDescent="0.35">
      <c r="A1392" s="15" t="str">
        <v>successful</v>
      </c>
      <c r="B1392" s="15" t="str">
        <v>US</v>
      </c>
      <c r="C1392" s="15" t="str">
        <v>USD</v>
      </c>
      <c r="D1392" s="15">
        <v>1366635575</v>
      </c>
      <c r="E1392" s="15">
        <v>1363611575</v>
      </c>
      <c r="F1392" s="15" t="b">
        <v>0</v>
      </c>
      <c r="G1392" s="15">
        <v>682</v>
      </c>
      <c r="J1392" s="15" t="str">
        <v>failed</v>
      </c>
      <c r="K1392" s="15" t="str">
        <v>GB</v>
      </c>
      <c r="L1392" s="15" t="str">
        <v>GBP</v>
      </c>
      <c r="M1392" s="15">
        <v>1464872848</v>
      </c>
      <c r="N1392" s="15">
        <v>1462280848</v>
      </c>
      <c r="O1392" s="15" t="b">
        <v>0</v>
      </c>
      <c r="P1392" s="15">
        <v>11</v>
      </c>
    </row>
    <row r="1393" spans="1:16" x14ac:dyDescent="0.35">
      <c r="A1393" s="15" t="str">
        <v>successful</v>
      </c>
      <c r="B1393" s="15" t="str">
        <v>US</v>
      </c>
      <c r="C1393" s="15" t="str">
        <v>USD</v>
      </c>
      <c r="D1393" s="15">
        <v>1413604800</v>
      </c>
      <c r="E1393" s="15">
        <v>1408624622</v>
      </c>
      <c r="F1393" s="15" t="b">
        <v>0</v>
      </c>
      <c r="G1393" s="15">
        <v>37</v>
      </c>
      <c r="J1393" s="15" t="str">
        <v>failed</v>
      </c>
      <c r="K1393" s="15" t="str">
        <v>US</v>
      </c>
      <c r="L1393" s="15" t="str">
        <v>USD</v>
      </c>
      <c r="M1393" s="15">
        <v>1468442898</v>
      </c>
      <c r="N1393" s="15">
        <v>1465850898</v>
      </c>
      <c r="O1393" s="15" t="b">
        <v>0</v>
      </c>
      <c r="P1393" s="15">
        <v>0</v>
      </c>
    </row>
    <row r="1394" spans="1:16" x14ac:dyDescent="0.35">
      <c r="A1394" s="15" t="str">
        <v>successful</v>
      </c>
      <c r="B1394" s="15" t="str">
        <v>US</v>
      </c>
      <c r="C1394" s="15" t="str">
        <v>USD</v>
      </c>
      <c r="D1394" s="15">
        <v>1369699200</v>
      </c>
      <c r="E1394" s="15">
        <v>1366917828</v>
      </c>
      <c r="F1394" s="15" t="b">
        <v>0</v>
      </c>
      <c r="G1394" s="15">
        <v>146</v>
      </c>
      <c r="J1394" s="15" t="str">
        <v>failed</v>
      </c>
      <c r="K1394" s="15" t="str">
        <v>US</v>
      </c>
      <c r="L1394" s="15" t="str">
        <v>USD</v>
      </c>
      <c r="M1394" s="15">
        <v>1406876400</v>
      </c>
      <c r="N1394" s="15">
        <v>1405024561</v>
      </c>
      <c r="O1394" s="15" t="b">
        <v>0</v>
      </c>
      <c r="P1394" s="15">
        <v>10</v>
      </c>
    </row>
    <row r="1395" spans="1:16" x14ac:dyDescent="0.35">
      <c r="A1395" s="15" t="str">
        <v>successful</v>
      </c>
      <c r="B1395" s="15" t="str">
        <v>US</v>
      </c>
      <c r="C1395" s="15" t="str">
        <v>USD</v>
      </c>
      <c r="D1395" s="15">
        <v>1428643974</v>
      </c>
      <c r="E1395" s="15">
        <v>1423463574</v>
      </c>
      <c r="F1395" s="15" t="b">
        <v>0</v>
      </c>
      <c r="G1395" s="15">
        <v>119</v>
      </c>
      <c r="J1395" s="15" t="str">
        <v>failed</v>
      </c>
      <c r="K1395" s="15" t="str">
        <v>US</v>
      </c>
      <c r="L1395" s="15" t="str">
        <v>USD</v>
      </c>
      <c r="M1395" s="15">
        <v>1469213732</v>
      </c>
      <c r="N1395" s="15">
        <v>1466621732</v>
      </c>
      <c r="O1395" s="15" t="b">
        <v>0</v>
      </c>
      <c r="P1395" s="15">
        <v>6</v>
      </c>
    </row>
    <row r="1396" spans="1:16" x14ac:dyDescent="0.35">
      <c r="A1396" s="15" t="str">
        <v>successful</v>
      </c>
      <c r="B1396" s="15" t="str">
        <v>US</v>
      </c>
      <c r="C1396" s="15" t="str">
        <v>USD</v>
      </c>
      <c r="D1396" s="15">
        <v>1476395940</v>
      </c>
      <c r="E1396" s="15">
        <v>1473782592</v>
      </c>
      <c r="F1396" s="15" t="b">
        <v>0</v>
      </c>
      <c r="G1396" s="15">
        <v>163</v>
      </c>
      <c r="J1396" s="15" t="str">
        <v>failed</v>
      </c>
      <c r="K1396" s="15" t="str">
        <v>US</v>
      </c>
      <c r="L1396" s="15" t="str">
        <v>USD</v>
      </c>
      <c r="M1396" s="15">
        <v>1422717953</v>
      </c>
      <c r="N1396" s="15">
        <v>1417533953</v>
      </c>
      <c r="O1396" s="15" t="b">
        <v>0</v>
      </c>
      <c r="P1396" s="15">
        <v>8</v>
      </c>
    </row>
    <row r="1397" spans="1:16" x14ac:dyDescent="0.35">
      <c r="A1397" s="15" t="str">
        <v>successful</v>
      </c>
      <c r="B1397" s="15" t="str">
        <v>GB</v>
      </c>
      <c r="C1397" s="15" t="str">
        <v>GBP</v>
      </c>
      <c r="D1397" s="15">
        <v>1363204800</v>
      </c>
      <c r="E1397" s="15">
        <v>1360551250</v>
      </c>
      <c r="F1397" s="15" t="b">
        <v>0</v>
      </c>
      <c r="G1397" s="15">
        <v>339</v>
      </c>
      <c r="J1397" s="15" t="str">
        <v>failed</v>
      </c>
      <c r="K1397" s="15" t="str">
        <v>GB</v>
      </c>
      <c r="L1397" s="15" t="str">
        <v>GBP</v>
      </c>
      <c r="M1397" s="15">
        <v>1427659200</v>
      </c>
      <c r="N1397" s="15">
        <v>1425678057</v>
      </c>
      <c r="O1397" s="15" t="b">
        <v>0</v>
      </c>
      <c r="P1397" s="15">
        <v>6</v>
      </c>
    </row>
    <row r="1398" spans="1:16" x14ac:dyDescent="0.35">
      <c r="A1398" s="15" t="str">
        <v>successful</v>
      </c>
      <c r="B1398" s="15" t="str">
        <v>CA</v>
      </c>
      <c r="C1398" s="15" t="str">
        <v>CAD</v>
      </c>
      <c r="D1398" s="15">
        <v>1398268773</v>
      </c>
      <c r="E1398" s="15">
        <v>1395676773</v>
      </c>
      <c r="F1398" s="15" t="b">
        <v>0</v>
      </c>
      <c r="G1398" s="15">
        <v>58</v>
      </c>
      <c r="J1398" s="15" t="str">
        <v>failed</v>
      </c>
      <c r="K1398" s="15" t="str">
        <v>US</v>
      </c>
      <c r="L1398" s="15" t="str">
        <v>USD</v>
      </c>
      <c r="M1398" s="15">
        <v>1404570147</v>
      </c>
      <c r="N1398" s="15">
        <v>1401978147</v>
      </c>
      <c r="O1398" s="15" t="b">
        <v>0</v>
      </c>
      <c r="P1398" s="15">
        <v>7</v>
      </c>
    </row>
    <row r="1399" spans="1:16" x14ac:dyDescent="0.35">
      <c r="A1399" s="15" t="str">
        <v>successful</v>
      </c>
      <c r="B1399" s="15" t="str">
        <v>US</v>
      </c>
      <c r="C1399" s="15" t="str">
        <v>USD</v>
      </c>
      <c r="D1399" s="15">
        <v>1389812400</v>
      </c>
      <c r="E1399" s="15">
        <v>1386108087</v>
      </c>
      <c r="F1399" s="15" t="b">
        <v>0</v>
      </c>
      <c r="G1399" s="15">
        <v>456</v>
      </c>
      <c r="J1399" s="15" t="str">
        <v>failed</v>
      </c>
      <c r="K1399" s="15" t="str">
        <v>US</v>
      </c>
      <c r="L1399" s="15" t="str">
        <v>USD</v>
      </c>
      <c r="M1399" s="15">
        <v>1468729149</v>
      </c>
      <c r="N1399" s="15">
        <v>1463545149</v>
      </c>
      <c r="O1399" s="15" t="b">
        <v>0</v>
      </c>
      <c r="P1399" s="15">
        <v>7</v>
      </c>
    </row>
    <row r="1400" spans="1:16" x14ac:dyDescent="0.35">
      <c r="A1400" s="15" t="str">
        <v>successful</v>
      </c>
      <c r="B1400" s="15" t="str">
        <v>US</v>
      </c>
      <c r="C1400" s="15" t="str">
        <v>USD</v>
      </c>
      <c r="D1400" s="15">
        <v>1478402804</v>
      </c>
      <c r="E1400" s="15">
        <v>1473218804</v>
      </c>
      <c r="F1400" s="15" t="b">
        <v>0</v>
      </c>
      <c r="G1400" s="15">
        <v>15</v>
      </c>
      <c r="J1400" s="15" t="str">
        <v>failed</v>
      </c>
      <c r="K1400" s="15" t="str">
        <v>GB</v>
      </c>
      <c r="L1400" s="15" t="str">
        <v>GBP</v>
      </c>
      <c r="M1400" s="15">
        <v>1436297180</v>
      </c>
      <c r="N1400" s="15">
        <v>1431113180</v>
      </c>
      <c r="O1400" s="15" t="b">
        <v>0</v>
      </c>
      <c r="P1400" s="15">
        <v>5</v>
      </c>
    </row>
    <row r="1401" spans="1:16" x14ac:dyDescent="0.35">
      <c r="A1401" s="15" t="str">
        <v>successful</v>
      </c>
      <c r="B1401" s="15" t="str">
        <v>GB</v>
      </c>
      <c r="C1401" s="15" t="str">
        <v>GBP</v>
      </c>
      <c r="D1401" s="15">
        <v>1399324717</v>
      </c>
      <c r="E1401" s="15">
        <v>1395436717</v>
      </c>
      <c r="F1401" s="15" t="b">
        <v>0</v>
      </c>
      <c r="G1401" s="15">
        <v>191</v>
      </c>
      <c r="J1401" s="15" t="str">
        <v>failed</v>
      </c>
      <c r="K1401" s="15" t="str">
        <v>US</v>
      </c>
      <c r="L1401" s="15" t="str">
        <v>USD</v>
      </c>
      <c r="M1401" s="15">
        <v>1400569140</v>
      </c>
      <c r="N1401" s="15">
        <v>1397854356</v>
      </c>
      <c r="O1401" s="15" t="b">
        <v>0</v>
      </c>
      <c r="P1401" s="15">
        <v>46</v>
      </c>
    </row>
    <row r="1402" spans="1:16" x14ac:dyDescent="0.35">
      <c r="A1402" s="15" t="str">
        <v>successful</v>
      </c>
      <c r="B1402" s="15" t="str">
        <v>US</v>
      </c>
      <c r="C1402" s="15" t="str">
        <v>USD</v>
      </c>
      <c r="D1402" s="15">
        <v>1426117552</v>
      </c>
      <c r="E1402" s="15">
        <v>1423529152</v>
      </c>
      <c r="F1402" s="15" t="b">
        <v>0</v>
      </c>
      <c r="G1402" s="15">
        <v>17</v>
      </c>
      <c r="J1402" s="15" t="str">
        <v>failed</v>
      </c>
      <c r="K1402" s="15" t="str">
        <v>GB</v>
      </c>
      <c r="L1402" s="15" t="str">
        <v>GBP</v>
      </c>
      <c r="M1402" s="15">
        <v>1415404800</v>
      </c>
      <c r="N1402" s="15">
        <v>1412809644</v>
      </c>
      <c r="O1402" s="15" t="b">
        <v>0</v>
      </c>
      <c r="P1402" s="15">
        <v>10</v>
      </c>
    </row>
    <row r="1403" spans="1:16" x14ac:dyDescent="0.35">
      <c r="A1403" s="15" t="str">
        <v>successful</v>
      </c>
      <c r="B1403" s="15" t="str">
        <v>US</v>
      </c>
      <c r="C1403" s="15" t="str">
        <v>USD</v>
      </c>
      <c r="D1403" s="15">
        <v>1423724400</v>
      </c>
      <c r="E1403" s="15">
        <v>1421274954</v>
      </c>
      <c r="F1403" s="15" t="b">
        <v>0</v>
      </c>
      <c r="G1403" s="15">
        <v>28</v>
      </c>
      <c r="J1403" s="15" t="str">
        <v>failed</v>
      </c>
      <c r="K1403" s="15" t="str">
        <v>US</v>
      </c>
      <c r="L1403" s="15" t="str">
        <v>USD</v>
      </c>
      <c r="M1403" s="15">
        <v>1456002300</v>
      </c>
      <c r="N1403" s="15">
        <v>1454173120</v>
      </c>
      <c r="O1403" s="15" t="b">
        <v>0</v>
      </c>
      <c r="P1403" s="15">
        <v>19</v>
      </c>
    </row>
    <row r="1404" spans="1:16" x14ac:dyDescent="0.35">
      <c r="A1404" s="15" t="str">
        <v>successful</v>
      </c>
      <c r="B1404" s="15" t="str">
        <v>US</v>
      </c>
      <c r="C1404" s="15" t="str">
        <v>USD</v>
      </c>
      <c r="D1404" s="15">
        <v>1424149140</v>
      </c>
      <c r="E1404" s="15">
        <v>1421964718</v>
      </c>
      <c r="F1404" s="15" t="b">
        <v>0</v>
      </c>
      <c r="G1404" s="15">
        <v>18</v>
      </c>
      <c r="J1404" s="15" t="str">
        <v>failed</v>
      </c>
      <c r="K1404" s="15" t="str">
        <v>GB</v>
      </c>
      <c r="L1404" s="15" t="str">
        <v>GBP</v>
      </c>
      <c r="M1404" s="15">
        <v>1462539840</v>
      </c>
      <c r="N1404" s="15">
        <v>1460034594</v>
      </c>
      <c r="O1404" s="15" t="b">
        <v>0</v>
      </c>
      <c r="P1404" s="15">
        <v>13</v>
      </c>
    </row>
    <row r="1405" spans="1:16" x14ac:dyDescent="0.35">
      <c r="A1405" s="15" t="str">
        <v>successful</v>
      </c>
      <c r="B1405" s="15" t="str">
        <v>GB</v>
      </c>
      <c r="C1405" s="15" t="str">
        <v>GBP</v>
      </c>
      <c r="D1405" s="15">
        <v>1429793446</v>
      </c>
      <c r="E1405" s="15">
        <v>1428583846</v>
      </c>
      <c r="F1405" s="15" t="b">
        <v>0</v>
      </c>
      <c r="G1405" s="15">
        <v>61</v>
      </c>
      <c r="J1405" s="15" t="str">
        <v>failed</v>
      </c>
      <c r="K1405" s="15" t="str">
        <v>GB</v>
      </c>
      <c r="L1405" s="15" t="str">
        <v>GBP</v>
      </c>
      <c r="M1405" s="15">
        <v>1400278290</v>
      </c>
      <c r="N1405" s="15">
        <v>1399414290</v>
      </c>
      <c r="O1405" s="15" t="b">
        <v>0</v>
      </c>
      <c r="P1405" s="15">
        <v>13</v>
      </c>
    </row>
    <row r="1406" spans="1:16" x14ac:dyDescent="0.35">
      <c r="A1406" s="15" t="str">
        <v>successful</v>
      </c>
      <c r="B1406" s="15" t="str">
        <v>US</v>
      </c>
      <c r="C1406" s="15" t="str">
        <v>USD</v>
      </c>
      <c r="D1406" s="15">
        <v>1414608843</v>
      </c>
      <c r="E1406" s="15">
        <v>1412794443</v>
      </c>
      <c r="F1406" s="15" t="b">
        <v>0</v>
      </c>
      <c r="G1406" s="15">
        <v>108</v>
      </c>
      <c r="J1406" s="15" t="str">
        <v>failed</v>
      </c>
      <c r="K1406" s="15" t="str">
        <v>US</v>
      </c>
      <c r="L1406" s="15" t="str">
        <v>USD</v>
      </c>
      <c r="M1406" s="15">
        <v>1440813413</v>
      </c>
      <c r="N1406" s="15">
        <v>1439517413</v>
      </c>
      <c r="O1406" s="15" t="b">
        <v>0</v>
      </c>
      <c r="P1406" s="15">
        <v>4</v>
      </c>
    </row>
    <row r="1407" spans="1:16" x14ac:dyDescent="0.35">
      <c r="A1407" s="15" t="str">
        <v>successful</v>
      </c>
      <c r="B1407" s="15" t="str">
        <v>US</v>
      </c>
      <c r="C1407" s="15" t="str">
        <v>USD</v>
      </c>
      <c r="D1407" s="15">
        <v>1470430800</v>
      </c>
      <c r="E1407" s="15">
        <v>1467865967</v>
      </c>
      <c r="F1407" s="15" t="b">
        <v>0</v>
      </c>
      <c r="G1407" s="15">
        <v>142</v>
      </c>
      <c r="J1407" s="15" t="str">
        <v>failed</v>
      </c>
      <c r="K1407" s="15" t="str">
        <v>US</v>
      </c>
      <c r="L1407" s="15" t="str">
        <v>USD</v>
      </c>
      <c r="M1407" s="15">
        <v>1447009181</v>
      </c>
      <c r="N1407" s="15">
        <v>1444413581</v>
      </c>
      <c r="O1407" s="15" t="b">
        <v>0</v>
      </c>
      <c r="P1407" s="15">
        <v>0</v>
      </c>
    </row>
    <row r="1408" spans="1:16" x14ac:dyDescent="0.35">
      <c r="A1408" s="15" t="str">
        <v>successful</v>
      </c>
      <c r="B1408" s="15" t="str">
        <v>GB</v>
      </c>
      <c r="C1408" s="15" t="str">
        <v>GBP</v>
      </c>
      <c r="D1408" s="15">
        <v>1404913180</v>
      </c>
      <c r="E1408" s="15">
        <v>1403703580</v>
      </c>
      <c r="F1408" s="15" t="b">
        <v>0</v>
      </c>
      <c r="G1408" s="15">
        <v>74</v>
      </c>
      <c r="J1408" s="15" t="str">
        <v>failed</v>
      </c>
      <c r="K1408" s="15" t="str">
        <v>GB</v>
      </c>
      <c r="L1408" s="15" t="str">
        <v>GBP</v>
      </c>
      <c r="M1408" s="15">
        <v>1456934893</v>
      </c>
      <c r="N1408" s="15">
        <v>1454342893</v>
      </c>
      <c r="O1408" s="15" t="b">
        <v>0</v>
      </c>
      <c r="P1408" s="15">
        <v>3</v>
      </c>
    </row>
    <row r="1409" spans="1:16" x14ac:dyDescent="0.35">
      <c r="A1409" s="15" t="str">
        <v>successful</v>
      </c>
      <c r="B1409" s="15" t="str">
        <v>US</v>
      </c>
      <c r="C1409" s="15" t="str">
        <v>USD</v>
      </c>
      <c r="D1409" s="15">
        <v>1405658752</v>
      </c>
      <c r="E1409" s="15">
        <v>1403066752</v>
      </c>
      <c r="F1409" s="15" t="b">
        <v>0</v>
      </c>
      <c r="G1409" s="15">
        <v>38</v>
      </c>
      <c r="J1409" s="15" t="str">
        <v>failed</v>
      </c>
      <c r="K1409" s="15" t="str">
        <v>US</v>
      </c>
      <c r="L1409" s="15" t="str">
        <v>USD</v>
      </c>
      <c r="M1409" s="15">
        <v>1433086082</v>
      </c>
      <c r="N1409" s="15">
        <v>1430494082</v>
      </c>
      <c r="O1409" s="15" t="b">
        <v>0</v>
      </c>
      <c r="P1409" s="15">
        <v>1</v>
      </c>
    </row>
    <row r="1410" spans="1:16" x14ac:dyDescent="0.35">
      <c r="A1410" s="15" t="str">
        <v>successful</v>
      </c>
      <c r="B1410" s="15" t="str">
        <v>US</v>
      </c>
      <c r="C1410" s="15" t="str">
        <v>USD</v>
      </c>
      <c r="D1410" s="15">
        <v>1469811043</v>
      </c>
      <c r="E1410" s="15">
        <v>1467219043</v>
      </c>
      <c r="F1410" s="15" t="b">
        <v>0</v>
      </c>
      <c r="G1410" s="15">
        <v>20</v>
      </c>
      <c r="J1410" s="15" t="str">
        <v>failed</v>
      </c>
      <c r="K1410" s="15" t="str">
        <v>US</v>
      </c>
      <c r="L1410" s="15" t="str">
        <v>USD</v>
      </c>
      <c r="M1410" s="15">
        <v>1449876859</v>
      </c>
      <c r="N1410" s="15">
        <v>1444689259</v>
      </c>
      <c r="O1410" s="15" t="b">
        <v>0</v>
      </c>
      <c r="P1410" s="15">
        <v>9</v>
      </c>
    </row>
    <row r="1411" spans="1:16" x14ac:dyDescent="0.35">
      <c r="A1411" s="15" t="str">
        <v>successful</v>
      </c>
      <c r="B1411" s="15" t="str">
        <v>US</v>
      </c>
      <c r="C1411" s="15" t="str">
        <v>USD</v>
      </c>
      <c r="D1411" s="15">
        <v>1426132800</v>
      </c>
      <c r="E1411" s="15">
        <v>1424477934</v>
      </c>
      <c r="F1411" s="15" t="b">
        <v>0</v>
      </c>
      <c r="G1411" s="15">
        <v>24</v>
      </c>
      <c r="J1411" s="15" t="str">
        <v>failed</v>
      </c>
      <c r="K1411" s="15" t="str">
        <v>US</v>
      </c>
      <c r="L1411" s="15" t="str">
        <v>USD</v>
      </c>
      <c r="M1411" s="15">
        <v>1431549912</v>
      </c>
      <c r="N1411" s="15">
        <v>1428957912</v>
      </c>
      <c r="O1411" s="15" t="b">
        <v>0</v>
      </c>
      <c r="P1411" s="15">
        <v>1</v>
      </c>
    </row>
    <row r="1412" spans="1:16" x14ac:dyDescent="0.35">
      <c r="A1412" s="15" t="str">
        <v>successful</v>
      </c>
      <c r="B1412" s="15" t="str">
        <v>US</v>
      </c>
      <c r="C1412" s="15" t="str">
        <v>USD</v>
      </c>
      <c r="D1412" s="15">
        <v>1423693903</v>
      </c>
      <c r="E1412" s="15">
        <v>1421101903</v>
      </c>
      <c r="F1412" s="15" t="b">
        <v>0</v>
      </c>
      <c r="G1412" s="15">
        <v>66</v>
      </c>
      <c r="J1412" s="15" t="str">
        <v>failed</v>
      </c>
      <c r="K1412" s="15" t="str">
        <v>US</v>
      </c>
      <c r="L1412" s="15" t="str">
        <v>USD</v>
      </c>
      <c r="M1412" s="15">
        <v>1405761690</v>
      </c>
      <c r="N1412" s="15">
        <v>1403169690</v>
      </c>
      <c r="O1412" s="15" t="b">
        <v>0</v>
      </c>
      <c r="P1412" s="15">
        <v>1</v>
      </c>
    </row>
    <row r="1413" spans="1:16" x14ac:dyDescent="0.35">
      <c r="A1413" s="15" t="str">
        <v>successful</v>
      </c>
      <c r="B1413" s="15" t="str">
        <v>US</v>
      </c>
      <c r="C1413" s="15" t="str">
        <v>USD</v>
      </c>
      <c r="D1413" s="15">
        <v>1473393600</v>
      </c>
      <c r="E1413" s="15">
        <v>1470778559</v>
      </c>
      <c r="F1413" s="15" t="b">
        <v>0</v>
      </c>
      <c r="G1413" s="15">
        <v>28</v>
      </c>
      <c r="J1413" s="15" t="str">
        <v>failed</v>
      </c>
      <c r="K1413" s="15" t="str">
        <v>GB</v>
      </c>
      <c r="L1413" s="15" t="str">
        <v>GBP</v>
      </c>
      <c r="M1413" s="15">
        <v>1423913220</v>
      </c>
      <c r="N1413" s="15">
        <v>1421339077</v>
      </c>
      <c r="O1413" s="15" t="b">
        <v>0</v>
      </c>
      <c r="P1413" s="15">
        <v>4</v>
      </c>
    </row>
    <row r="1414" spans="1:16" x14ac:dyDescent="0.35">
      <c r="A1414" s="15" t="str">
        <v>successful</v>
      </c>
      <c r="B1414" s="15" t="str">
        <v>US</v>
      </c>
      <c r="C1414" s="15" t="str">
        <v>USD</v>
      </c>
      <c r="D1414" s="15">
        <v>1439357559</v>
      </c>
      <c r="E1414" s="15">
        <v>1435469559</v>
      </c>
      <c r="F1414" s="15" t="b">
        <v>0</v>
      </c>
      <c r="G1414" s="15">
        <v>24</v>
      </c>
      <c r="J1414" s="15" t="str">
        <v>failed</v>
      </c>
      <c r="K1414" s="15" t="str">
        <v>US</v>
      </c>
      <c r="L1414" s="15" t="str">
        <v>USD</v>
      </c>
      <c r="M1414" s="15">
        <v>1416499440</v>
      </c>
      <c r="N1414" s="15">
        <v>1415341464</v>
      </c>
      <c r="O1414" s="15" t="b">
        <v>0</v>
      </c>
      <c r="P1414" s="15">
        <v>17</v>
      </c>
    </row>
    <row r="1415" spans="1:16" x14ac:dyDescent="0.35">
      <c r="A1415" s="15" t="str">
        <v>successful</v>
      </c>
      <c r="B1415" s="15" t="str">
        <v>AU</v>
      </c>
      <c r="C1415" s="15" t="str">
        <v>AUD</v>
      </c>
      <c r="D1415" s="15">
        <v>1437473005</v>
      </c>
      <c r="E1415" s="15">
        <v>1434881005</v>
      </c>
      <c r="F1415" s="15" t="b">
        <v>0</v>
      </c>
      <c r="G1415" s="15">
        <v>73</v>
      </c>
      <c r="J1415" s="15" t="str">
        <v>failed</v>
      </c>
      <c r="K1415" s="15" t="str">
        <v>GB</v>
      </c>
      <c r="L1415" s="15" t="str">
        <v>GBP</v>
      </c>
      <c r="M1415" s="15">
        <v>1428222221</v>
      </c>
      <c r="N1415" s="15">
        <v>1425633821</v>
      </c>
      <c r="O1415" s="15" t="b">
        <v>0</v>
      </c>
      <c r="P1415" s="15">
        <v>0</v>
      </c>
    </row>
    <row r="1416" spans="1:16" x14ac:dyDescent="0.35">
      <c r="A1416" s="15" t="str">
        <v>successful</v>
      </c>
      <c r="B1416" s="15" t="str">
        <v>GB</v>
      </c>
      <c r="C1416" s="15" t="str">
        <v>GBP</v>
      </c>
      <c r="D1416" s="15">
        <v>1457031600</v>
      </c>
      <c r="E1416" s="15">
        <v>1455640559</v>
      </c>
      <c r="F1416" s="15" t="b">
        <v>0</v>
      </c>
      <c r="G1416" s="15">
        <v>3</v>
      </c>
      <c r="J1416" s="15" t="str">
        <v>failed</v>
      </c>
      <c r="K1416" s="15" t="str">
        <v>US</v>
      </c>
      <c r="L1416" s="15" t="str">
        <v>USD</v>
      </c>
      <c r="M1416" s="15">
        <v>1427580426</v>
      </c>
      <c r="N1416" s="15">
        <v>1424992026</v>
      </c>
      <c r="O1416" s="15" t="b">
        <v>0</v>
      </c>
      <c r="P1416" s="15">
        <v>12</v>
      </c>
    </row>
    <row r="1417" spans="1:16" x14ac:dyDescent="0.35">
      <c r="A1417" s="15" t="str">
        <v>successful</v>
      </c>
      <c r="B1417" s="15" t="str">
        <v>US</v>
      </c>
      <c r="C1417" s="15" t="str">
        <v>USD</v>
      </c>
      <c r="D1417" s="15">
        <v>1402095600</v>
      </c>
      <c r="E1417" s="15">
        <v>1400675841</v>
      </c>
      <c r="F1417" s="15" t="b">
        <v>0</v>
      </c>
      <c r="G1417" s="15">
        <v>20</v>
      </c>
      <c r="J1417" s="15" t="str">
        <v>failed</v>
      </c>
      <c r="K1417" s="15" t="str">
        <v>US</v>
      </c>
      <c r="L1417" s="15" t="str">
        <v>USD</v>
      </c>
      <c r="M1417" s="15">
        <v>1409514709</v>
      </c>
      <c r="N1417" s="15">
        <v>1406058798</v>
      </c>
      <c r="O1417" s="15" t="b">
        <v>0</v>
      </c>
      <c r="P1417" s="15">
        <v>14</v>
      </c>
    </row>
    <row r="1418" spans="1:16" x14ac:dyDescent="0.35">
      <c r="A1418" s="15" t="str">
        <v>successful</v>
      </c>
      <c r="B1418" s="15" t="str">
        <v>GB</v>
      </c>
      <c r="C1418" s="15" t="str">
        <v>GBP</v>
      </c>
      <c r="D1418" s="15">
        <v>1404564028</v>
      </c>
      <c r="E1418" s="15">
        <v>1401972028</v>
      </c>
      <c r="F1418" s="15" t="b">
        <v>0</v>
      </c>
      <c r="G1418" s="15">
        <v>21</v>
      </c>
      <c r="J1418" s="15" t="str">
        <v>failed</v>
      </c>
      <c r="K1418" s="15" t="str">
        <v>US</v>
      </c>
      <c r="L1418" s="15" t="str">
        <v>USD</v>
      </c>
      <c r="M1418" s="15">
        <v>1462631358</v>
      </c>
      <c r="N1418" s="15">
        <v>1457450958</v>
      </c>
      <c r="O1418" s="15" t="b">
        <v>0</v>
      </c>
      <c r="P1418" s="15">
        <v>1</v>
      </c>
    </row>
    <row r="1419" spans="1:16" x14ac:dyDescent="0.35">
      <c r="A1419" s="15" t="str">
        <v>successful</v>
      </c>
      <c r="B1419" s="15" t="str">
        <v>GB</v>
      </c>
      <c r="C1419" s="15" t="str">
        <v>GBP</v>
      </c>
      <c r="D1419" s="15">
        <v>1404858840</v>
      </c>
      <c r="E1419" s="15">
        <v>1402266840</v>
      </c>
      <c r="F1419" s="15" t="b">
        <v>0</v>
      </c>
      <c r="G1419" s="15">
        <v>94</v>
      </c>
      <c r="J1419" s="15" t="str">
        <v>failed</v>
      </c>
      <c r="K1419" s="15" t="str">
        <v>GB</v>
      </c>
      <c r="L1419" s="15" t="str">
        <v>GBP</v>
      </c>
      <c r="M1419" s="15">
        <v>1488394800</v>
      </c>
      <c r="N1419" s="15">
        <v>1486681708</v>
      </c>
      <c r="O1419" s="15" t="b">
        <v>0</v>
      </c>
      <c r="P1419" s="15">
        <v>14</v>
      </c>
    </row>
    <row r="1420" spans="1:16" x14ac:dyDescent="0.35">
      <c r="A1420" s="15" t="str">
        <v>successful</v>
      </c>
      <c r="B1420" s="15" t="str">
        <v>GB</v>
      </c>
      <c r="C1420" s="15" t="str">
        <v>GBP</v>
      </c>
      <c r="D1420" s="15">
        <v>1438358400</v>
      </c>
      <c r="E1420" s="15">
        <v>1437063121</v>
      </c>
      <c r="F1420" s="15" t="b">
        <v>0</v>
      </c>
      <c r="G1420" s="15">
        <v>139</v>
      </c>
      <c r="J1420" s="15" t="str">
        <v>failed</v>
      </c>
      <c r="K1420" s="15" t="str">
        <v>US</v>
      </c>
      <c r="L1420" s="15" t="str">
        <v>USD</v>
      </c>
      <c r="M1420" s="15">
        <v>1411779761</v>
      </c>
      <c r="N1420" s="15">
        <v>1409187761</v>
      </c>
      <c r="O1420" s="15" t="b">
        <v>0</v>
      </c>
      <c r="P1420" s="15">
        <v>4</v>
      </c>
    </row>
    <row r="1421" spans="1:16" x14ac:dyDescent="0.35">
      <c r="A1421" s="15" t="str">
        <v>successful</v>
      </c>
      <c r="B1421" s="15" t="str">
        <v>GB</v>
      </c>
      <c r="C1421" s="15" t="str">
        <v>GBP</v>
      </c>
      <c r="D1421" s="15">
        <v>1466179200</v>
      </c>
      <c r="E1421" s="15">
        <v>1463466070</v>
      </c>
      <c r="F1421" s="15" t="b">
        <v>0</v>
      </c>
      <c r="G1421" s="15">
        <v>130</v>
      </c>
      <c r="J1421" s="15" t="str">
        <v>failed</v>
      </c>
      <c r="K1421" s="15" t="str">
        <v>US</v>
      </c>
      <c r="L1421" s="15" t="str">
        <v>USD</v>
      </c>
      <c r="M1421" s="15">
        <v>1424009147</v>
      </c>
      <c r="N1421" s="15">
        <v>1421417147</v>
      </c>
      <c r="O1421" s="15" t="b">
        <v>0</v>
      </c>
      <c r="P1421" s="15">
        <v>2</v>
      </c>
    </row>
    <row r="1422" spans="1:16" x14ac:dyDescent="0.35">
      <c r="A1422" s="15" t="str">
        <v>successful</v>
      </c>
      <c r="B1422" s="15" t="str">
        <v>GB</v>
      </c>
      <c r="C1422" s="15" t="str">
        <v>GBP</v>
      </c>
      <c r="D1422" s="15">
        <v>1420377366</v>
      </c>
      <c r="E1422" s="15">
        <v>1415193366</v>
      </c>
      <c r="F1422" s="15" t="b">
        <v>0</v>
      </c>
      <c r="G1422" s="15">
        <v>31</v>
      </c>
      <c r="J1422" s="15" t="str">
        <v>failed</v>
      </c>
      <c r="K1422" s="15" t="str">
        <v>US</v>
      </c>
      <c r="L1422" s="15" t="str">
        <v>USD</v>
      </c>
      <c r="M1422" s="15">
        <v>1412740457</v>
      </c>
      <c r="N1422" s="15">
        <v>1410148457</v>
      </c>
      <c r="O1422" s="15" t="b">
        <v>0</v>
      </c>
      <c r="P1422" s="15">
        <v>1</v>
      </c>
    </row>
    <row r="1423" spans="1:16" x14ac:dyDescent="0.35">
      <c r="A1423" s="15" t="str">
        <v>successful</v>
      </c>
      <c r="B1423" s="15" t="str">
        <v>AU</v>
      </c>
      <c r="C1423" s="15" t="str">
        <v>AUD</v>
      </c>
      <c r="D1423" s="15">
        <v>1412938800</v>
      </c>
      <c r="E1423" s="15">
        <v>1411019409</v>
      </c>
      <c r="F1423" s="15" t="b">
        <v>0</v>
      </c>
      <c r="G1423" s="15">
        <v>13</v>
      </c>
      <c r="J1423" s="15" t="str">
        <v>failed</v>
      </c>
      <c r="K1423" s="15" t="str">
        <v>US</v>
      </c>
      <c r="L1423" s="15" t="str">
        <v>USD</v>
      </c>
      <c r="M1423" s="15">
        <v>1413832985</v>
      </c>
      <c r="N1423" s="15">
        <v>1408648985</v>
      </c>
      <c r="O1423" s="15" t="b">
        <v>0</v>
      </c>
      <c r="P1423" s="15">
        <v>2</v>
      </c>
    </row>
    <row r="1424" spans="1:16" x14ac:dyDescent="0.35">
      <c r="A1424" s="15" t="str">
        <v>successful</v>
      </c>
      <c r="B1424" s="15" t="str">
        <v>GB</v>
      </c>
      <c r="C1424" s="15" t="str">
        <v>GBP</v>
      </c>
      <c r="D1424" s="15">
        <v>1438875107</v>
      </c>
      <c r="E1424" s="15">
        <v>1436283107</v>
      </c>
      <c r="F1424" s="15" t="b">
        <v>0</v>
      </c>
      <c r="G1424" s="15">
        <v>90</v>
      </c>
      <c r="J1424" s="15" t="str">
        <v>failed</v>
      </c>
      <c r="K1424" s="15" t="str">
        <v>US</v>
      </c>
      <c r="L1424" s="15" t="str">
        <v>USD</v>
      </c>
      <c r="M1424" s="15">
        <v>1455647587</v>
      </c>
      <c r="N1424" s="15">
        <v>1453487587</v>
      </c>
      <c r="O1424" s="15" t="b">
        <v>0</v>
      </c>
      <c r="P1424" s="15">
        <v>1</v>
      </c>
    </row>
    <row r="1425" spans="1:16" x14ac:dyDescent="0.35">
      <c r="A1425" s="15" t="str">
        <v>successful</v>
      </c>
      <c r="B1425" s="15" t="str">
        <v>US</v>
      </c>
      <c r="C1425" s="15" t="str">
        <v>USD</v>
      </c>
      <c r="D1425" s="15">
        <v>1437004800</v>
      </c>
      <c r="E1425" s="15">
        <v>1433295276</v>
      </c>
      <c r="F1425" s="15" t="b">
        <v>0</v>
      </c>
      <c r="G1425" s="15">
        <v>141</v>
      </c>
      <c r="J1425" s="15" t="str">
        <v>failed</v>
      </c>
      <c r="K1425" s="15" t="str">
        <v>US</v>
      </c>
      <c r="L1425" s="15" t="str">
        <v>USD</v>
      </c>
      <c r="M1425" s="15">
        <v>1409070480</v>
      </c>
      <c r="N1425" s="15">
        <v>1406572381</v>
      </c>
      <c r="O1425" s="15" t="b">
        <v>0</v>
      </c>
      <c r="P1425" s="15">
        <v>1</v>
      </c>
    </row>
    <row r="1426" spans="1:16" x14ac:dyDescent="0.35">
      <c r="A1426" s="15" t="str">
        <v>successful</v>
      </c>
      <c r="B1426" s="15" t="str">
        <v>GB</v>
      </c>
      <c r="C1426" s="15" t="str">
        <v>GBP</v>
      </c>
      <c r="D1426" s="15">
        <v>1411987990</v>
      </c>
      <c r="E1426" s="15">
        <v>1409395990</v>
      </c>
      <c r="F1426" s="15" t="b">
        <v>0</v>
      </c>
      <c r="G1426" s="15">
        <v>23</v>
      </c>
      <c r="J1426" s="15" t="str">
        <v>failed</v>
      </c>
      <c r="K1426" s="15" t="str">
        <v>GB</v>
      </c>
      <c r="L1426" s="15" t="str">
        <v>GBP</v>
      </c>
      <c r="M1426" s="15">
        <v>1437606507</v>
      </c>
      <c r="N1426" s="15">
        <v>1435014507</v>
      </c>
      <c r="O1426" s="15" t="b">
        <v>0</v>
      </c>
      <c r="P1426" s="15">
        <v>4</v>
      </c>
    </row>
    <row r="1427" spans="1:16" x14ac:dyDescent="0.35">
      <c r="A1427" s="15" t="str">
        <v>successful</v>
      </c>
      <c r="B1427" s="15" t="str">
        <v>GB</v>
      </c>
      <c r="C1427" s="15" t="str">
        <v>GBP</v>
      </c>
      <c r="D1427" s="15">
        <v>1440245273</v>
      </c>
      <c r="E1427" s="15">
        <v>1438085273</v>
      </c>
      <c r="F1427" s="15" t="b">
        <v>0</v>
      </c>
      <c r="G1427" s="15">
        <v>18</v>
      </c>
      <c r="J1427" s="15" t="str">
        <v>failed</v>
      </c>
      <c r="K1427" s="15" t="str">
        <v>GB</v>
      </c>
      <c r="L1427" s="15" t="str">
        <v>GBP</v>
      </c>
      <c r="M1427" s="15">
        <v>1410281360</v>
      </c>
      <c r="N1427" s="15">
        <v>1406825360</v>
      </c>
      <c r="O1427" s="15" t="b">
        <v>0</v>
      </c>
      <c r="P1427" s="15">
        <v>3</v>
      </c>
    </row>
    <row r="1428" spans="1:16" x14ac:dyDescent="0.35">
      <c r="A1428" s="15" t="str">
        <v>successful</v>
      </c>
      <c r="B1428" s="15" t="str">
        <v>GB</v>
      </c>
      <c r="C1428" s="15" t="str">
        <v>GBP</v>
      </c>
      <c r="D1428" s="15">
        <v>1438772400</v>
      </c>
      <c r="E1428" s="15">
        <v>1435645490</v>
      </c>
      <c r="F1428" s="15" t="b">
        <v>0</v>
      </c>
      <c r="G1428" s="15">
        <v>76</v>
      </c>
      <c r="J1428" s="15" t="str">
        <v>failed</v>
      </c>
      <c r="K1428" s="15" t="str">
        <v>US</v>
      </c>
      <c r="L1428" s="15" t="str">
        <v>USD</v>
      </c>
      <c r="M1428" s="15">
        <v>1414348166</v>
      </c>
      <c r="N1428" s="15">
        <v>1412879366</v>
      </c>
      <c r="O1428" s="15" t="b">
        <v>0</v>
      </c>
      <c r="P1428" s="15">
        <v>38</v>
      </c>
    </row>
    <row r="1429" spans="1:16" x14ac:dyDescent="0.35">
      <c r="A1429" s="15" t="str">
        <v>successful</v>
      </c>
      <c r="B1429" s="15" t="str">
        <v>US</v>
      </c>
      <c r="C1429" s="15" t="str">
        <v>USD</v>
      </c>
      <c r="D1429" s="15">
        <v>1435611438</v>
      </c>
      <c r="E1429" s="15">
        <v>1433019438</v>
      </c>
      <c r="F1429" s="15" t="b">
        <v>0</v>
      </c>
      <c r="G1429" s="15">
        <v>93</v>
      </c>
      <c r="J1429" s="15" t="str">
        <v>failed</v>
      </c>
      <c r="K1429" s="15" t="str">
        <v>GB</v>
      </c>
      <c r="L1429" s="15" t="str">
        <v>GBP</v>
      </c>
      <c r="M1429" s="15">
        <v>1422450278</v>
      </c>
      <c r="N1429" s="15">
        <v>1419858278</v>
      </c>
      <c r="O1429" s="15" t="b">
        <v>0</v>
      </c>
      <c r="P1429" s="15">
        <v>4</v>
      </c>
    </row>
    <row r="1430" spans="1:16" x14ac:dyDescent="0.35">
      <c r="A1430" s="15" t="str">
        <v>successful</v>
      </c>
      <c r="B1430" s="15" t="str">
        <v>US</v>
      </c>
      <c r="C1430" s="15" t="str">
        <v>USD</v>
      </c>
      <c r="D1430" s="15">
        <v>1440274735</v>
      </c>
      <c r="E1430" s="15">
        <v>1437682735</v>
      </c>
      <c r="F1430" s="15" t="b">
        <v>0</v>
      </c>
      <c r="G1430" s="15">
        <v>69</v>
      </c>
      <c r="J1430" s="15" t="str">
        <v>failed</v>
      </c>
      <c r="K1430" s="15" t="str">
        <v>GB</v>
      </c>
      <c r="L1430" s="15" t="str">
        <v>GBP</v>
      </c>
      <c r="M1430" s="15">
        <v>1430571849</v>
      </c>
      <c r="N1430" s="15">
        <v>1427979849</v>
      </c>
      <c r="O1430" s="15" t="b">
        <v>0</v>
      </c>
      <c r="P1430" s="15">
        <v>0</v>
      </c>
    </row>
    <row r="1431" spans="1:16" x14ac:dyDescent="0.35">
      <c r="A1431" s="15" t="str">
        <v>successful</v>
      </c>
      <c r="B1431" s="15" t="str">
        <v>US</v>
      </c>
      <c r="C1431" s="15" t="str">
        <v>USD</v>
      </c>
      <c r="D1431" s="15">
        <v>1459348740</v>
      </c>
      <c r="E1431" s="15">
        <v>1458647725</v>
      </c>
      <c r="F1431" s="15" t="b">
        <v>0</v>
      </c>
      <c r="G1431" s="15">
        <v>21</v>
      </c>
      <c r="J1431" s="15" t="str">
        <v>failed</v>
      </c>
      <c r="K1431" s="15" t="str">
        <v>US</v>
      </c>
      <c r="L1431" s="15" t="str">
        <v>USD</v>
      </c>
      <c r="M1431" s="15">
        <v>1424070823</v>
      </c>
      <c r="N1431" s="15">
        <v>1421478823</v>
      </c>
      <c r="O1431" s="15" t="b">
        <v>0</v>
      </c>
      <c r="P1431" s="15">
        <v>2</v>
      </c>
    </row>
    <row r="1432" spans="1:16" x14ac:dyDescent="0.35">
      <c r="A1432" s="15" t="str">
        <v>successful</v>
      </c>
      <c r="B1432" s="15" t="str">
        <v>US</v>
      </c>
      <c r="C1432" s="15" t="str">
        <v>USD</v>
      </c>
      <c r="D1432" s="15">
        <v>1401595140</v>
      </c>
      <c r="E1432" s="15">
        <v>1398828064</v>
      </c>
      <c r="F1432" s="15" t="b">
        <v>0</v>
      </c>
      <c r="G1432" s="15">
        <v>57</v>
      </c>
      <c r="J1432" s="15" t="str">
        <v>failed</v>
      </c>
      <c r="K1432" s="15" t="str">
        <v>US</v>
      </c>
      <c r="L1432" s="15" t="str">
        <v>USD</v>
      </c>
      <c r="M1432" s="15">
        <v>1457157269</v>
      </c>
      <c r="N1432" s="15">
        <v>1455861269</v>
      </c>
      <c r="O1432" s="15" t="b">
        <v>0</v>
      </c>
      <c r="P1432" s="15">
        <v>0</v>
      </c>
    </row>
    <row r="1433" spans="1:16" x14ac:dyDescent="0.35">
      <c r="A1433" s="15" t="str">
        <v>successful</v>
      </c>
      <c r="B1433" s="15" t="str">
        <v>GB</v>
      </c>
      <c r="C1433" s="15" t="str">
        <v>GBP</v>
      </c>
      <c r="D1433" s="15">
        <v>1424692503</v>
      </c>
      <c r="E1433" s="15">
        <v>1422100503</v>
      </c>
      <c r="F1433" s="15" t="b">
        <v>0</v>
      </c>
      <c r="G1433" s="15">
        <v>108</v>
      </c>
      <c r="J1433" s="15" t="str">
        <v>failed</v>
      </c>
      <c r="K1433" s="15" t="str">
        <v>US</v>
      </c>
      <c r="L1433" s="15" t="str">
        <v>USD</v>
      </c>
      <c r="M1433" s="15">
        <v>1437331463</v>
      </c>
      <c r="N1433" s="15">
        <v>1434739463</v>
      </c>
      <c r="O1433" s="15" t="b">
        <v>0</v>
      </c>
      <c r="P1433" s="15">
        <v>1</v>
      </c>
    </row>
    <row r="1434" spans="1:16" x14ac:dyDescent="0.35">
      <c r="A1434" s="15" t="str">
        <v>successful</v>
      </c>
      <c r="B1434" s="15" t="str">
        <v>CA</v>
      </c>
      <c r="C1434" s="15" t="str">
        <v>CAD</v>
      </c>
      <c r="D1434" s="15">
        <v>1428292800</v>
      </c>
      <c r="E1434" s="15">
        <v>1424368298</v>
      </c>
      <c r="F1434" s="15" t="b">
        <v>0</v>
      </c>
      <c r="G1434" s="15">
        <v>83</v>
      </c>
      <c r="J1434" s="15" t="str">
        <v>failed</v>
      </c>
      <c r="K1434" s="15" t="str">
        <v>GB</v>
      </c>
      <c r="L1434" s="15" t="str">
        <v>GBP</v>
      </c>
      <c r="M1434" s="15">
        <v>1410987400</v>
      </c>
      <c r="N1434" s="15">
        <v>1408395400</v>
      </c>
      <c r="O1434" s="15" t="b">
        <v>0</v>
      </c>
      <c r="P1434" s="15">
        <v>7</v>
      </c>
    </row>
    <row r="1435" spans="1:16" x14ac:dyDescent="0.35">
      <c r="A1435" s="15" t="str">
        <v>successful</v>
      </c>
      <c r="B1435" s="15" t="str">
        <v>US</v>
      </c>
      <c r="C1435" s="15" t="str">
        <v>USD</v>
      </c>
      <c r="D1435" s="15">
        <v>1481737761</v>
      </c>
      <c r="E1435" s="15">
        <v>1479577761</v>
      </c>
      <c r="F1435" s="15" t="b">
        <v>0</v>
      </c>
      <c r="G1435" s="15">
        <v>96</v>
      </c>
      <c r="J1435" s="15" t="str">
        <v>failed</v>
      </c>
      <c r="K1435" s="15" t="str">
        <v>US</v>
      </c>
      <c r="L1435" s="15" t="str">
        <v>USD</v>
      </c>
      <c r="M1435" s="15">
        <v>1409846874</v>
      </c>
      <c r="N1435" s="15">
        <v>1407254874</v>
      </c>
      <c r="O1435" s="15" t="b">
        <v>0</v>
      </c>
      <c r="P1435" s="15">
        <v>2</v>
      </c>
    </row>
    <row r="1436" spans="1:16" x14ac:dyDescent="0.35">
      <c r="A1436" s="15" t="str">
        <v>successful</v>
      </c>
      <c r="B1436" s="15" t="str">
        <v>GB</v>
      </c>
      <c r="C1436" s="15" t="str">
        <v>GBP</v>
      </c>
      <c r="D1436" s="15">
        <v>1431164115</v>
      </c>
      <c r="E1436" s="15">
        <v>1428572115</v>
      </c>
      <c r="F1436" s="15" t="b">
        <v>0</v>
      </c>
      <c r="G1436" s="15">
        <v>64</v>
      </c>
      <c r="J1436" s="15" t="str">
        <v>failed</v>
      </c>
      <c r="K1436" s="15" t="str">
        <v>GB</v>
      </c>
      <c r="L1436" s="15" t="str">
        <v>GBP</v>
      </c>
      <c r="M1436" s="15">
        <v>1475877108</v>
      </c>
      <c r="N1436" s="15">
        <v>1473285108</v>
      </c>
      <c r="O1436" s="15" t="b">
        <v>0</v>
      </c>
      <c r="P1436" s="15">
        <v>4</v>
      </c>
    </row>
    <row r="1437" spans="1:16" x14ac:dyDescent="0.35">
      <c r="A1437" s="15" t="str">
        <v>successful</v>
      </c>
      <c r="B1437" s="15" t="str">
        <v>CA</v>
      </c>
      <c r="C1437" s="15" t="str">
        <v>CAD</v>
      </c>
      <c r="D1437" s="15">
        <v>1470595109</v>
      </c>
      <c r="E1437" s="15">
        <v>1468003109</v>
      </c>
      <c r="F1437" s="15" t="b">
        <v>0</v>
      </c>
      <c r="G1437" s="15">
        <v>14</v>
      </c>
      <c r="J1437" s="15" t="str">
        <v>failed</v>
      </c>
      <c r="K1437" s="15" t="str">
        <v>US</v>
      </c>
      <c r="L1437" s="15" t="str">
        <v>USD</v>
      </c>
      <c r="M1437" s="15">
        <v>1460737680</v>
      </c>
      <c r="N1437" s="15">
        <v>1455725596</v>
      </c>
      <c r="O1437" s="15" t="b">
        <v>0</v>
      </c>
      <c r="P1437" s="15">
        <v>4</v>
      </c>
    </row>
    <row r="1438" spans="1:16" x14ac:dyDescent="0.35">
      <c r="A1438" s="15" t="str">
        <v>successful</v>
      </c>
      <c r="B1438" s="15" t="str">
        <v>GB</v>
      </c>
      <c r="C1438" s="15" t="str">
        <v>GBP</v>
      </c>
      <c r="D1438" s="15">
        <v>1438531200</v>
      </c>
      <c r="E1438" s="15">
        <v>1435921992</v>
      </c>
      <c r="F1438" s="15" t="b">
        <v>0</v>
      </c>
      <c r="G1438" s="15">
        <v>169</v>
      </c>
      <c r="J1438" s="15" t="str">
        <v>failed</v>
      </c>
      <c r="K1438" s="15" t="str">
        <v>US</v>
      </c>
      <c r="L1438" s="15" t="str">
        <v>USD</v>
      </c>
      <c r="M1438" s="15">
        <v>1427168099</v>
      </c>
      <c r="N1438" s="15">
        <v>1424579699</v>
      </c>
      <c r="O1438" s="15" t="b">
        <v>0</v>
      </c>
      <c r="P1438" s="15">
        <v>3</v>
      </c>
    </row>
    <row r="1439" spans="1:16" x14ac:dyDescent="0.35">
      <c r="A1439" s="15" t="str">
        <v>successful</v>
      </c>
      <c r="B1439" s="15" t="str">
        <v>GB</v>
      </c>
      <c r="C1439" s="15" t="str">
        <v>GBP</v>
      </c>
      <c r="D1439" s="15">
        <v>1425136462</v>
      </c>
      <c r="E1439" s="15">
        <v>1421680462</v>
      </c>
      <c r="F1439" s="15" t="b">
        <v>0</v>
      </c>
      <c r="G1439" s="15">
        <v>33</v>
      </c>
      <c r="J1439" s="15" t="str">
        <v>failed</v>
      </c>
      <c r="K1439" s="15" t="str">
        <v>US</v>
      </c>
      <c r="L1439" s="15" t="str">
        <v>USD</v>
      </c>
      <c r="M1439" s="15">
        <v>1414360358</v>
      </c>
      <c r="N1439" s="15">
        <v>1409176358</v>
      </c>
      <c r="O1439" s="15" t="b">
        <v>0</v>
      </c>
      <c r="P1439" s="15">
        <v>2</v>
      </c>
    </row>
    <row r="1440" spans="1:16" x14ac:dyDescent="0.35">
      <c r="A1440" s="15" t="str">
        <v>successful</v>
      </c>
      <c r="B1440" s="15" t="str">
        <v>US</v>
      </c>
      <c r="C1440" s="15" t="str">
        <v>USD</v>
      </c>
      <c r="D1440" s="15">
        <v>1443018086</v>
      </c>
      <c r="E1440" s="15">
        <v>1441290086</v>
      </c>
      <c r="F1440" s="15" t="b">
        <v>0</v>
      </c>
      <c r="G1440" s="15">
        <v>102</v>
      </c>
      <c r="J1440" s="15" t="str">
        <v>failed</v>
      </c>
      <c r="K1440" s="15" t="str">
        <v>US</v>
      </c>
      <c r="L1440" s="15" t="str">
        <v>USD</v>
      </c>
      <c r="M1440" s="15">
        <v>1422759240</v>
      </c>
      <c r="N1440" s="15">
        <v>1418824867</v>
      </c>
      <c r="O1440" s="15" t="b">
        <v>0</v>
      </c>
      <c r="P1440" s="15">
        <v>197</v>
      </c>
    </row>
    <row r="1441" spans="1:16" x14ac:dyDescent="0.35">
      <c r="A1441" s="15" t="str">
        <v>successful</v>
      </c>
      <c r="B1441" s="15" t="str">
        <v>GB</v>
      </c>
      <c r="C1441" s="15" t="str">
        <v>GBP</v>
      </c>
      <c r="D1441" s="15">
        <v>1434285409</v>
      </c>
      <c r="E1441" s="15">
        <v>1431693409</v>
      </c>
      <c r="F1441" s="15" t="b">
        <v>0</v>
      </c>
      <c r="G1441" s="15">
        <v>104</v>
      </c>
      <c r="J1441" s="15" t="str">
        <v>failed</v>
      </c>
      <c r="K1441" s="15" t="str">
        <v>US</v>
      </c>
      <c r="L1441" s="15" t="str">
        <v>USD</v>
      </c>
      <c r="M1441" s="15">
        <v>1458860363</v>
      </c>
      <c r="N1441" s="15">
        <v>1454975963</v>
      </c>
      <c r="O1441" s="15" t="b">
        <v>0</v>
      </c>
      <c r="P1441" s="15">
        <v>0</v>
      </c>
    </row>
    <row r="1442" spans="1:16" x14ac:dyDescent="0.35">
      <c r="A1442" s="15" t="str">
        <v>successful</v>
      </c>
      <c r="B1442" s="15" t="str">
        <v>GB</v>
      </c>
      <c r="C1442" s="15" t="str">
        <v>GBP</v>
      </c>
      <c r="D1442" s="15">
        <v>1456444800</v>
      </c>
      <c r="E1442" s="15">
        <v>1454337589</v>
      </c>
      <c r="F1442" s="15" t="b">
        <v>0</v>
      </c>
      <c r="G1442" s="15">
        <v>20</v>
      </c>
      <c r="J1442" s="15" t="str">
        <v>failed</v>
      </c>
      <c r="K1442" s="15" t="str">
        <v>US</v>
      </c>
      <c r="L1442" s="15" t="str">
        <v>USD</v>
      </c>
      <c r="M1442" s="15">
        <v>1441037097</v>
      </c>
      <c r="N1442" s="15">
        <v>1438445097</v>
      </c>
      <c r="O1442" s="15" t="b">
        <v>0</v>
      </c>
      <c r="P1442" s="15">
        <v>1</v>
      </c>
    </row>
    <row r="1443" spans="1:16" x14ac:dyDescent="0.35">
      <c r="A1443" s="15" t="str">
        <v>successful</v>
      </c>
      <c r="B1443" s="15" t="str">
        <v>GB</v>
      </c>
      <c r="C1443" s="15" t="str">
        <v>GBP</v>
      </c>
      <c r="D1443" s="15">
        <v>1411510135</v>
      </c>
      <c r="E1443" s="15">
        <v>1408918135</v>
      </c>
      <c r="F1443" s="15" t="b">
        <v>0</v>
      </c>
      <c r="G1443" s="15">
        <v>35</v>
      </c>
      <c r="J1443" s="15" t="str">
        <v>failed</v>
      </c>
      <c r="K1443" s="15" t="str">
        <v>FR</v>
      </c>
      <c r="L1443" s="15" t="str">
        <v>EUR</v>
      </c>
      <c r="M1443" s="15">
        <v>1437889336</v>
      </c>
      <c r="N1443" s="15">
        <v>1432705336</v>
      </c>
      <c r="O1443" s="15" t="b">
        <v>0</v>
      </c>
      <c r="P1443" s="15">
        <v>4</v>
      </c>
    </row>
    <row r="1444" spans="1:16" x14ac:dyDescent="0.35">
      <c r="A1444" s="15" t="str">
        <v>successful</v>
      </c>
      <c r="B1444" s="15" t="str">
        <v>US</v>
      </c>
      <c r="C1444" s="15" t="str">
        <v>USD</v>
      </c>
      <c r="D1444" s="15">
        <v>1427469892</v>
      </c>
      <c r="E1444" s="15">
        <v>1424881492</v>
      </c>
      <c r="F1444" s="15" t="b">
        <v>0</v>
      </c>
      <c r="G1444" s="15">
        <v>94</v>
      </c>
      <c r="J1444" s="15" t="str">
        <v>failed</v>
      </c>
      <c r="K1444" s="15" t="str">
        <v>US</v>
      </c>
      <c r="L1444" s="15" t="str">
        <v>USD</v>
      </c>
      <c r="M1444" s="15">
        <v>1449247439</v>
      </c>
      <c r="N1444" s="15">
        <v>1444059839</v>
      </c>
      <c r="O1444" s="15" t="b">
        <v>0</v>
      </c>
      <c r="P1444" s="15">
        <v>0</v>
      </c>
    </row>
    <row r="1445" spans="1:16" x14ac:dyDescent="0.35">
      <c r="A1445" s="15" t="str">
        <v>successful</v>
      </c>
      <c r="B1445" s="15" t="str">
        <v>GB</v>
      </c>
      <c r="C1445" s="15" t="str">
        <v>GBP</v>
      </c>
      <c r="D1445" s="15">
        <v>1427842740</v>
      </c>
      <c r="E1445" s="15">
        <v>1425428206</v>
      </c>
      <c r="F1445" s="15" t="b">
        <v>0</v>
      </c>
      <c r="G1445" s="15">
        <v>14</v>
      </c>
      <c r="J1445" s="15" t="str">
        <v>failed</v>
      </c>
      <c r="K1445" s="15" t="str">
        <v>US</v>
      </c>
      <c r="L1445" s="15" t="str">
        <v>USD</v>
      </c>
      <c r="M1445" s="15">
        <v>1487811600</v>
      </c>
      <c r="N1445" s="15">
        <v>1486077481</v>
      </c>
      <c r="O1445" s="15" t="b">
        <v>0</v>
      </c>
      <c r="P1445" s="15">
        <v>7</v>
      </c>
    </row>
    <row r="1446" spans="1:16" x14ac:dyDescent="0.35">
      <c r="A1446" s="15" t="str">
        <v>successful</v>
      </c>
      <c r="B1446" s="15" t="str">
        <v>US</v>
      </c>
      <c r="C1446" s="15" t="str">
        <v>USD</v>
      </c>
      <c r="D1446" s="15">
        <v>1434159780</v>
      </c>
      <c r="E1446" s="15">
        <v>1431412196</v>
      </c>
      <c r="F1446" s="15" t="b">
        <v>0</v>
      </c>
      <c r="G1446" s="15">
        <v>15</v>
      </c>
      <c r="J1446" s="15" t="str">
        <v>failed</v>
      </c>
      <c r="K1446" s="15" t="str">
        <v>US</v>
      </c>
      <c r="L1446" s="15" t="str">
        <v>USD</v>
      </c>
      <c r="M1446" s="15">
        <v>1402007500</v>
      </c>
      <c r="N1446" s="15">
        <v>1399415500</v>
      </c>
      <c r="O1446" s="15" t="b">
        <v>0</v>
      </c>
      <c r="P1446" s="15">
        <v>11</v>
      </c>
    </row>
    <row r="1447" spans="1:16" x14ac:dyDescent="0.35">
      <c r="A1447" s="15" t="str">
        <v>successful</v>
      </c>
      <c r="B1447" s="15" t="str">
        <v>GB</v>
      </c>
      <c r="C1447" s="15" t="str">
        <v>GBP</v>
      </c>
      <c r="D1447" s="15">
        <v>1449255686</v>
      </c>
      <c r="E1447" s="15">
        <v>1446663686</v>
      </c>
      <c r="F1447" s="15" t="b">
        <v>0</v>
      </c>
      <c r="G1447" s="15">
        <v>51</v>
      </c>
      <c r="J1447" s="15" t="str">
        <v>failed</v>
      </c>
      <c r="K1447" s="15" t="str">
        <v>US</v>
      </c>
      <c r="L1447" s="15" t="str">
        <v>USD</v>
      </c>
      <c r="M1447" s="15">
        <v>1450053370</v>
      </c>
      <c r="N1447" s="15">
        <v>1447461370</v>
      </c>
      <c r="O1447" s="15" t="b">
        <v>0</v>
      </c>
      <c r="P1447" s="15">
        <v>0</v>
      </c>
    </row>
    <row r="1448" spans="1:16" x14ac:dyDescent="0.35">
      <c r="A1448" s="15" t="str">
        <v>successful</v>
      </c>
      <c r="B1448" s="15" t="str">
        <v>US</v>
      </c>
      <c r="C1448" s="15" t="str">
        <v>USD</v>
      </c>
      <c r="D1448" s="15">
        <v>1436511600</v>
      </c>
      <c r="E1448" s="15">
        <v>1434415812</v>
      </c>
      <c r="F1448" s="15" t="b">
        <v>0</v>
      </c>
      <c r="G1448" s="15">
        <v>19</v>
      </c>
      <c r="J1448" s="15" t="str">
        <v>failed</v>
      </c>
      <c r="K1448" s="15" t="str">
        <v>US</v>
      </c>
      <c r="L1448" s="15" t="str">
        <v>USD</v>
      </c>
      <c r="M1448" s="15">
        <v>1454525340</v>
      </c>
      <c r="N1448" s="15">
        <v>1452008599</v>
      </c>
      <c r="O1448" s="15" t="b">
        <v>0</v>
      </c>
      <c r="P1448" s="15">
        <v>6</v>
      </c>
    </row>
    <row r="1449" spans="1:16" x14ac:dyDescent="0.35">
      <c r="A1449" s="15" t="str">
        <v>successful</v>
      </c>
      <c r="B1449" s="15" t="str">
        <v>US</v>
      </c>
      <c r="C1449" s="15" t="str">
        <v>USD</v>
      </c>
      <c r="D1449" s="15">
        <v>1464971400</v>
      </c>
      <c r="E1449" s="15">
        <v>1462379066</v>
      </c>
      <c r="F1449" s="15" t="b">
        <v>0</v>
      </c>
      <c r="G1449" s="15">
        <v>23</v>
      </c>
      <c r="J1449" s="15" t="str">
        <v>failed</v>
      </c>
      <c r="K1449" s="15" t="str">
        <v>US</v>
      </c>
      <c r="L1449" s="15" t="str">
        <v>USD</v>
      </c>
      <c r="M1449" s="15">
        <v>1418914964</v>
      </c>
      <c r="N1449" s="15">
        <v>1414591364</v>
      </c>
      <c r="O1449" s="15" t="b">
        <v>0</v>
      </c>
      <c r="P1449" s="15">
        <v>0</v>
      </c>
    </row>
    <row r="1450" spans="1:16" x14ac:dyDescent="0.35">
      <c r="A1450" s="15" t="str">
        <v>successful</v>
      </c>
      <c r="B1450" s="15" t="str">
        <v>GB</v>
      </c>
      <c r="C1450" s="15" t="str">
        <v>GBP</v>
      </c>
      <c r="D1450" s="15">
        <v>1443826800</v>
      </c>
      <c r="E1450" s="15">
        <v>1441606869</v>
      </c>
      <c r="F1450" s="15" t="b">
        <v>0</v>
      </c>
      <c r="G1450" s="15">
        <v>97</v>
      </c>
      <c r="J1450" s="15" t="str">
        <v>failed</v>
      </c>
      <c r="K1450" s="15" t="str">
        <v>US</v>
      </c>
      <c r="L1450" s="15" t="str">
        <v>USD</v>
      </c>
      <c r="M1450" s="15">
        <v>1450211116</v>
      </c>
      <c r="N1450" s="15">
        <v>1445023516</v>
      </c>
      <c r="O1450" s="15" t="b">
        <v>0</v>
      </c>
      <c r="P1450" s="15">
        <v>7</v>
      </c>
    </row>
    <row r="1451" spans="1:16" x14ac:dyDescent="0.35">
      <c r="A1451" s="15" t="str">
        <v>successful</v>
      </c>
      <c r="B1451" s="15" t="str">
        <v>GB</v>
      </c>
      <c r="C1451" s="15" t="str">
        <v>GBP</v>
      </c>
      <c r="D1451" s="15">
        <v>1464863118</v>
      </c>
      <c r="E1451" s="15">
        <v>1462443918</v>
      </c>
      <c r="F1451" s="15" t="b">
        <v>0</v>
      </c>
      <c r="G1451" s="15">
        <v>76</v>
      </c>
      <c r="J1451" s="15" t="str">
        <v>failed</v>
      </c>
      <c r="K1451" s="15" t="str">
        <v>GB</v>
      </c>
      <c r="L1451" s="15" t="str">
        <v>GBP</v>
      </c>
      <c r="M1451" s="15">
        <v>1475398800</v>
      </c>
      <c r="N1451" s="15">
        <v>1472711224</v>
      </c>
      <c r="O1451" s="15" t="b">
        <v>0</v>
      </c>
      <c r="P1451" s="15">
        <v>94</v>
      </c>
    </row>
    <row r="1452" spans="1:16" x14ac:dyDescent="0.35">
      <c r="A1452" s="15" t="str">
        <v>successful</v>
      </c>
      <c r="B1452" s="15" t="str">
        <v>US</v>
      </c>
      <c r="C1452" s="15" t="str">
        <v>USD</v>
      </c>
      <c r="D1452" s="15">
        <v>1399867140</v>
      </c>
      <c r="E1452" s="15">
        <v>1398802148</v>
      </c>
      <c r="F1452" s="15" t="b">
        <v>0</v>
      </c>
      <c r="G1452" s="15">
        <v>11</v>
      </c>
      <c r="J1452" s="15" t="str">
        <v>failed</v>
      </c>
      <c r="K1452" s="15" t="str">
        <v>US</v>
      </c>
      <c r="L1452" s="15" t="str">
        <v>USD</v>
      </c>
      <c r="M1452" s="15">
        <v>1428097450</v>
      </c>
      <c r="N1452" s="15">
        <v>1425509050</v>
      </c>
      <c r="O1452" s="15" t="b">
        <v>0</v>
      </c>
      <c r="P1452" s="15">
        <v>2</v>
      </c>
    </row>
    <row r="1453" spans="1:16" x14ac:dyDescent="0.35">
      <c r="A1453" s="15" t="str">
        <v>successful</v>
      </c>
      <c r="B1453" s="15" t="str">
        <v>US</v>
      </c>
      <c r="C1453" s="15" t="str">
        <v>USD</v>
      </c>
      <c r="D1453" s="15">
        <v>1437076070</v>
      </c>
      <c r="E1453" s="15">
        <v>1434484070</v>
      </c>
      <c r="F1453" s="15" t="b">
        <v>0</v>
      </c>
      <c r="G1453" s="15">
        <v>52</v>
      </c>
      <c r="J1453" s="15" t="str">
        <v>failed</v>
      </c>
      <c r="K1453" s="15" t="str">
        <v>US</v>
      </c>
      <c r="L1453" s="15" t="str">
        <v>USD</v>
      </c>
      <c r="M1453" s="15">
        <v>1413925887</v>
      </c>
      <c r="N1453" s="15">
        <v>1411333887</v>
      </c>
      <c r="O1453" s="15" t="b">
        <v>0</v>
      </c>
      <c r="P1453" s="15">
        <v>25</v>
      </c>
    </row>
    <row r="1454" spans="1:16" x14ac:dyDescent="0.35">
      <c r="A1454" s="15" t="str">
        <v>successful</v>
      </c>
      <c r="B1454" s="15" t="str">
        <v>GB</v>
      </c>
      <c r="C1454" s="15" t="str">
        <v>GBP</v>
      </c>
      <c r="D1454" s="15">
        <v>1416780000</v>
      </c>
      <c r="E1454" s="15">
        <v>1414342894</v>
      </c>
      <c r="F1454" s="15" t="b">
        <v>0</v>
      </c>
      <c r="G1454" s="15">
        <v>95</v>
      </c>
      <c r="J1454" s="15" t="str">
        <v>failed</v>
      </c>
      <c r="K1454" s="15" t="str">
        <v>US</v>
      </c>
      <c r="L1454" s="15" t="str">
        <v>USD</v>
      </c>
      <c r="M1454" s="15">
        <v>1404253800</v>
      </c>
      <c r="N1454" s="15">
        <v>1402784964</v>
      </c>
      <c r="O1454" s="15" t="b">
        <v>0</v>
      </c>
      <c r="P1454" s="15">
        <v>17</v>
      </c>
    </row>
    <row r="1455" spans="1:16" x14ac:dyDescent="0.35">
      <c r="A1455" s="15" t="str">
        <v>successful</v>
      </c>
      <c r="B1455" s="15" t="str">
        <v>US</v>
      </c>
      <c r="C1455" s="15" t="str">
        <v>USD</v>
      </c>
      <c r="D1455" s="15">
        <v>1444528800</v>
      </c>
      <c r="E1455" s="15">
        <v>1442804633</v>
      </c>
      <c r="F1455" s="15" t="b">
        <v>0</v>
      </c>
      <c r="G1455" s="15">
        <v>35</v>
      </c>
      <c r="J1455" s="15" t="str">
        <v>failed</v>
      </c>
      <c r="K1455" s="15" t="str">
        <v>US</v>
      </c>
      <c r="L1455" s="15" t="str">
        <v>USD</v>
      </c>
      <c r="M1455" s="15">
        <v>1464099900</v>
      </c>
      <c r="N1455" s="15">
        <v>1462585315</v>
      </c>
      <c r="O1455" s="15" t="b">
        <v>0</v>
      </c>
      <c r="P1455" s="15">
        <v>2</v>
      </c>
    </row>
    <row r="1456" spans="1:16" x14ac:dyDescent="0.35">
      <c r="A1456" s="15" t="str">
        <v>successful</v>
      </c>
      <c r="B1456" s="15" t="str">
        <v>GB</v>
      </c>
      <c r="C1456" s="15" t="str">
        <v>GBP</v>
      </c>
      <c r="D1456" s="15">
        <v>1422658930</v>
      </c>
      <c r="E1456" s="15">
        <v>1421362930</v>
      </c>
      <c r="F1456" s="15" t="b">
        <v>0</v>
      </c>
      <c r="G1456" s="15">
        <v>21</v>
      </c>
      <c r="J1456" s="15" t="str">
        <v>failed</v>
      </c>
      <c r="K1456" s="15" t="str">
        <v>US</v>
      </c>
      <c r="L1456" s="15" t="str">
        <v>USD</v>
      </c>
      <c r="M1456" s="15">
        <v>1413573010</v>
      </c>
      <c r="N1456" s="15">
        <v>1408389010</v>
      </c>
      <c r="O1456" s="15" t="b">
        <v>0</v>
      </c>
      <c r="P1456" s="15">
        <v>4</v>
      </c>
    </row>
    <row r="1457" spans="1:16" x14ac:dyDescent="0.35">
      <c r="A1457" s="15" t="str">
        <v>successful</v>
      </c>
      <c r="B1457" s="15" t="str">
        <v>GB</v>
      </c>
      <c r="C1457" s="15" t="str">
        <v>GBP</v>
      </c>
      <c r="D1457" s="15">
        <v>1449273600</v>
      </c>
      <c r="E1457" s="15">
        <v>1446742417</v>
      </c>
      <c r="F1457" s="15" t="b">
        <v>0</v>
      </c>
      <c r="G1457" s="15">
        <v>93</v>
      </c>
      <c r="J1457" s="15" t="str">
        <v>failed</v>
      </c>
      <c r="K1457" s="15" t="str">
        <v>US</v>
      </c>
      <c r="L1457" s="15" t="str">
        <v>USD</v>
      </c>
      <c r="M1457" s="15">
        <v>1448949540</v>
      </c>
      <c r="N1457" s="15">
        <v>1446048367</v>
      </c>
      <c r="O1457" s="15" t="b">
        <v>0</v>
      </c>
      <c r="P1457" s="15">
        <v>5</v>
      </c>
    </row>
    <row r="1458" spans="1:16" x14ac:dyDescent="0.35">
      <c r="A1458" s="15" t="str">
        <v>successful</v>
      </c>
      <c r="B1458" s="15" t="str">
        <v>US</v>
      </c>
      <c r="C1458" s="15" t="str">
        <v>USD</v>
      </c>
      <c r="D1458" s="15">
        <v>1487393940</v>
      </c>
      <c r="E1458" s="15">
        <v>1484115418</v>
      </c>
      <c r="F1458" s="15" t="b">
        <v>0</v>
      </c>
      <c r="G1458" s="15">
        <v>11</v>
      </c>
      <c r="J1458" s="15" t="str">
        <v>failed</v>
      </c>
      <c r="K1458" s="15" t="str">
        <v>US</v>
      </c>
      <c r="L1458" s="15" t="str">
        <v>USD</v>
      </c>
      <c r="M1458" s="15">
        <v>1437188400</v>
      </c>
      <c r="N1458" s="15">
        <v>1432100004</v>
      </c>
      <c r="O1458" s="15" t="b">
        <v>0</v>
      </c>
      <c r="P1458" s="15">
        <v>2</v>
      </c>
    </row>
    <row r="1459" spans="1:16" x14ac:dyDescent="0.35">
      <c r="A1459" s="15" t="str">
        <v>successful</v>
      </c>
      <c r="B1459" s="15" t="str">
        <v>CA</v>
      </c>
      <c r="C1459" s="15" t="str">
        <v>CAD</v>
      </c>
      <c r="D1459" s="15">
        <v>1449701284</v>
      </c>
      <c r="E1459" s="15">
        <v>1446241684</v>
      </c>
      <c r="F1459" s="15" t="b">
        <v>0</v>
      </c>
      <c r="G1459" s="15">
        <v>21</v>
      </c>
      <c r="J1459" s="15" t="str">
        <v>failed</v>
      </c>
      <c r="K1459" s="15" t="str">
        <v>GB</v>
      </c>
      <c r="L1459" s="15" t="str">
        <v>GBP</v>
      </c>
      <c r="M1459" s="15">
        <v>1473160954</v>
      </c>
      <c r="N1459" s="15">
        <v>1467976954</v>
      </c>
      <c r="O1459" s="15" t="b">
        <v>0</v>
      </c>
      <c r="P1459" s="15">
        <v>2</v>
      </c>
    </row>
    <row r="1460" spans="1:16" x14ac:dyDescent="0.35">
      <c r="A1460" s="15" t="str">
        <v>successful</v>
      </c>
      <c r="B1460" s="15" t="str">
        <v>US</v>
      </c>
      <c r="C1460" s="15" t="str">
        <v>USD</v>
      </c>
      <c r="D1460" s="15">
        <v>1407967200</v>
      </c>
      <c r="E1460" s="15">
        <v>1406039696</v>
      </c>
      <c r="F1460" s="15" t="b">
        <v>0</v>
      </c>
      <c r="G1460" s="15">
        <v>54</v>
      </c>
      <c r="J1460" s="15" t="str">
        <v>failed</v>
      </c>
      <c r="K1460" s="15" t="str">
        <v>US</v>
      </c>
      <c r="L1460" s="15" t="str">
        <v>USD</v>
      </c>
      <c r="M1460" s="15">
        <v>1421781360</v>
      </c>
      <c r="N1460" s="15">
        <v>1419213664</v>
      </c>
      <c r="O1460" s="15" t="b">
        <v>0</v>
      </c>
      <c r="P1460" s="15">
        <v>3</v>
      </c>
    </row>
    <row r="1461" spans="1:16" x14ac:dyDescent="0.35">
      <c r="A1461" s="15" t="str">
        <v>successful</v>
      </c>
      <c r="B1461" s="15" t="str">
        <v>US</v>
      </c>
      <c r="C1461" s="15" t="str">
        <v>USD</v>
      </c>
      <c r="D1461" s="15">
        <v>1408942740</v>
      </c>
      <c r="E1461" s="15">
        <v>1406958354</v>
      </c>
      <c r="F1461" s="15" t="b">
        <v>0</v>
      </c>
      <c r="G1461" s="15">
        <v>31</v>
      </c>
      <c r="J1461" s="15" t="str">
        <v>failed</v>
      </c>
      <c r="K1461" s="15" t="str">
        <v>CA</v>
      </c>
      <c r="L1461" s="15" t="str">
        <v>CAD</v>
      </c>
      <c r="M1461" s="15">
        <v>1416524325</v>
      </c>
      <c r="N1461" s="15">
        <v>1415228325</v>
      </c>
      <c r="O1461" s="15" t="b">
        <v>0</v>
      </c>
      <c r="P1461" s="15">
        <v>0</v>
      </c>
    </row>
    <row r="1462" spans="1:16" x14ac:dyDescent="0.35">
      <c r="A1462" s="15" t="str">
        <v>successful</v>
      </c>
      <c r="B1462" s="15" t="str">
        <v>GB</v>
      </c>
      <c r="C1462" s="15" t="str">
        <v>GBP</v>
      </c>
      <c r="D1462" s="15">
        <v>1426698000</v>
      </c>
      <c r="E1462" s="15">
        <v>1424825479</v>
      </c>
      <c r="F1462" s="15" t="b">
        <v>0</v>
      </c>
      <c r="G1462" s="15">
        <v>132</v>
      </c>
      <c r="J1462" s="15" t="str">
        <v>failed</v>
      </c>
      <c r="K1462" s="15" t="str">
        <v>US</v>
      </c>
      <c r="L1462" s="15" t="str">
        <v>USD</v>
      </c>
      <c r="M1462" s="15">
        <v>1428642000</v>
      </c>
      <c r="N1462" s="15">
        <v>1426050982</v>
      </c>
      <c r="O1462" s="15" t="b">
        <v>0</v>
      </c>
      <c r="P1462" s="15">
        <v>4</v>
      </c>
    </row>
    <row r="1463" spans="1:16" x14ac:dyDescent="0.35">
      <c r="A1463" s="15" t="str">
        <v>successful</v>
      </c>
      <c r="B1463" s="15" t="str">
        <v>US</v>
      </c>
      <c r="C1463" s="15" t="str">
        <v>USD</v>
      </c>
      <c r="D1463" s="15">
        <v>1411679804</v>
      </c>
      <c r="E1463" s="15">
        <v>1409087804</v>
      </c>
      <c r="F1463" s="15" t="b">
        <v>0</v>
      </c>
      <c r="G1463" s="15">
        <v>3</v>
      </c>
      <c r="J1463" s="15" t="str">
        <v>failed</v>
      </c>
      <c r="K1463" s="15" t="str">
        <v>AU</v>
      </c>
      <c r="L1463" s="15" t="str">
        <v>AUD</v>
      </c>
      <c r="M1463" s="15">
        <v>1408596589</v>
      </c>
      <c r="N1463" s="15">
        <v>1406004589</v>
      </c>
      <c r="O1463" s="15" t="b">
        <v>0</v>
      </c>
      <c r="P1463" s="15">
        <v>1</v>
      </c>
    </row>
    <row r="1464" spans="1:16" x14ac:dyDescent="0.35">
      <c r="A1464" s="15" t="str">
        <v>successful</v>
      </c>
      <c r="B1464" s="15" t="str">
        <v>GB</v>
      </c>
      <c r="C1464" s="15" t="str">
        <v>GBP</v>
      </c>
      <c r="D1464" s="15">
        <v>1431982727</v>
      </c>
      <c r="E1464" s="15">
        <v>1428094727</v>
      </c>
      <c r="F1464" s="15" t="b">
        <v>0</v>
      </c>
      <c r="G1464" s="15">
        <v>6</v>
      </c>
      <c r="J1464" s="15" t="str">
        <v>failed</v>
      </c>
      <c r="K1464" s="15" t="str">
        <v>US</v>
      </c>
      <c r="L1464" s="15" t="str">
        <v>USD</v>
      </c>
      <c r="M1464" s="15">
        <v>1413992210</v>
      </c>
      <c r="N1464" s="15">
        <v>1411400210</v>
      </c>
      <c r="O1464" s="15" t="b">
        <v>0</v>
      </c>
      <c r="P1464" s="15">
        <v>12</v>
      </c>
    </row>
    <row r="1465" spans="1:16" x14ac:dyDescent="0.35">
      <c r="A1465" s="15" t="str">
        <v>successful</v>
      </c>
      <c r="B1465" s="15" t="str">
        <v>US</v>
      </c>
      <c r="C1465" s="15" t="str">
        <v>USD</v>
      </c>
      <c r="D1465" s="15">
        <v>1422068400</v>
      </c>
      <c r="E1465" s="15">
        <v>1420774779</v>
      </c>
      <c r="F1465" s="15" t="b">
        <v>0</v>
      </c>
      <c r="G1465" s="15">
        <v>10</v>
      </c>
      <c r="J1465" s="15" t="str">
        <v>failed</v>
      </c>
      <c r="K1465" s="15" t="str">
        <v>US</v>
      </c>
      <c r="L1465" s="15" t="str">
        <v>USD</v>
      </c>
      <c r="M1465" s="15">
        <v>1420938000</v>
      </c>
      <c r="N1465" s="15">
        <v>1418862743</v>
      </c>
      <c r="O1465" s="15" t="b">
        <v>0</v>
      </c>
      <c r="P1465" s="15">
        <v>4</v>
      </c>
    </row>
    <row r="1466" spans="1:16" x14ac:dyDescent="0.35">
      <c r="A1466" s="15" t="str">
        <v>successful</v>
      </c>
      <c r="B1466" s="15" t="str">
        <v>US</v>
      </c>
      <c r="C1466" s="15" t="str">
        <v>USD</v>
      </c>
      <c r="D1466" s="15">
        <v>1431143940</v>
      </c>
      <c r="E1466" s="15">
        <v>1428585710</v>
      </c>
      <c r="F1466" s="15" t="b">
        <v>0</v>
      </c>
      <c r="G1466" s="15">
        <v>147</v>
      </c>
      <c r="J1466" s="15" t="str">
        <v>failed</v>
      </c>
      <c r="K1466" s="15" t="str">
        <v>GB</v>
      </c>
      <c r="L1466" s="15" t="str">
        <v>GBP</v>
      </c>
      <c r="M1466" s="15">
        <v>1460373187</v>
      </c>
      <c r="N1466" s="15">
        <v>1457352787</v>
      </c>
      <c r="O1466" s="15" t="b">
        <v>0</v>
      </c>
      <c r="P1466" s="15">
        <v>91</v>
      </c>
    </row>
    <row r="1467" spans="1:16" x14ac:dyDescent="0.35">
      <c r="A1467" s="15" t="str">
        <v>successful</v>
      </c>
      <c r="B1467" s="15" t="str">
        <v>US</v>
      </c>
      <c r="C1467" s="15" t="str">
        <v>USD</v>
      </c>
      <c r="D1467" s="15">
        <v>1410444068</v>
      </c>
      <c r="E1467" s="15">
        <v>1407852068</v>
      </c>
      <c r="F1467" s="15" t="b">
        <v>0</v>
      </c>
      <c r="G1467" s="15">
        <v>199</v>
      </c>
      <c r="J1467" s="15" t="str">
        <v>failed</v>
      </c>
      <c r="K1467" s="15" t="str">
        <v>US</v>
      </c>
      <c r="L1467" s="15" t="str">
        <v>USD</v>
      </c>
      <c r="M1467" s="15">
        <v>1436914815</v>
      </c>
      <c r="N1467" s="15">
        <v>1434322815</v>
      </c>
      <c r="O1467" s="15" t="b">
        <v>0</v>
      </c>
      <c r="P1467" s="15">
        <v>1</v>
      </c>
    </row>
    <row r="1468" spans="1:16" x14ac:dyDescent="0.35">
      <c r="A1468" s="15" t="str">
        <v>successful</v>
      </c>
      <c r="B1468" s="15" t="str">
        <v>US</v>
      </c>
      <c r="C1468" s="15" t="str">
        <v>USD</v>
      </c>
      <c r="D1468" s="15">
        <v>1424715779</v>
      </c>
      <c r="E1468" s="15">
        <v>1423506179</v>
      </c>
      <c r="F1468" s="15" t="b">
        <v>0</v>
      </c>
      <c r="G1468" s="15">
        <v>50</v>
      </c>
      <c r="J1468" s="15" t="str">
        <v>failed</v>
      </c>
      <c r="K1468" s="15" t="str">
        <v>US</v>
      </c>
      <c r="L1468" s="15" t="str">
        <v>USD</v>
      </c>
      <c r="M1468" s="15">
        <v>1414077391</v>
      </c>
      <c r="N1468" s="15">
        <v>1411485391</v>
      </c>
      <c r="O1468" s="15" t="b">
        <v>0</v>
      </c>
      <c r="P1468" s="15">
        <v>1</v>
      </c>
    </row>
    <row r="1469" spans="1:16" x14ac:dyDescent="0.35">
      <c r="A1469" s="15" t="str">
        <v>successful</v>
      </c>
      <c r="B1469" s="15" t="str">
        <v>US</v>
      </c>
      <c r="C1469" s="15" t="str">
        <v>USD</v>
      </c>
      <c r="D1469" s="15">
        <v>1405400400</v>
      </c>
      <c r="E1469" s="15">
        <v>1402934629</v>
      </c>
      <c r="F1469" s="15" t="b">
        <v>0</v>
      </c>
      <c r="G1469" s="15">
        <v>21</v>
      </c>
      <c r="J1469" s="15" t="str">
        <v>failed</v>
      </c>
      <c r="K1469" s="15" t="str">
        <v>US</v>
      </c>
      <c r="L1469" s="15" t="str">
        <v>USD</v>
      </c>
      <c r="M1469" s="15">
        <v>1399618380</v>
      </c>
      <c r="N1469" s="15">
        <v>1399058797</v>
      </c>
      <c r="O1469" s="15" t="b">
        <v>0</v>
      </c>
      <c r="P1469" s="15">
        <v>0</v>
      </c>
    </row>
    <row r="1470" spans="1:16" x14ac:dyDescent="0.35">
      <c r="A1470" s="15" t="str">
        <v>successful</v>
      </c>
      <c r="B1470" s="15" t="str">
        <v>US</v>
      </c>
      <c r="C1470" s="15" t="str">
        <v>USD</v>
      </c>
      <c r="D1470" s="15">
        <v>1457135846</v>
      </c>
      <c r="E1470" s="15">
        <v>1454543846</v>
      </c>
      <c r="F1470" s="15" t="b">
        <v>0</v>
      </c>
      <c r="G1470" s="15">
        <v>24</v>
      </c>
      <c r="J1470" s="15" t="str">
        <v>failed</v>
      </c>
      <c r="K1470" s="15" t="str">
        <v>US</v>
      </c>
      <c r="L1470" s="15" t="str">
        <v>USD</v>
      </c>
      <c r="M1470" s="15">
        <v>1413234316</v>
      </c>
      <c r="N1470" s="15">
        <v>1408050316</v>
      </c>
      <c r="O1470" s="15" t="b">
        <v>0</v>
      </c>
      <c r="P1470" s="15">
        <v>13</v>
      </c>
    </row>
    <row r="1471" spans="1:16" x14ac:dyDescent="0.35">
      <c r="A1471" s="15" t="str">
        <v>successful</v>
      </c>
      <c r="B1471" s="15" t="str">
        <v>US</v>
      </c>
      <c r="C1471" s="15" t="str">
        <v>USD</v>
      </c>
      <c r="D1471" s="15">
        <v>1401024758</v>
      </c>
      <c r="E1471" s="15">
        <v>1398432758</v>
      </c>
      <c r="F1471" s="15" t="b">
        <v>0</v>
      </c>
      <c r="G1471" s="15">
        <v>32</v>
      </c>
      <c r="J1471" s="15" t="str">
        <v>failed</v>
      </c>
      <c r="K1471" s="15" t="str">
        <v>GB</v>
      </c>
      <c r="L1471" s="15" t="str">
        <v>GBP</v>
      </c>
      <c r="M1471" s="15">
        <v>1416081600</v>
      </c>
      <c r="N1471" s="15">
        <v>1413477228</v>
      </c>
      <c r="O1471" s="15" t="b">
        <v>0</v>
      </c>
      <c r="P1471" s="15">
        <v>2</v>
      </c>
    </row>
    <row r="1472" spans="1:16" x14ac:dyDescent="0.35">
      <c r="A1472" s="15" t="str">
        <v>successful</v>
      </c>
      <c r="B1472" s="15" t="str">
        <v>GB</v>
      </c>
      <c r="C1472" s="15" t="str">
        <v>GBP</v>
      </c>
      <c r="D1472" s="15">
        <v>1431007264</v>
      </c>
      <c r="E1472" s="15">
        <v>1428415264</v>
      </c>
      <c r="F1472" s="15" t="b">
        <v>0</v>
      </c>
      <c r="G1472" s="15">
        <v>62</v>
      </c>
      <c r="J1472" s="15" t="str">
        <v>failed</v>
      </c>
      <c r="K1472" s="15" t="str">
        <v>US</v>
      </c>
      <c r="L1472" s="15" t="str">
        <v>USD</v>
      </c>
      <c r="M1472" s="15">
        <v>1475294400</v>
      </c>
      <c r="N1472" s="15">
        <v>1472674285</v>
      </c>
      <c r="O1472" s="15" t="b">
        <v>0</v>
      </c>
      <c r="P1472" s="15">
        <v>0</v>
      </c>
    </row>
    <row r="1473" spans="1:16" x14ac:dyDescent="0.35">
      <c r="A1473" s="15" t="str">
        <v>successful</v>
      </c>
      <c r="B1473" s="15" t="str">
        <v>CA</v>
      </c>
      <c r="C1473" s="15" t="str">
        <v>CAD</v>
      </c>
      <c r="D1473" s="15">
        <v>1410761280</v>
      </c>
      <c r="E1473" s="15">
        <v>1408604363</v>
      </c>
      <c r="F1473" s="15" t="b">
        <v>0</v>
      </c>
      <c r="G1473" s="15">
        <v>9</v>
      </c>
      <c r="J1473" s="15" t="str">
        <v>failed</v>
      </c>
      <c r="K1473" s="15" t="str">
        <v>GB</v>
      </c>
      <c r="L1473" s="15" t="str">
        <v>GBP</v>
      </c>
      <c r="M1473" s="15">
        <v>1403192031</v>
      </c>
      <c r="N1473" s="15">
        <v>1400600031</v>
      </c>
      <c r="O1473" s="15" t="b">
        <v>0</v>
      </c>
      <c r="P1473" s="15">
        <v>21</v>
      </c>
    </row>
    <row r="1474" spans="1:16" x14ac:dyDescent="0.35">
      <c r="A1474" s="15" t="str">
        <v>successful</v>
      </c>
      <c r="B1474" s="15" t="str">
        <v>AU</v>
      </c>
      <c r="C1474" s="15" t="str">
        <v>AUD</v>
      </c>
      <c r="D1474" s="15">
        <v>1424516400</v>
      </c>
      <c r="E1474" s="15">
        <v>1421812637</v>
      </c>
      <c r="F1474" s="15" t="b">
        <v>0</v>
      </c>
      <c r="G1474" s="15">
        <v>38</v>
      </c>
      <c r="J1474" s="15" t="str">
        <v>failed</v>
      </c>
      <c r="K1474" s="15" t="str">
        <v>US</v>
      </c>
      <c r="L1474" s="15" t="str">
        <v>USD</v>
      </c>
      <c r="M1474" s="15">
        <v>1467575940</v>
      </c>
      <c r="N1474" s="15">
        <v>1465856639</v>
      </c>
      <c r="O1474" s="15" t="b">
        <v>0</v>
      </c>
      <c r="P1474" s="15">
        <v>9</v>
      </c>
    </row>
    <row r="1475" spans="1:16" x14ac:dyDescent="0.35">
      <c r="A1475" s="15" t="str">
        <v>successful</v>
      </c>
      <c r="B1475" s="15" t="str">
        <v>US</v>
      </c>
      <c r="C1475" s="15" t="str">
        <v>USD</v>
      </c>
      <c r="D1475" s="15">
        <v>1465081053</v>
      </c>
      <c r="E1475" s="15">
        <v>1462489053</v>
      </c>
      <c r="F1475" s="15" t="b">
        <v>0</v>
      </c>
      <c r="G1475" s="15">
        <v>54</v>
      </c>
      <c r="J1475" s="15" t="str">
        <v>failed</v>
      </c>
      <c r="K1475" s="15" t="str">
        <v>GB</v>
      </c>
      <c r="L1475" s="15" t="str">
        <v>GBP</v>
      </c>
      <c r="M1475" s="15">
        <v>1448492400</v>
      </c>
      <c r="N1475" s="15">
        <v>1446506080</v>
      </c>
      <c r="O1475" s="15" t="b">
        <v>0</v>
      </c>
      <c r="P1475" s="15">
        <v>6</v>
      </c>
    </row>
    <row r="1476" spans="1:16" x14ac:dyDescent="0.35">
      <c r="A1476" s="15" t="str">
        <v>successful</v>
      </c>
      <c r="B1476" s="15" t="str">
        <v>CA</v>
      </c>
      <c r="C1476" s="15" t="str">
        <v>CAD</v>
      </c>
      <c r="D1476" s="15">
        <v>1402845364</v>
      </c>
      <c r="E1476" s="15">
        <v>1400253364</v>
      </c>
      <c r="F1476" s="15" t="b">
        <v>0</v>
      </c>
      <c r="G1476" s="15">
        <v>37</v>
      </c>
      <c r="J1476" s="15" t="str">
        <v>failed</v>
      </c>
      <c r="K1476" s="15" t="str">
        <v>US</v>
      </c>
      <c r="L1476" s="15" t="str">
        <v>USD</v>
      </c>
      <c r="M1476" s="15">
        <v>1459483140</v>
      </c>
      <c r="N1476" s="15">
        <v>1458178044</v>
      </c>
      <c r="O1476" s="15" t="b">
        <v>0</v>
      </c>
      <c r="P1476" s="15">
        <v>4</v>
      </c>
    </row>
    <row r="1477" spans="1:16" x14ac:dyDescent="0.35">
      <c r="A1477" s="15" t="str">
        <v>successful</v>
      </c>
      <c r="B1477" s="15" t="str">
        <v>US</v>
      </c>
      <c r="C1477" s="15" t="str">
        <v>USD</v>
      </c>
      <c r="D1477" s="15">
        <v>1472490000</v>
      </c>
      <c r="E1477" s="15">
        <v>1467468008</v>
      </c>
      <c r="F1477" s="15" t="b">
        <v>0</v>
      </c>
      <c r="G1477" s="15">
        <v>39</v>
      </c>
      <c r="J1477" s="15" t="str">
        <v>failed</v>
      </c>
      <c r="K1477" s="15" t="str">
        <v>CA</v>
      </c>
      <c r="L1477" s="15" t="str">
        <v>CAD</v>
      </c>
      <c r="M1477" s="15">
        <v>1410836400</v>
      </c>
      <c r="N1477" s="15">
        <v>1408116152</v>
      </c>
      <c r="O1477" s="15" t="b">
        <v>0</v>
      </c>
      <c r="P1477" s="15">
        <v>7</v>
      </c>
    </row>
    <row r="1478" spans="1:16" x14ac:dyDescent="0.35">
      <c r="A1478" s="15" t="str">
        <v>successful</v>
      </c>
      <c r="B1478" s="15" t="str">
        <v>US</v>
      </c>
      <c r="C1478" s="15" t="str">
        <v>USD</v>
      </c>
      <c r="D1478" s="15">
        <v>1413176340</v>
      </c>
      <c r="E1478" s="15">
        <v>1412091423</v>
      </c>
      <c r="F1478" s="15" t="b">
        <v>0</v>
      </c>
      <c r="G1478" s="15">
        <v>34</v>
      </c>
      <c r="J1478" s="15" t="str">
        <v>failed</v>
      </c>
      <c r="K1478" s="15" t="str">
        <v>CA</v>
      </c>
      <c r="L1478" s="15" t="str">
        <v>CAD</v>
      </c>
      <c r="M1478" s="15">
        <v>1403539200</v>
      </c>
      <c r="N1478" s="15">
        <v>1400604056</v>
      </c>
      <c r="O1478" s="15" t="b">
        <v>0</v>
      </c>
      <c r="P1478" s="15">
        <v>5</v>
      </c>
    </row>
    <row r="1479" spans="1:16" x14ac:dyDescent="0.35">
      <c r="A1479" s="15" t="str">
        <v>successful</v>
      </c>
      <c r="B1479" s="15" t="str">
        <v>GB</v>
      </c>
      <c r="C1479" s="15" t="str">
        <v>GBP</v>
      </c>
      <c r="D1479" s="15">
        <v>1405249113</v>
      </c>
      <c r="E1479" s="15">
        <v>1402657113</v>
      </c>
      <c r="F1479" s="15" t="b">
        <v>0</v>
      </c>
      <c r="G1479" s="15">
        <v>55</v>
      </c>
      <c r="J1479" s="15" t="str">
        <v>failed</v>
      </c>
      <c r="K1479" s="15" t="str">
        <v>US</v>
      </c>
      <c r="L1479" s="15" t="str">
        <v>USD</v>
      </c>
      <c r="M1479" s="15">
        <v>1461205423</v>
      </c>
      <c r="N1479" s="15">
        <v>1456025023</v>
      </c>
      <c r="O1479" s="15" t="b">
        <v>0</v>
      </c>
      <c r="P1479" s="15">
        <v>0</v>
      </c>
    </row>
    <row r="1480" spans="1:16" x14ac:dyDescent="0.35">
      <c r="A1480" s="15" t="str">
        <v>successful</v>
      </c>
      <c r="B1480" s="15" t="str">
        <v>US</v>
      </c>
      <c r="C1480" s="15" t="str">
        <v>USD</v>
      </c>
      <c r="D1480" s="15">
        <v>1422636814</v>
      </c>
      <c r="E1480" s="15">
        <v>1420044814</v>
      </c>
      <c r="F1480" s="15" t="b">
        <v>0</v>
      </c>
      <c r="G1480" s="15">
        <v>32</v>
      </c>
      <c r="J1480" s="15" t="str">
        <v>failed</v>
      </c>
      <c r="K1480" s="15" t="str">
        <v>US</v>
      </c>
      <c r="L1480" s="15" t="str">
        <v>USD</v>
      </c>
      <c r="M1480" s="15">
        <v>1467481468</v>
      </c>
      <c r="N1480" s="15">
        <v>1464889468</v>
      </c>
      <c r="O1480" s="15" t="b">
        <v>0</v>
      </c>
      <c r="P1480" s="15">
        <v>3</v>
      </c>
    </row>
    <row r="1481" spans="1:16" x14ac:dyDescent="0.35">
      <c r="A1481" s="15" t="str">
        <v>successful</v>
      </c>
      <c r="B1481" s="15" t="str">
        <v>US</v>
      </c>
      <c r="C1481" s="15" t="str">
        <v>USD</v>
      </c>
      <c r="D1481" s="15">
        <v>1409187600</v>
      </c>
      <c r="E1481" s="15">
        <v>1406316312</v>
      </c>
      <c r="F1481" s="15" t="b">
        <v>0</v>
      </c>
      <c r="G1481" s="15">
        <v>25</v>
      </c>
      <c r="J1481" s="15" t="str">
        <v>failed</v>
      </c>
      <c r="K1481" s="15" t="str">
        <v>GB</v>
      </c>
      <c r="L1481" s="15" t="str">
        <v>GBP</v>
      </c>
      <c r="M1481" s="15">
        <v>1403886084</v>
      </c>
      <c r="N1481" s="15">
        <v>1401294084</v>
      </c>
      <c r="O1481" s="15" t="b">
        <v>0</v>
      </c>
      <c r="P1481" s="15">
        <v>9</v>
      </c>
    </row>
    <row r="1482" spans="1:16" x14ac:dyDescent="0.35">
      <c r="A1482" s="15" t="str">
        <v>successful</v>
      </c>
      <c r="B1482" s="15" t="str">
        <v>US</v>
      </c>
      <c r="C1482" s="15" t="str">
        <v>USD</v>
      </c>
      <c r="D1482" s="15">
        <v>1421606018</v>
      </c>
      <c r="E1482" s="15">
        <v>1418150018</v>
      </c>
      <c r="F1482" s="15" t="b">
        <v>0</v>
      </c>
      <c r="G1482" s="15">
        <v>33</v>
      </c>
      <c r="J1482" s="15" t="str">
        <v>failed</v>
      </c>
      <c r="K1482" s="15" t="str">
        <v>AU</v>
      </c>
      <c r="L1482" s="15" t="str">
        <v>AUD</v>
      </c>
      <c r="M1482" s="15">
        <v>1430316426</v>
      </c>
      <c r="N1482" s="15">
        <v>1427724426</v>
      </c>
      <c r="O1482" s="15" t="b">
        <v>0</v>
      </c>
      <c r="P1482" s="15">
        <v>6</v>
      </c>
    </row>
    <row r="1483" spans="1:16" x14ac:dyDescent="0.35">
      <c r="A1483" s="15" t="str">
        <v>successful</v>
      </c>
      <c r="B1483" s="15" t="str">
        <v>US</v>
      </c>
      <c r="C1483" s="15" t="str">
        <v>USD</v>
      </c>
      <c r="D1483" s="15">
        <v>1427342400</v>
      </c>
      <c r="E1483" s="15">
        <v>1424927159</v>
      </c>
      <c r="F1483" s="15" t="b">
        <v>0</v>
      </c>
      <c r="G1483" s="15">
        <v>108</v>
      </c>
      <c r="J1483" s="15" t="str">
        <v>failed</v>
      </c>
      <c r="K1483" s="15" t="str">
        <v>US</v>
      </c>
      <c r="L1483" s="15" t="str">
        <v>USD</v>
      </c>
      <c r="M1483" s="15">
        <v>1407883811</v>
      </c>
      <c r="N1483" s="15">
        <v>1405291811</v>
      </c>
      <c r="O1483" s="15" t="b">
        <v>0</v>
      </c>
      <c r="P1483" s="15">
        <v>4</v>
      </c>
    </row>
    <row r="1484" spans="1:16" x14ac:dyDescent="0.35">
      <c r="A1484" s="15" t="str">
        <v>successful</v>
      </c>
      <c r="B1484" s="15" t="str">
        <v>US</v>
      </c>
      <c r="C1484" s="15" t="str">
        <v>USD</v>
      </c>
      <c r="D1484" s="15">
        <v>1425193140</v>
      </c>
      <c r="E1484" s="15">
        <v>1422769906</v>
      </c>
      <c r="F1484" s="15" t="b">
        <v>0</v>
      </c>
      <c r="G1484" s="15">
        <v>20</v>
      </c>
      <c r="J1484" s="15" t="str">
        <v>failed</v>
      </c>
      <c r="K1484" s="15" t="str">
        <v>US</v>
      </c>
      <c r="L1484" s="15" t="str">
        <v>USD</v>
      </c>
      <c r="M1484" s="15">
        <v>1463619388</v>
      </c>
      <c r="N1484" s="15">
        <v>1461027388</v>
      </c>
      <c r="O1484" s="15" t="b">
        <v>0</v>
      </c>
      <c r="P1484" s="15">
        <v>1</v>
      </c>
    </row>
    <row r="1485" spans="1:16" x14ac:dyDescent="0.35">
      <c r="A1485" s="15" t="str">
        <v>successful</v>
      </c>
      <c r="B1485" s="15" t="str">
        <v>US</v>
      </c>
      <c r="C1485" s="15" t="str">
        <v>USD</v>
      </c>
      <c r="D1485" s="15">
        <v>1435835824</v>
      </c>
      <c r="E1485" s="15">
        <v>1433243824</v>
      </c>
      <c r="F1485" s="15" t="b">
        <v>0</v>
      </c>
      <c r="G1485" s="15">
        <v>98</v>
      </c>
      <c r="J1485" s="15" t="str">
        <v>failed</v>
      </c>
      <c r="K1485" s="15" t="str">
        <v>US</v>
      </c>
      <c r="L1485" s="15" t="str">
        <v>USD</v>
      </c>
      <c r="M1485" s="15">
        <v>1443408550</v>
      </c>
      <c r="N1485" s="15">
        <v>1439952550</v>
      </c>
      <c r="O1485" s="15" t="b">
        <v>0</v>
      </c>
      <c r="P1485" s="15">
        <v>17</v>
      </c>
    </row>
    <row r="1486" spans="1:16" x14ac:dyDescent="0.35">
      <c r="A1486" s="15" t="str">
        <v>successful</v>
      </c>
      <c r="B1486" s="15" t="str">
        <v>US</v>
      </c>
      <c r="C1486" s="15" t="str">
        <v>USD</v>
      </c>
      <c r="D1486" s="15">
        <v>1407360720</v>
      </c>
      <c r="E1486" s="15">
        <v>1404769819</v>
      </c>
      <c r="F1486" s="15" t="b">
        <v>0</v>
      </c>
      <c r="G1486" s="15">
        <v>196</v>
      </c>
      <c r="J1486" s="15" t="str">
        <v>failed</v>
      </c>
      <c r="K1486" s="15" t="str">
        <v>US</v>
      </c>
      <c r="L1486" s="15" t="str">
        <v>USD</v>
      </c>
      <c r="M1486" s="15">
        <v>1484348700</v>
      </c>
      <c r="N1486" s="15">
        <v>1481756855</v>
      </c>
      <c r="O1486" s="15" t="b">
        <v>0</v>
      </c>
      <c r="P1486" s="15">
        <v>1</v>
      </c>
    </row>
    <row r="1487" spans="1:16" x14ac:dyDescent="0.35">
      <c r="A1487" s="15" t="str">
        <v>successful</v>
      </c>
      <c r="B1487" s="15" t="str">
        <v>US</v>
      </c>
      <c r="C1487" s="15" t="str">
        <v>USD</v>
      </c>
      <c r="D1487" s="15">
        <v>1436290233</v>
      </c>
      <c r="E1487" s="15">
        <v>1433698233</v>
      </c>
      <c r="F1487" s="15" t="b">
        <v>0</v>
      </c>
      <c r="G1487" s="15">
        <v>39</v>
      </c>
      <c r="J1487" s="15" t="str">
        <v>failed</v>
      </c>
      <c r="K1487" s="15" t="str">
        <v>GB</v>
      </c>
      <c r="L1487" s="15" t="str">
        <v>GBP</v>
      </c>
      <c r="M1487" s="15">
        <v>1425124800</v>
      </c>
      <c r="N1487" s="15">
        <v>1421596356</v>
      </c>
      <c r="O1487" s="15" t="b">
        <v>0</v>
      </c>
      <c r="P1487" s="15">
        <v>13</v>
      </c>
    </row>
    <row r="1488" spans="1:16" x14ac:dyDescent="0.35">
      <c r="A1488" s="15" t="str">
        <v>successful</v>
      </c>
      <c r="B1488" s="15" t="str">
        <v>US</v>
      </c>
      <c r="C1488" s="15" t="str">
        <v>USD</v>
      </c>
      <c r="D1488" s="15">
        <v>1442425412</v>
      </c>
      <c r="E1488" s="15">
        <v>1439833412</v>
      </c>
      <c r="F1488" s="15" t="b">
        <v>0</v>
      </c>
      <c r="G1488" s="15">
        <v>128</v>
      </c>
      <c r="J1488" s="15" t="str">
        <v>failed</v>
      </c>
      <c r="K1488" s="15" t="str">
        <v>US</v>
      </c>
      <c r="L1488" s="15" t="str">
        <v>USD</v>
      </c>
      <c r="M1488" s="15">
        <v>1425178800</v>
      </c>
      <c r="N1488" s="15">
        <v>1422374420</v>
      </c>
      <c r="O1488" s="15" t="b">
        <v>0</v>
      </c>
      <c r="P1488" s="15">
        <v>6</v>
      </c>
    </row>
    <row r="1489" spans="1:16" x14ac:dyDescent="0.35">
      <c r="A1489" s="15" t="str">
        <v>successful</v>
      </c>
      <c r="B1489" s="15" t="str">
        <v>US</v>
      </c>
      <c r="C1489" s="15" t="str">
        <v>USD</v>
      </c>
      <c r="D1489" s="15">
        <v>1425872692</v>
      </c>
      <c r="E1489" s="15">
        <v>1423284292</v>
      </c>
      <c r="F1489" s="15" t="b">
        <v>0</v>
      </c>
      <c r="G1489" s="15">
        <v>71</v>
      </c>
      <c r="J1489" s="15" t="str">
        <v>failed</v>
      </c>
      <c r="K1489" s="15" t="str">
        <v>MX</v>
      </c>
      <c r="L1489" s="15" t="str">
        <v>MXN</v>
      </c>
      <c r="M1489" s="15">
        <v>1482779931</v>
      </c>
      <c r="N1489" s="15">
        <v>1480187931</v>
      </c>
      <c r="O1489" s="15" t="b">
        <v>0</v>
      </c>
      <c r="P1489" s="15">
        <v>0</v>
      </c>
    </row>
    <row r="1490" spans="1:16" x14ac:dyDescent="0.35">
      <c r="A1490" s="15" t="str">
        <v>successful</v>
      </c>
      <c r="B1490" s="15" t="str">
        <v>US</v>
      </c>
      <c r="C1490" s="15" t="str">
        <v>USD</v>
      </c>
      <c r="D1490" s="15">
        <v>1471406340</v>
      </c>
      <c r="E1490" s="15">
        <v>1470227660</v>
      </c>
      <c r="F1490" s="15" t="b">
        <v>0</v>
      </c>
      <c r="G1490" s="15">
        <v>47</v>
      </c>
      <c r="J1490" s="15" t="str">
        <v>failed</v>
      </c>
      <c r="K1490" s="15" t="str">
        <v>GB</v>
      </c>
      <c r="L1490" s="15" t="str">
        <v>GBP</v>
      </c>
      <c r="M1490" s="15">
        <v>1408646111</v>
      </c>
      <c r="N1490" s="15">
        <v>1403462111</v>
      </c>
      <c r="O1490" s="15" t="b">
        <v>0</v>
      </c>
      <c r="P1490" s="15">
        <v>2</v>
      </c>
    </row>
    <row r="1491" spans="1:16" x14ac:dyDescent="0.35">
      <c r="A1491" s="15" t="str">
        <v>successful</v>
      </c>
      <c r="B1491" s="15" t="str">
        <v>CA</v>
      </c>
      <c r="C1491" s="15" t="str">
        <v>CAD</v>
      </c>
      <c r="D1491" s="15">
        <v>1430693460</v>
      </c>
      <c r="E1491" s="15">
        <v>1428087153</v>
      </c>
      <c r="F1491" s="15" t="b">
        <v>0</v>
      </c>
      <c r="G1491" s="15">
        <v>17</v>
      </c>
      <c r="J1491" s="15" t="str">
        <v>failed</v>
      </c>
      <c r="K1491" s="15" t="str">
        <v>US</v>
      </c>
      <c r="L1491" s="15" t="str">
        <v>USD</v>
      </c>
      <c r="M1491" s="15">
        <v>1431144000</v>
      </c>
      <c r="N1491" s="15">
        <v>1426407426</v>
      </c>
      <c r="O1491" s="15" t="b">
        <v>0</v>
      </c>
      <c r="P1491" s="15">
        <v>2</v>
      </c>
    </row>
    <row r="1492" spans="1:16" x14ac:dyDescent="0.35">
      <c r="A1492" s="15" t="str">
        <v>successful</v>
      </c>
      <c r="B1492" s="15" t="str">
        <v>US</v>
      </c>
      <c r="C1492" s="15" t="str">
        <v>USD</v>
      </c>
      <c r="D1492" s="15">
        <v>1405699451</v>
      </c>
      <c r="E1492" s="15">
        <v>1403107451</v>
      </c>
      <c r="F1492" s="15" t="b">
        <v>0</v>
      </c>
      <c r="G1492" s="15">
        <v>91</v>
      </c>
      <c r="J1492" s="15" t="str">
        <v>failed</v>
      </c>
      <c r="K1492" s="15" t="str">
        <v>GB</v>
      </c>
      <c r="L1492" s="15" t="str">
        <v>GBP</v>
      </c>
      <c r="M1492" s="15">
        <v>1446732975</v>
      </c>
      <c r="N1492" s="15">
        <v>1444137375</v>
      </c>
      <c r="O1492" s="15" t="b">
        <v>0</v>
      </c>
      <c r="P1492" s="15">
        <v>21</v>
      </c>
    </row>
    <row r="1493" spans="1:16" x14ac:dyDescent="0.35">
      <c r="A1493" s="15" t="str">
        <v>successful</v>
      </c>
      <c r="B1493" s="15" t="str">
        <v>US</v>
      </c>
      <c r="C1493" s="15" t="str">
        <v>USD</v>
      </c>
      <c r="D1493" s="15">
        <v>1409500078</v>
      </c>
      <c r="E1493" s="15">
        <v>1406908078</v>
      </c>
      <c r="F1493" s="15" t="b">
        <v>0</v>
      </c>
      <c r="G1493" s="15">
        <v>43</v>
      </c>
      <c r="J1493" s="15" t="str">
        <v>failed</v>
      </c>
      <c r="K1493" s="15" t="str">
        <v>GB</v>
      </c>
      <c r="L1493" s="15" t="str">
        <v>GBP</v>
      </c>
      <c r="M1493" s="15">
        <v>1404149280</v>
      </c>
      <c r="N1493" s="15">
        <v>1400547969</v>
      </c>
      <c r="O1493" s="15" t="b">
        <v>0</v>
      </c>
      <c r="P1493" s="15">
        <v>13</v>
      </c>
    </row>
    <row r="1494" spans="1:16" x14ac:dyDescent="0.35">
      <c r="A1494" s="15" t="str">
        <v>successful</v>
      </c>
      <c r="B1494" s="15" t="str">
        <v>US</v>
      </c>
      <c r="C1494" s="15" t="str">
        <v>USD</v>
      </c>
      <c r="D1494" s="15">
        <v>1480899600</v>
      </c>
      <c r="E1494" s="15">
        <v>1479609520</v>
      </c>
      <c r="F1494" s="15" t="b">
        <v>0</v>
      </c>
      <c r="G1494" s="15">
        <v>17</v>
      </c>
      <c r="J1494" s="15" t="str">
        <v>failed</v>
      </c>
      <c r="K1494" s="15" t="str">
        <v>US</v>
      </c>
      <c r="L1494" s="15" t="str">
        <v>USD</v>
      </c>
      <c r="M1494" s="15">
        <v>1413921060</v>
      </c>
      <c r="N1494" s="15">
        <v>1411499149</v>
      </c>
      <c r="O1494" s="15" t="b">
        <v>0</v>
      </c>
      <c r="P1494" s="15">
        <v>0</v>
      </c>
    </row>
    <row r="1495" spans="1:16" x14ac:dyDescent="0.35">
      <c r="A1495" s="15" t="str">
        <v>successful</v>
      </c>
      <c r="B1495" s="15" t="str">
        <v>US</v>
      </c>
      <c r="C1495" s="15" t="str">
        <v>USD</v>
      </c>
      <c r="D1495" s="15">
        <v>1451620800</v>
      </c>
      <c r="E1495" s="15">
        <v>1449171508</v>
      </c>
      <c r="F1495" s="15" t="b">
        <v>0</v>
      </c>
      <c r="G1495" s="15">
        <v>33</v>
      </c>
      <c r="J1495" s="15" t="str">
        <v>failed</v>
      </c>
      <c r="K1495" s="15" t="str">
        <v>US</v>
      </c>
      <c r="L1495" s="15" t="str">
        <v>USD</v>
      </c>
      <c r="M1495" s="15">
        <v>1482339794</v>
      </c>
      <c r="N1495" s="15">
        <v>1479747794</v>
      </c>
      <c r="O1495" s="15" t="b">
        <v>0</v>
      </c>
      <c r="P1495" s="15">
        <v>6</v>
      </c>
    </row>
    <row r="1496" spans="1:16" x14ac:dyDescent="0.35">
      <c r="A1496" s="15" t="str">
        <v>successful</v>
      </c>
      <c r="B1496" s="15" t="str">
        <v>US</v>
      </c>
      <c r="C1496" s="15" t="str">
        <v>USD</v>
      </c>
      <c r="D1496" s="15">
        <v>1411695300</v>
      </c>
      <c r="E1496" s="15">
        <v>1409275671</v>
      </c>
      <c r="F1496" s="15" t="b">
        <v>0</v>
      </c>
      <c r="G1496" s="15">
        <v>87</v>
      </c>
      <c r="J1496" s="15" t="str">
        <v>failed</v>
      </c>
      <c r="K1496" s="15" t="str">
        <v>GB</v>
      </c>
      <c r="L1496" s="15" t="str">
        <v>GBP</v>
      </c>
      <c r="M1496" s="15">
        <v>1485543242</v>
      </c>
      <c r="N1496" s="15">
        <v>1482951242</v>
      </c>
      <c r="O1496" s="15" t="b">
        <v>0</v>
      </c>
      <c r="P1496" s="15">
        <v>0</v>
      </c>
    </row>
    <row r="1497" spans="1:16" x14ac:dyDescent="0.35">
      <c r="A1497" s="15" t="str">
        <v>successful</v>
      </c>
      <c r="B1497" s="15" t="str">
        <v>US</v>
      </c>
      <c r="C1497" s="15" t="str">
        <v>USD</v>
      </c>
      <c r="D1497" s="15">
        <v>1417057200</v>
      </c>
      <c r="E1497" s="15">
        <v>1414599886</v>
      </c>
      <c r="F1497" s="15" t="b">
        <v>0</v>
      </c>
      <c r="G1497" s="15">
        <v>113</v>
      </c>
      <c r="J1497" s="15" t="str">
        <v>failed</v>
      </c>
      <c r="K1497" s="15" t="str">
        <v>US</v>
      </c>
      <c r="L1497" s="15" t="str">
        <v>USD</v>
      </c>
      <c r="M1497" s="15">
        <v>1466375521</v>
      </c>
      <c r="N1497" s="15">
        <v>1463783521</v>
      </c>
      <c r="O1497" s="15" t="b">
        <v>0</v>
      </c>
      <c r="P1497" s="15">
        <v>1</v>
      </c>
    </row>
    <row r="1498" spans="1:16" x14ac:dyDescent="0.35">
      <c r="A1498" s="15" t="str">
        <v>successful</v>
      </c>
      <c r="B1498" s="15" t="str">
        <v>GB</v>
      </c>
      <c r="C1498" s="15" t="str">
        <v>GBP</v>
      </c>
      <c r="D1498" s="15">
        <v>1457870400</v>
      </c>
      <c r="E1498" s="15">
        <v>1456421530</v>
      </c>
      <c r="F1498" s="15" t="b">
        <v>0</v>
      </c>
      <c r="G1498" s="15">
        <v>14</v>
      </c>
      <c r="J1498" s="15" t="str">
        <v>failed</v>
      </c>
      <c r="K1498" s="15" t="str">
        <v>US</v>
      </c>
      <c r="L1498" s="15" t="str">
        <v>USD</v>
      </c>
      <c r="M1498" s="15">
        <v>1465930440</v>
      </c>
      <c r="N1498" s="15">
        <v>1463849116</v>
      </c>
      <c r="O1498" s="15" t="b">
        <v>0</v>
      </c>
      <c r="P1498" s="15">
        <v>0</v>
      </c>
    </row>
    <row r="1499" spans="1:16" x14ac:dyDescent="0.35">
      <c r="A1499" s="15" t="str">
        <v>successful</v>
      </c>
      <c r="B1499" s="15" t="str">
        <v>US</v>
      </c>
      <c r="C1499" s="15" t="str">
        <v>USD</v>
      </c>
      <c r="D1499" s="15">
        <v>1427076840</v>
      </c>
      <c r="E1499" s="15">
        <v>1421960934</v>
      </c>
      <c r="F1499" s="15" t="b">
        <v>0</v>
      </c>
      <c r="G1499" s="15">
        <v>30</v>
      </c>
      <c r="J1499" s="15" t="str">
        <v>failed</v>
      </c>
      <c r="K1499" s="15" t="str">
        <v>US</v>
      </c>
      <c r="L1499" s="15" t="str">
        <v>USD</v>
      </c>
      <c r="M1499" s="15">
        <v>1425819425</v>
      </c>
      <c r="N1499" s="15">
        <v>1423231025</v>
      </c>
      <c r="O1499" s="15" t="b">
        <v>0</v>
      </c>
      <c r="P1499" s="15">
        <v>12</v>
      </c>
    </row>
    <row r="1500" spans="1:16" x14ac:dyDescent="0.35">
      <c r="A1500" s="15" t="str">
        <v>successful</v>
      </c>
      <c r="B1500" s="15" t="str">
        <v>US</v>
      </c>
      <c r="C1500" s="15" t="str">
        <v>USD</v>
      </c>
      <c r="D1500" s="15">
        <v>1413784740</v>
      </c>
      <c r="E1500" s="15">
        <v>1412954547</v>
      </c>
      <c r="F1500" s="15" t="b">
        <v>0</v>
      </c>
      <c r="G1500" s="15">
        <v>16</v>
      </c>
      <c r="J1500" s="15" t="str">
        <v>failed</v>
      </c>
      <c r="K1500" s="15" t="str">
        <v>US</v>
      </c>
      <c r="L1500" s="15" t="str">
        <v>USD</v>
      </c>
      <c r="M1500" s="15">
        <v>1447542000</v>
      </c>
      <c r="N1500" s="15">
        <v>1446179553</v>
      </c>
      <c r="O1500" s="15" t="b">
        <v>0</v>
      </c>
      <c r="P1500" s="15">
        <v>2</v>
      </c>
    </row>
    <row r="1501" spans="1:16" x14ac:dyDescent="0.35">
      <c r="A1501" s="15" t="str">
        <v>successful</v>
      </c>
      <c r="B1501" s="15" t="str">
        <v>US</v>
      </c>
      <c r="C1501" s="15" t="str">
        <v>USD</v>
      </c>
      <c r="D1501" s="15">
        <v>1420524000</v>
      </c>
      <c r="E1501" s="15">
        <v>1419104823</v>
      </c>
      <c r="F1501" s="15" t="b">
        <v>0</v>
      </c>
      <c r="G1501" s="15">
        <v>46</v>
      </c>
      <c r="J1501" s="15" t="str">
        <v>failed</v>
      </c>
      <c r="K1501" s="15" t="str">
        <v>US</v>
      </c>
      <c r="L1501" s="15" t="str">
        <v>USD</v>
      </c>
      <c r="M1501" s="15">
        <v>1452795416</v>
      </c>
      <c r="N1501" s="15">
        <v>1450203416</v>
      </c>
      <c r="O1501" s="15" t="b">
        <v>0</v>
      </c>
      <c r="P1501" s="15">
        <v>6</v>
      </c>
    </row>
    <row r="1502" spans="1:16" x14ac:dyDescent="0.35">
      <c r="A1502" s="15" t="str">
        <v>successful</v>
      </c>
      <c r="B1502" s="15" t="str">
        <v>US</v>
      </c>
      <c r="C1502" s="15" t="str">
        <v>USD</v>
      </c>
      <c r="D1502" s="15">
        <v>1440381600</v>
      </c>
      <c r="E1502" s="15">
        <v>1438639130</v>
      </c>
      <c r="F1502" s="15" t="b">
        <v>0</v>
      </c>
      <c r="G1502" s="15">
        <v>24</v>
      </c>
      <c r="J1502" s="15" t="str">
        <v>failed</v>
      </c>
      <c r="K1502" s="15" t="str">
        <v>IT</v>
      </c>
      <c r="L1502" s="15" t="str">
        <v>EUR</v>
      </c>
      <c r="M1502" s="15">
        <v>1476008906</v>
      </c>
      <c r="N1502" s="15">
        <v>1473416906</v>
      </c>
      <c r="O1502" s="15" t="b">
        <v>0</v>
      </c>
      <c r="P1502" s="15">
        <v>1</v>
      </c>
    </row>
    <row r="1503" spans="1:16" x14ac:dyDescent="0.35">
      <c r="A1503" s="15" t="str">
        <v>successful</v>
      </c>
      <c r="B1503" s="15" t="str">
        <v>IE</v>
      </c>
      <c r="C1503" s="15" t="str">
        <v>EUR</v>
      </c>
      <c r="D1503" s="15">
        <v>1443014756</v>
      </c>
      <c r="E1503" s="15">
        <v>1439126756</v>
      </c>
      <c r="F1503" s="15" t="b">
        <v>1</v>
      </c>
      <c r="G1503" s="15">
        <v>97</v>
      </c>
      <c r="J1503" s="15" t="str">
        <v>failed</v>
      </c>
      <c r="K1503" s="15" t="str">
        <v>US</v>
      </c>
      <c r="L1503" s="15" t="str">
        <v>USD</v>
      </c>
      <c r="M1503" s="15">
        <v>1427169540</v>
      </c>
      <c r="N1503" s="15">
        <v>1424701775</v>
      </c>
      <c r="O1503" s="15" t="b">
        <v>0</v>
      </c>
      <c r="P1503" s="15">
        <v>1</v>
      </c>
    </row>
    <row r="1504" spans="1:16" x14ac:dyDescent="0.35">
      <c r="A1504" s="15" t="str">
        <v>successful</v>
      </c>
      <c r="B1504" s="15" t="str">
        <v>GB</v>
      </c>
      <c r="C1504" s="15" t="str">
        <v>GBP</v>
      </c>
      <c r="D1504" s="15">
        <v>1455208143</v>
      </c>
      <c r="E1504" s="15">
        <v>1452616143</v>
      </c>
      <c r="F1504" s="15" t="b">
        <v>1</v>
      </c>
      <c r="G1504" s="15">
        <v>59</v>
      </c>
      <c r="J1504" s="15" t="str">
        <v>failed</v>
      </c>
      <c r="K1504" s="15" t="str">
        <v>US</v>
      </c>
      <c r="L1504" s="15" t="str">
        <v>USD</v>
      </c>
      <c r="M1504" s="15">
        <v>1448078400</v>
      </c>
      <c r="N1504" s="15">
        <v>1445985299</v>
      </c>
      <c r="O1504" s="15" t="b">
        <v>0</v>
      </c>
      <c r="P1504" s="15">
        <v>5</v>
      </c>
    </row>
    <row r="1505" spans="1:16" x14ac:dyDescent="0.35">
      <c r="A1505" s="15" t="str">
        <v>successful</v>
      </c>
      <c r="B1505" s="15" t="str">
        <v>US</v>
      </c>
      <c r="C1505" s="15" t="str">
        <v>USD</v>
      </c>
      <c r="D1505" s="15">
        <v>1415722236</v>
      </c>
      <c r="E1505" s="15">
        <v>1410534636</v>
      </c>
      <c r="F1505" s="15" t="b">
        <v>1</v>
      </c>
      <c r="G1505" s="15">
        <v>1095</v>
      </c>
      <c r="J1505" s="15" t="str">
        <v>failed</v>
      </c>
      <c r="K1505" s="15" t="str">
        <v>US</v>
      </c>
      <c r="L1505" s="15" t="str">
        <v>USD</v>
      </c>
      <c r="M1505" s="15">
        <v>1468777786</v>
      </c>
      <c r="N1505" s="15">
        <v>1466185786</v>
      </c>
      <c r="O1505" s="15" t="b">
        <v>0</v>
      </c>
      <c r="P1505" s="15">
        <v>0</v>
      </c>
    </row>
    <row r="1506" spans="1:16" x14ac:dyDescent="0.35">
      <c r="A1506" s="15" t="str">
        <v>successful</v>
      </c>
      <c r="B1506" s="15" t="str">
        <v>US</v>
      </c>
      <c r="C1506" s="15" t="str">
        <v>USD</v>
      </c>
      <c r="D1506" s="15">
        <v>1472020881</v>
      </c>
      <c r="E1506" s="15">
        <v>1469428881</v>
      </c>
      <c r="F1506" s="15" t="b">
        <v>1</v>
      </c>
      <c r="G1506" s="15">
        <v>218</v>
      </c>
      <c r="J1506" s="15" t="str">
        <v>failed</v>
      </c>
      <c r="K1506" s="15" t="str">
        <v>GB</v>
      </c>
      <c r="L1506" s="15" t="str">
        <v>GBP</v>
      </c>
      <c r="M1506" s="15">
        <v>1421403960</v>
      </c>
      <c r="N1506" s="15">
        <v>1418827324</v>
      </c>
      <c r="O1506" s="15" t="b">
        <v>0</v>
      </c>
      <c r="P1506" s="15">
        <v>3</v>
      </c>
    </row>
    <row r="1507" spans="1:16" x14ac:dyDescent="0.35">
      <c r="A1507" s="15" t="str">
        <v>successful</v>
      </c>
      <c r="B1507" s="15" t="str">
        <v>NZ</v>
      </c>
      <c r="C1507" s="15" t="str">
        <v>NZD</v>
      </c>
      <c r="D1507" s="15">
        <v>1477886400</v>
      </c>
      <c r="E1507" s="15">
        <v>1476228128</v>
      </c>
      <c r="F1507" s="15" t="b">
        <v>0</v>
      </c>
      <c r="G1507" s="15">
        <v>111</v>
      </c>
      <c r="J1507" s="15" t="str">
        <v>failed</v>
      </c>
      <c r="K1507" s="15" t="str">
        <v>US</v>
      </c>
      <c r="L1507" s="15" t="str">
        <v>USD</v>
      </c>
      <c r="M1507" s="15">
        <v>1433093700</v>
      </c>
      <c r="N1507" s="15">
        <v>1430242488</v>
      </c>
      <c r="O1507" s="15" t="b">
        <v>0</v>
      </c>
      <c r="P1507" s="15">
        <v>8</v>
      </c>
    </row>
    <row r="1508" spans="1:16" x14ac:dyDescent="0.35">
      <c r="A1508" s="15" t="str">
        <v>successful</v>
      </c>
      <c r="B1508" s="15" t="str">
        <v>GB</v>
      </c>
      <c r="C1508" s="15" t="str">
        <v>GBP</v>
      </c>
      <c r="D1508" s="15">
        <v>1462100406</v>
      </c>
      <c r="E1508" s="15">
        <v>1456920006</v>
      </c>
      <c r="F1508" s="15" t="b">
        <v>0</v>
      </c>
      <c r="G1508" s="15">
        <v>56</v>
      </c>
      <c r="J1508" s="15" t="str">
        <v>failed</v>
      </c>
      <c r="K1508" s="15" t="str">
        <v>US</v>
      </c>
      <c r="L1508" s="15" t="str">
        <v>USD</v>
      </c>
      <c r="M1508" s="15">
        <v>1438959600</v>
      </c>
      <c r="N1508" s="15">
        <v>1437754137</v>
      </c>
      <c r="O1508" s="15" t="b">
        <v>0</v>
      </c>
      <c r="P1508" s="15">
        <v>3</v>
      </c>
    </row>
    <row r="1509" spans="1:16" x14ac:dyDescent="0.35">
      <c r="A1509" s="15" t="str">
        <v>successful</v>
      </c>
      <c r="B1509" s="15" t="str">
        <v>US</v>
      </c>
      <c r="C1509" s="15" t="str">
        <v>USD</v>
      </c>
      <c r="D1509" s="15">
        <v>1476316800</v>
      </c>
      <c r="E1509" s="15">
        <v>1473837751</v>
      </c>
      <c r="F1509" s="15" t="b">
        <v>0</v>
      </c>
      <c r="G1509" s="15">
        <v>265</v>
      </c>
      <c r="J1509" s="15" t="str">
        <v>failed</v>
      </c>
      <c r="K1509" s="15" t="str">
        <v>US</v>
      </c>
      <c r="L1509" s="15" t="str">
        <v>USD</v>
      </c>
      <c r="M1509" s="15">
        <v>1421410151</v>
      </c>
      <c r="N1509" s="15">
        <v>1418818151</v>
      </c>
      <c r="O1509" s="15" t="b">
        <v>0</v>
      </c>
      <c r="P1509" s="15">
        <v>8</v>
      </c>
    </row>
    <row r="1510" spans="1:16" x14ac:dyDescent="0.35">
      <c r="A1510" s="15" t="str">
        <v>successful</v>
      </c>
      <c r="B1510" s="15" t="str">
        <v>GB</v>
      </c>
      <c r="C1510" s="15" t="str">
        <v>GBP</v>
      </c>
      <c r="D1510" s="15">
        <v>1466412081</v>
      </c>
      <c r="E1510" s="15">
        <v>1463820081</v>
      </c>
      <c r="F1510" s="15" t="b">
        <v>0</v>
      </c>
      <c r="G1510" s="15">
        <v>28</v>
      </c>
      <c r="J1510" s="15" t="str">
        <v>failed</v>
      </c>
      <c r="K1510" s="15" t="str">
        <v>US</v>
      </c>
      <c r="L1510" s="15" t="str">
        <v>USD</v>
      </c>
      <c r="M1510" s="15">
        <v>1428205247</v>
      </c>
      <c r="N1510" s="15">
        <v>1423024847</v>
      </c>
      <c r="O1510" s="15" t="b">
        <v>0</v>
      </c>
      <c r="P1510" s="15">
        <v>1</v>
      </c>
    </row>
    <row r="1511" spans="1:16" x14ac:dyDescent="0.35">
      <c r="A1511" s="15" t="str">
        <v>successful</v>
      </c>
      <c r="B1511" s="15" t="str">
        <v>US</v>
      </c>
      <c r="C1511" s="15" t="str">
        <v>USD</v>
      </c>
      <c r="D1511" s="15">
        <v>1450673940</v>
      </c>
      <c r="E1511" s="15">
        <v>1448756962</v>
      </c>
      <c r="F1511" s="15" t="b">
        <v>0</v>
      </c>
      <c r="G1511" s="15">
        <v>364</v>
      </c>
      <c r="J1511" s="15" t="str">
        <v>failed</v>
      </c>
      <c r="K1511" s="15" t="str">
        <v>GB</v>
      </c>
      <c r="L1511" s="15" t="str">
        <v>GBP</v>
      </c>
      <c r="M1511" s="15">
        <v>1440272093</v>
      </c>
      <c r="N1511" s="15">
        <v>1435088093</v>
      </c>
      <c r="O1511" s="15" t="b">
        <v>0</v>
      </c>
      <c r="P1511" s="15">
        <v>4</v>
      </c>
    </row>
    <row r="1512" spans="1:16" x14ac:dyDescent="0.35">
      <c r="A1512" s="15" t="str">
        <v>successful</v>
      </c>
      <c r="B1512" s="15" t="str">
        <v>US</v>
      </c>
      <c r="C1512" s="15" t="str">
        <v>USD</v>
      </c>
      <c r="D1512" s="15">
        <v>1452174420</v>
      </c>
      <c r="E1512" s="15">
        <v>1449150420</v>
      </c>
      <c r="F1512" s="15" t="b">
        <v>0</v>
      </c>
      <c r="G1512" s="15">
        <v>27</v>
      </c>
      <c r="J1512" s="15" t="str">
        <v>failed</v>
      </c>
      <c r="K1512" s="15" t="str">
        <v>US</v>
      </c>
      <c r="L1512" s="15" t="str">
        <v>USD</v>
      </c>
      <c r="M1512" s="15">
        <v>1413953940</v>
      </c>
      <c r="N1512" s="15">
        <v>1410141900</v>
      </c>
      <c r="O1512" s="15" t="b">
        <v>0</v>
      </c>
      <c r="P1512" s="15">
        <v>8</v>
      </c>
    </row>
    <row r="1513" spans="1:16" x14ac:dyDescent="0.35">
      <c r="A1513" s="15" t="str">
        <v>successful</v>
      </c>
      <c r="B1513" s="15" t="str">
        <v>US</v>
      </c>
      <c r="C1513" s="15" t="str">
        <v>USD</v>
      </c>
      <c r="D1513" s="15">
        <v>1485547530</v>
      </c>
      <c r="E1513" s="15">
        <v>1483646730</v>
      </c>
      <c r="F1513" s="15" t="b">
        <v>0</v>
      </c>
      <c r="G1513" s="15">
        <v>93</v>
      </c>
      <c r="J1513" s="15" t="str">
        <v>failed</v>
      </c>
      <c r="K1513" s="15" t="str">
        <v>MX</v>
      </c>
      <c r="L1513" s="15" t="str">
        <v>MXN</v>
      </c>
      <c r="M1513" s="15">
        <v>1482108350</v>
      </c>
      <c r="N1513" s="15">
        <v>1479516350</v>
      </c>
      <c r="O1513" s="15" t="b">
        <v>0</v>
      </c>
      <c r="P1513" s="15">
        <v>1</v>
      </c>
    </row>
    <row r="1514" spans="1:16" x14ac:dyDescent="0.35">
      <c r="A1514" s="15" t="str">
        <v>successful</v>
      </c>
      <c r="B1514" s="15" t="str">
        <v>US</v>
      </c>
      <c r="C1514" s="15" t="str">
        <v>USD</v>
      </c>
      <c r="D1514" s="15">
        <v>1476037510</v>
      </c>
      <c r="E1514" s="15">
        <v>1473445510</v>
      </c>
      <c r="F1514" s="15" t="b">
        <v>0</v>
      </c>
      <c r="G1514" s="15">
        <v>64</v>
      </c>
      <c r="J1514" s="15" t="str">
        <v>failed</v>
      </c>
      <c r="K1514" s="15" t="str">
        <v>GB</v>
      </c>
      <c r="L1514" s="15" t="str">
        <v>GBP</v>
      </c>
      <c r="M1514" s="15">
        <v>1488271860</v>
      </c>
      <c r="N1514" s="15">
        <v>1484484219</v>
      </c>
      <c r="O1514" s="15" t="b">
        <v>0</v>
      </c>
      <c r="P1514" s="15">
        <v>5</v>
      </c>
    </row>
    <row r="1515" spans="1:16" x14ac:dyDescent="0.35">
      <c r="A1515" s="15" t="str">
        <v>successful</v>
      </c>
      <c r="B1515" s="15" t="str">
        <v>US</v>
      </c>
      <c r="C1515" s="15" t="str">
        <v>USD</v>
      </c>
      <c r="D1515" s="15">
        <v>1455998867</v>
      </c>
      <c r="E1515" s="15">
        <v>1453406867</v>
      </c>
      <c r="F1515" s="15" t="b">
        <v>0</v>
      </c>
      <c r="G1515" s="15">
        <v>22</v>
      </c>
      <c r="J1515" s="15" t="str">
        <v>failed</v>
      </c>
      <c r="K1515" s="15" t="str">
        <v>GB</v>
      </c>
      <c r="L1515" s="15" t="str">
        <v>GBP</v>
      </c>
      <c r="M1515" s="15">
        <v>1454284500</v>
      </c>
      <c r="N1515" s="15">
        <v>1449431237</v>
      </c>
      <c r="O1515" s="15" t="b">
        <v>0</v>
      </c>
      <c r="P1515" s="15">
        <v>0</v>
      </c>
    </row>
    <row r="1516" spans="1:16" x14ac:dyDescent="0.35">
      <c r="A1516" s="15" t="str">
        <v>successful</v>
      </c>
      <c r="B1516" s="15" t="str">
        <v>GB</v>
      </c>
      <c r="C1516" s="15" t="str">
        <v>GBP</v>
      </c>
      <c r="D1516" s="15">
        <v>1412335772</v>
      </c>
      <c r="E1516" s="15">
        <v>1409743772</v>
      </c>
      <c r="F1516" s="15" t="b">
        <v>0</v>
      </c>
      <c r="G1516" s="15">
        <v>59</v>
      </c>
      <c r="J1516" s="15" t="str">
        <v>failed</v>
      </c>
      <c r="K1516" s="15" t="str">
        <v>US</v>
      </c>
      <c r="L1516" s="15" t="str">
        <v>USD</v>
      </c>
      <c r="M1516" s="15">
        <v>1465060797</v>
      </c>
      <c r="N1516" s="15">
        <v>1462468797</v>
      </c>
      <c r="O1516" s="15" t="b">
        <v>0</v>
      </c>
      <c r="P1516" s="15">
        <v>0</v>
      </c>
    </row>
    <row r="1517" spans="1:16" x14ac:dyDescent="0.35">
      <c r="A1517" s="15" t="str">
        <v>successful</v>
      </c>
      <c r="B1517" s="15" t="str">
        <v>US</v>
      </c>
      <c r="C1517" s="15" t="str">
        <v>USD</v>
      </c>
      <c r="D1517" s="15">
        <v>1484841471</v>
      </c>
      <c r="E1517" s="15">
        <v>1482249471</v>
      </c>
      <c r="F1517" s="15" t="b">
        <v>0</v>
      </c>
      <c r="G1517" s="15">
        <v>249</v>
      </c>
      <c r="J1517" s="15" t="str">
        <v>failed</v>
      </c>
      <c r="K1517" s="15" t="str">
        <v>US</v>
      </c>
      <c r="L1517" s="15" t="str">
        <v>USD</v>
      </c>
      <c r="M1517" s="15">
        <v>1472847873</v>
      </c>
      <c r="N1517" s="15">
        <v>1468959873</v>
      </c>
      <c r="O1517" s="15" t="b">
        <v>0</v>
      </c>
      <c r="P1517" s="15">
        <v>1</v>
      </c>
    </row>
    <row r="1518" spans="1:16" x14ac:dyDescent="0.35">
      <c r="A1518" s="15" t="str">
        <v>successful</v>
      </c>
      <c r="B1518" s="15" t="str">
        <v>US</v>
      </c>
      <c r="C1518" s="15" t="str">
        <v>USD</v>
      </c>
      <c r="D1518" s="15">
        <v>1432677240</v>
      </c>
      <c r="E1518" s="15">
        <v>1427493240</v>
      </c>
      <c r="F1518" s="15" t="b">
        <v>0</v>
      </c>
      <c r="G1518" s="15">
        <v>392</v>
      </c>
      <c r="J1518" s="15" t="str">
        <v>failed</v>
      </c>
      <c r="K1518" s="15" t="str">
        <v>US</v>
      </c>
      <c r="L1518" s="15" t="str">
        <v>USD</v>
      </c>
      <c r="M1518" s="15">
        <v>1414205990</v>
      </c>
      <c r="N1518" s="15">
        <v>1413341990</v>
      </c>
      <c r="O1518" s="15" t="b">
        <v>0</v>
      </c>
      <c r="P1518" s="15">
        <v>0</v>
      </c>
    </row>
    <row r="1519" spans="1:16" x14ac:dyDescent="0.35">
      <c r="A1519" s="15" t="str">
        <v>successful</v>
      </c>
      <c r="B1519" s="15" t="str">
        <v>US</v>
      </c>
      <c r="C1519" s="15" t="str">
        <v>USD</v>
      </c>
      <c r="D1519" s="15">
        <v>1488171540</v>
      </c>
      <c r="E1519" s="15">
        <v>1486661793</v>
      </c>
      <c r="F1519" s="15" t="b">
        <v>0</v>
      </c>
      <c r="G1519" s="15">
        <v>115</v>
      </c>
      <c r="J1519" s="15" t="str">
        <v>failed</v>
      </c>
      <c r="K1519" s="15" t="str">
        <v>US</v>
      </c>
      <c r="L1519" s="15" t="str">
        <v>USD</v>
      </c>
      <c r="M1519" s="15">
        <v>1485380482</v>
      </c>
      <c r="N1519" s="15">
        <v>1482788482</v>
      </c>
      <c r="O1519" s="15" t="b">
        <v>0</v>
      </c>
      <c r="P1519" s="15">
        <v>0</v>
      </c>
    </row>
    <row r="1520" spans="1:16" x14ac:dyDescent="0.35">
      <c r="A1520" s="15" t="str">
        <v>successful</v>
      </c>
      <c r="B1520" s="15" t="str">
        <v>US</v>
      </c>
      <c r="C1520" s="15" t="str">
        <v>USD</v>
      </c>
      <c r="D1520" s="15">
        <v>1402892700</v>
      </c>
      <c r="E1520" s="15">
        <v>1400474329</v>
      </c>
      <c r="F1520" s="15" t="b">
        <v>0</v>
      </c>
      <c r="G1520" s="15">
        <v>433</v>
      </c>
      <c r="J1520" s="15" t="str">
        <v>failed</v>
      </c>
      <c r="K1520" s="15" t="str">
        <v>US</v>
      </c>
      <c r="L1520" s="15" t="str">
        <v>USD</v>
      </c>
      <c r="M1520" s="15">
        <v>1463343673</v>
      </c>
      <c r="N1520" s="15">
        <v>1460751673</v>
      </c>
      <c r="O1520" s="15" t="b">
        <v>0</v>
      </c>
      <c r="P1520" s="15">
        <v>6</v>
      </c>
    </row>
    <row r="1521" spans="1:16" x14ac:dyDescent="0.35">
      <c r="A1521" s="15" t="str">
        <v>successful</v>
      </c>
      <c r="B1521" s="15" t="str">
        <v>US</v>
      </c>
      <c r="C1521" s="15" t="str">
        <v>USD</v>
      </c>
      <c r="D1521" s="15">
        <v>1488333600</v>
      </c>
      <c r="E1521" s="15">
        <v>1487094360</v>
      </c>
      <c r="F1521" s="15" t="b">
        <v>0</v>
      </c>
      <c r="G1521" s="15">
        <v>20</v>
      </c>
      <c r="J1521" s="15" t="str">
        <v>failed</v>
      </c>
      <c r="K1521" s="15" t="str">
        <v>US</v>
      </c>
      <c r="L1521" s="15" t="str">
        <v>USD</v>
      </c>
      <c r="M1521" s="15">
        <v>1440613920</v>
      </c>
      <c r="N1521" s="15">
        <v>1435953566</v>
      </c>
      <c r="O1521" s="15" t="b">
        <v>0</v>
      </c>
      <c r="P1521" s="15">
        <v>6</v>
      </c>
    </row>
    <row r="1522" spans="1:16" x14ac:dyDescent="0.35">
      <c r="A1522" s="15" t="str">
        <v>successful</v>
      </c>
      <c r="B1522" s="15" t="str">
        <v>US</v>
      </c>
      <c r="C1522" s="15" t="str">
        <v>USD</v>
      </c>
      <c r="D1522" s="15">
        <v>1485885600</v>
      </c>
      <c r="E1522" s="15">
        <v>1484682670</v>
      </c>
      <c r="F1522" s="15" t="b">
        <v>0</v>
      </c>
      <c r="G1522" s="15">
        <v>8</v>
      </c>
      <c r="J1522" s="15" t="str">
        <v>failed</v>
      </c>
      <c r="K1522" s="15" t="str">
        <v>AU</v>
      </c>
      <c r="L1522" s="15" t="str">
        <v>AUD</v>
      </c>
      <c r="M1522" s="15">
        <v>1477550434</v>
      </c>
      <c r="N1522" s="15">
        <v>1474958434</v>
      </c>
      <c r="O1522" s="15" t="b">
        <v>0</v>
      </c>
      <c r="P1522" s="15">
        <v>14</v>
      </c>
    </row>
    <row r="1523" spans="1:16" x14ac:dyDescent="0.35">
      <c r="A1523" s="15" t="str">
        <v>successful</v>
      </c>
      <c r="B1523" s="15" t="str">
        <v>US</v>
      </c>
      <c r="C1523" s="15" t="str">
        <v>USD</v>
      </c>
      <c r="D1523" s="15">
        <v>1468445382</v>
      </c>
      <c r="E1523" s="15">
        <v>1465853382</v>
      </c>
      <c r="F1523" s="15" t="b">
        <v>0</v>
      </c>
      <c r="G1523" s="15">
        <v>175</v>
      </c>
      <c r="J1523" s="15" t="str">
        <v>failed</v>
      </c>
      <c r="K1523" s="15" t="str">
        <v>MX</v>
      </c>
      <c r="L1523" s="15" t="str">
        <v>MXN</v>
      </c>
      <c r="M1523" s="15">
        <v>1482711309</v>
      </c>
      <c r="N1523" s="15">
        <v>1479860109</v>
      </c>
      <c r="O1523" s="15" t="b">
        <v>0</v>
      </c>
      <c r="P1523" s="15">
        <v>6</v>
      </c>
    </row>
    <row r="1524" spans="1:16" x14ac:dyDescent="0.35">
      <c r="A1524" s="15" t="str">
        <v>successful</v>
      </c>
      <c r="B1524" s="15" t="str">
        <v>US</v>
      </c>
      <c r="C1524" s="15" t="str">
        <v>USD</v>
      </c>
      <c r="D1524" s="15">
        <v>1356552252</v>
      </c>
      <c r="E1524" s="15">
        <v>1353960252</v>
      </c>
      <c r="F1524" s="15" t="b">
        <v>0</v>
      </c>
      <c r="G1524" s="15">
        <v>104</v>
      </c>
      <c r="J1524" s="15" t="str">
        <v>failed</v>
      </c>
      <c r="K1524" s="15" t="str">
        <v>US</v>
      </c>
      <c r="L1524" s="15" t="str">
        <v>USD</v>
      </c>
      <c r="M1524" s="15">
        <v>1427936400</v>
      </c>
      <c r="N1524" s="15">
        <v>1424221866</v>
      </c>
      <c r="O1524" s="15" t="b">
        <v>0</v>
      </c>
      <c r="P1524" s="15">
        <v>33</v>
      </c>
    </row>
    <row r="1525" spans="1:16" x14ac:dyDescent="0.35">
      <c r="A1525" s="15" t="str">
        <v>successful</v>
      </c>
      <c r="B1525" s="15" t="str">
        <v>US</v>
      </c>
      <c r="C1525" s="15" t="str">
        <v>USD</v>
      </c>
      <c r="D1525" s="15">
        <v>1456811940</v>
      </c>
      <c r="E1525" s="15">
        <v>1454098976</v>
      </c>
      <c r="F1525" s="15" t="b">
        <v>0</v>
      </c>
      <c r="G1525" s="15">
        <v>17</v>
      </c>
      <c r="J1525" s="15" t="str">
        <v>failed</v>
      </c>
      <c r="K1525" s="15" t="str">
        <v>US</v>
      </c>
      <c r="L1525" s="15" t="str">
        <v>USD</v>
      </c>
      <c r="M1525" s="15">
        <v>1411596001</v>
      </c>
      <c r="N1525" s="15">
        <v>1409608801</v>
      </c>
      <c r="O1525" s="15" t="b">
        <v>0</v>
      </c>
      <c r="P1525" s="15">
        <v>4</v>
      </c>
    </row>
    <row r="1526" spans="1:16" x14ac:dyDescent="0.35">
      <c r="A1526" s="15" t="str">
        <v>successful</v>
      </c>
      <c r="B1526" s="15" t="str">
        <v>US</v>
      </c>
      <c r="C1526" s="15" t="str">
        <v>USD</v>
      </c>
      <c r="D1526" s="15">
        <v>1416089324</v>
      </c>
      <c r="E1526" s="15">
        <v>1413493724</v>
      </c>
      <c r="F1526" s="15" t="b">
        <v>0</v>
      </c>
      <c r="G1526" s="15">
        <v>277</v>
      </c>
      <c r="J1526" s="15" t="str">
        <v>failed</v>
      </c>
      <c r="K1526" s="15" t="str">
        <v>US</v>
      </c>
      <c r="L1526" s="15" t="str">
        <v>USD</v>
      </c>
      <c r="M1526" s="15">
        <v>1488517200</v>
      </c>
      <c r="N1526" s="15">
        <v>1485909937</v>
      </c>
      <c r="O1526" s="15" t="b">
        <v>0</v>
      </c>
      <c r="P1526" s="15">
        <v>1</v>
      </c>
    </row>
    <row r="1527" spans="1:16" x14ac:dyDescent="0.35">
      <c r="A1527" s="15" t="str">
        <v>successful</v>
      </c>
      <c r="B1527" s="15" t="str">
        <v>US</v>
      </c>
      <c r="C1527" s="15" t="str">
        <v>USD</v>
      </c>
      <c r="D1527" s="15">
        <v>1412611905</v>
      </c>
      <c r="E1527" s="15">
        <v>1410019905</v>
      </c>
      <c r="F1527" s="15" t="b">
        <v>0</v>
      </c>
      <c r="G1527" s="15">
        <v>118</v>
      </c>
      <c r="J1527" s="15" t="str">
        <v>failed</v>
      </c>
      <c r="K1527" s="15" t="str">
        <v>GB</v>
      </c>
      <c r="L1527" s="15" t="str">
        <v>GBP</v>
      </c>
      <c r="M1527" s="15">
        <v>1448805404</v>
      </c>
      <c r="N1527" s="15">
        <v>1446209804</v>
      </c>
      <c r="O1527" s="15" t="b">
        <v>0</v>
      </c>
      <c r="P1527" s="15">
        <v>0</v>
      </c>
    </row>
    <row r="1528" spans="1:16" x14ac:dyDescent="0.35">
      <c r="A1528" s="15" t="str">
        <v>successful</v>
      </c>
      <c r="B1528" s="15" t="str">
        <v>CA</v>
      </c>
      <c r="C1528" s="15" t="str">
        <v>CAD</v>
      </c>
      <c r="D1528" s="15">
        <v>1418580591</v>
      </c>
      <c r="E1528" s="15">
        <v>1415988591</v>
      </c>
      <c r="F1528" s="15" t="b">
        <v>0</v>
      </c>
      <c r="G1528" s="15">
        <v>97</v>
      </c>
      <c r="J1528" s="15" t="str">
        <v>failed</v>
      </c>
      <c r="K1528" s="15" t="str">
        <v>GB</v>
      </c>
      <c r="L1528" s="15" t="str">
        <v>GBP</v>
      </c>
      <c r="M1528" s="15">
        <v>1469113351</v>
      </c>
      <c r="N1528" s="15">
        <v>1463929351</v>
      </c>
      <c r="O1528" s="15" t="b">
        <v>0</v>
      </c>
      <c r="P1528" s="15">
        <v>6</v>
      </c>
    </row>
    <row r="1529" spans="1:16" x14ac:dyDescent="0.35">
      <c r="A1529" s="15" t="str">
        <v>successful</v>
      </c>
      <c r="B1529" s="15" t="str">
        <v>US</v>
      </c>
      <c r="C1529" s="15" t="str">
        <v>USD</v>
      </c>
      <c r="D1529" s="15">
        <v>1429938683</v>
      </c>
      <c r="E1529" s="15">
        <v>1428124283</v>
      </c>
      <c r="F1529" s="15" t="b">
        <v>0</v>
      </c>
      <c r="G1529" s="15">
        <v>20</v>
      </c>
      <c r="J1529" s="15" t="str">
        <v>failed</v>
      </c>
      <c r="K1529" s="15" t="str">
        <v>US</v>
      </c>
      <c r="L1529" s="15" t="str">
        <v>USD</v>
      </c>
      <c r="M1529" s="15">
        <v>1424747740</v>
      </c>
      <c r="N1529" s="15">
        <v>1422155740</v>
      </c>
      <c r="O1529" s="15" t="b">
        <v>0</v>
      </c>
      <c r="P1529" s="15">
        <v>6</v>
      </c>
    </row>
    <row r="1530" spans="1:16" x14ac:dyDescent="0.35">
      <c r="A1530" s="15" t="str">
        <v>successful</v>
      </c>
      <c r="B1530" s="15" t="str">
        <v>US</v>
      </c>
      <c r="C1530" s="15" t="str">
        <v>USD</v>
      </c>
      <c r="D1530" s="15">
        <v>1453352719</v>
      </c>
      <c r="E1530" s="15">
        <v>1450760719</v>
      </c>
      <c r="F1530" s="15" t="b">
        <v>0</v>
      </c>
      <c r="G1530" s="15">
        <v>26</v>
      </c>
      <c r="J1530" s="15" t="str">
        <v>failed</v>
      </c>
      <c r="K1530" s="15" t="str">
        <v>IE</v>
      </c>
      <c r="L1530" s="15" t="str">
        <v>EUR</v>
      </c>
      <c r="M1530" s="15">
        <v>1456617600</v>
      </c>
      <c r="N1530" s="15">
        <v>1454280186</v>
      </c>
      <c r="O1530" s="15" t="b">
        <v>0</v>
      </c>
      <c r="P1530" s="15">
        <v>1</v>
      </c>
    </row>
    <row r="1531" spans="1:16" x14ac:dyDescent="0.35">
      <c r="A1531" s="15" t="str">
        <v>successful</v>
      </c>
      <c r="B1531" s="15" t="str">
        <v>US</v>
      </c>
      <c r="C1531" s="15" t="str">
        <v>USD</v>
      </c>
      <c r="D1531" s="15">
        <v>1417012840</v>
      </c>
      <c r="E1531" s="15">
        <v>1414417240</v>
      </c>
      <c r="F1531" s="15" t="b">
        <v>0</v>
      </c>
      <c r="G1531" s="15">
        <v>128</v>
      </c>
      <c r="J1531" s="15" t="str">
        <v>failed</v>
      </c>
      <c r="K1531" s="15" t="str">
        <v>US</v>
      </c>
      <c r="L1531" s="15" t="str">
        <v>USD</v>
      </c>
      <c r="M1531" s="15">
        <v>1452234840</v>
      </c>
      <c r="N1531" s="15">
        <v>1450619123</v>
      </c>
      <c r="O1531" s="15" t="b">
        <v>0</v>
      </c>
      <c r="P1531" s="15">
        <v>3</v>
      </c>
    </row>
    <row r="1532" spans="1:16" x14ac:dyDescent="0.35">
      <c r="A1532" s="15" t="str">
        <v>successful</v>
      </c>
      <c r="B1532" s="15" t="str">
        <v>US</v>
      </c>
      <c r="C1532" s="15" t="str">
        <v>USD</v>
      </c>
      <c r="D1532" s="15">
        <v>1424548719</v>
      </c>
      <c r="E1532" s="15">
        <v>1419364719</v>
      </c>
      <c r="F1532" s="15" t="b">
        <v>0</v>
      </c>
      <c r="G1532" s="15">
        <v>15</v>
      </c>
    </row>
    <row r="1533" spans="1:16" x14ac:dyDescent="0.35">
      <c r="A1533" s="15" t="str">
        <v>successful</v>
      </c>
      <c r="B1533" s="15" t="str">
        <v>ES</v>
      </c>
      <c r="C1533" s="15" t="str">
        <v>EUR</v>
      </c>
      <c r="D1533" s="15">
        <v>1450911540</v>
      </c>
      <c r="E1533" s="15">
        <v>1448536516</v>
      </c>
      <c r="F1533" s="15" t="b">
        <v>0</v>
      </c>
      <c r="G1533" s="15">
        <v>25</v>
      </c>
    </row>
    <row r="1534" spans="1:16" x14ac:dyDescent="0.35">
      <c r="A1534" s="15" t="str">
        <v>successful</v>
      </c>
      <c r="B1534" s="15" t="str">
        <v>US</v>
      </c>
      <c r="C1534" s="15" t="str">
        <v>USD</v>
      </c>
      <c r="D1534" s="15">
        <v>1423587130</v>
      </c>
      <c r="E1534" s="15">
        <v>1421772730</v>
      </c>
      <c r="F1534" s="15" t="b">
        <v>0</v>
      </c>
      <c r="G1534" s="15">
        <v>55</v>
      </c>
    </row>
    <row r="1535" spans="1:16" x14ac:dyDescent="0.35">
      <c r="A1535" s="15" t="str">
        <v>successful</v>
      </c>
      <c r="B1535" s="15" t="str">
        <v>US</v>
      </c>
      <c r="C1535" s="15" t="str">
        <v>USD</v>
      </c>
      <c r="D1535" s="15">
        <v>1434917049</v>
      </c>
      <c r="E1535" s="15">
        <v>1432325049</v>
      </c>
      <c r="F1535" s="15" t="b">
        <v>0</v>
      </c>
      <c r="G1535" s="15">
        <v>107</v>
      </c>
    </row>
    <row r="1536" spans="1:16" x14ac:dyDescent="0.35">
      <c r="A1536" s="15" t="str">
        <v>successful</v>
      </c>
      <c r="B1536" s="15" t="str">
        <v>US</v>
      </c>
      <c r="C1536" s="15" t="str">
        <v>USD</v>
      </c>
      <c r="D1536" s="15">
        <v>1415163600</v>
      </c>
      <c r="E1536" s="15">
        <v>1412737080</v>
      </c>
      <c r="F1536" s="15" t="b">
        <v>0</v>
      </c>
      <c r="G1536" s="15">
        <v>557</v>
      </c>
    </row>
    <row r="1537" spans="1:7" x14ac:dyDescent="0.35">
      <c r="A1537" s="15" t="str">
        <v>successful</v>
      </c>
      <c r="B1537" s="15" t="str">
        <v>US</v>
      </c>
      <c r="C1537" s="15" t="str">
        <v>USD</v>
      </c>
      <c r="D1537" s="15">
        <v>1402459200</v>
      </c>
      <c r="E1537" s="15">
        <v>1401125238</v>
      </c>
      <c r="F1537" s="15" t="b">
        <v>0</v>
      </c>
      <c r="G1537" s="15">
        <v>40</v>
      </c>
    </row>
    <row r="1538" spans="1:7" x14ac:dyDescent="0.35">
      <c r="A1538" s="15" t="str">
        <v>successful</v>
      </c>
      <c r="B1538" s="15" t="str">
        <v>US</v>
      </c>
      <c r="C1538" s="15" t="str">
        <v>USD</v>
      </c>
      <c r="D1538" s="15">
        <v>1405688952</v>
      </c>
      <c r="E1538" s="15">
        <v>1400504952</v>
      </c>
      <c r="F1538" s="15" t="b">
        <v>0</v>
      </c>
      <c r="G1538" s="15">
        <v>36</v>
      </c>
    </row>
    <row r="1539" spans="1:7" x14ac:dyDescent="0.35">
      <c r="A1539" s="15" t="str">
        <v>successful</v>
      </c>
      <c r="B1539" s="15" t="str">
        <v>US</v>
      </c>
      <c r="C1539" s="15" t="str">
        <v>USD</v>
      </c>
      <c r="D1539" s="15">
        <v>1408566243</v>
      </c>
      <c r="E1539" s="15">
        <v>1405974243</v>
      </c>
      <c r="F1539" s="15" t="b">
        <v>0</v>
      </c>
      <c r="G1539" s="15">
        <v>159</v>
      </c>
    </row>
    <row r="1540" spans="1:7" x14ac:dyDescent="0.35">
      <c r="A1540" s="15" t="str">
        <v>successful</v>
      </c>
      <c r="B1540" s="15" t="str">
        <v>FR</v>
      </c>
      <c r="C1540" s="15" t="str">
        <v>EUR</v>
      </c>
      <c r="D1540" s="15">
        <v>1437429600</v>
      </c>
      <c r="E1540" s="15">
        <v>1433747376</v>
      </c>
      <c r="F1540" s="15" t="b">
        <v>0</v>
      </c>
      <c r="G1540" s="15">
        <v>41</v>
      </c>
    </row>
    <row r="1541" spans="1:7" x14ac:dyDescent="0.35">
      <c r="A1541" s="15" t="str">
        <v>successful</v>
      </c>
      <c r="B1541" s="15" t="str">
        <v>US</v>
      </c>
      <c r="C1541" s="15" t="str">
        <v>USD</v>
      </c>
      <c r="D1541" s="15">
        <v>1401159600</v>
      </c>
      <c r="E1541" s="15">
        <v>1398801620</v>
      </c>
      <c r="F1541" s="15" t="b">
        <v>0</v>
      </c>
      <c r="G1541" s="15">
        <v>226</v>
      </c>
    </row>
    <row r="1542" spans="1:7" x14ac:dyDescent="0.35">
      <c r="A1542" s="15" t="str">
        <v>successful</v>
      </c>
      <c r="B1542" s="15" t="str">
        <v>US</v>
      </c>
      <c r="C1542" s="15" t="str">
        <v>USD</v>
      </c>
      <c r="D1542" s="15">
        <v>1439583533</v>
      </c>
      <c r="E1542" s="15">
        <v>1434399533</v>
      </c>
      <c r="F1542" s="15" t="b">
        <v>0</v>
      </c>
      <c r="G1542" s="15">
        <v>30</v>
      </c>
    </row>
    <row r="1543" spans="1:7" x14ac:dyDescent="0.35">
      <c r="A1543" s="15" t="str">
        <v>successful</v>
      </c>
      <c r="B1543" s="15" t="str">
        <v>US</v>
      </c>
      <c r="C1543" s="15" t="str">
        <v>USD</v>
      </c>
      <c r="D1543" s="15">
        <v>1479794340</v>
      </c>
      <c r="E1543" s="15">
        <v>1476715869</v>
      </c>
      <c r="F1543" s="15" t="b">
        <v>0</v>
      </c>
      <c r="G1543" s="15">
        <v>103</v>
      </c>
    </row>
    <row r="1544" spans="1:7" x14ac:dyDescent="0.35">
      <c r="A1544" s="15" t="str">
        <v>successful</v>
      </c>
      <c r="B1544" s="15" t="str">
        <v>US</v>
      </c>
      <c r="C1544" s="15" t="str">
        <v>USD</v>
      </c>
      <c r="D1544" s="15">
        <v>1472338409</v>
      </c>
      <c r="E1544" s="15">
        <v>1468450409</v>
      </c>
      <c r="F1544" s="15" t="b">
        <v>0</v>
      </c>
      <c r="G1544" s="15">
        <v>62</v>
      </c>
    </row>
    <row r="1545" spans="1:7" x14ac:dyDescent="0.35">
      <c r="A1545" s="15" t="str">
        <v>successful</v>
      </c>
      <c r="B1545" s="15" t="str">
        <v>GB</v>
      </c>
      <c r="C1545" s="15" t="str">
        <v>GBP</v>
      </c>
      <c r="D1545" s="15">
        <v>1434039186</v>
      </c>
      <c r="E1545" s="15">
        <v>1430151186</v>
      </c>
      <c r="F1545" s="15" t="b">
        <v>0</v>
      </c>
      <c r="G1545" s="15">
        <v>6</v>
      </c>
    </row>
    <row r="1546" spans="1:7" x14ac:dyDescent="0.35">
      <c r="A1546" s="15" t="str">
        <v>successful</v>
      </c>
      <c r="B1546" s="15" t="str">
        <v>US</v>
      </c>
      <c r="C1546" s="15" t="str">
        <v>USD</v>
      </c>
      <c r="D1546" s="15">
        <v>1349567475</v>
      </c>
      <c r="E1546" s="15">
        <v>1346975475</v>
      </c>
      <c r="F1546" s="15" t="b">
        <v>0</v>
      </c>
      <c r="G1546" s="15">
        <v>182</v>
      </c>
    </row>
    <row r="1547" spans="1:7" x14ac:dyDescent="0.35">
      <c r="A1547" s="15" t="str">
        <v>successful</v>
      </c>
      <c r="B1547" s="15" t="str">
        <v>GB</v>
      </c>
      <c r="C1547" s="15" t="str">
        <v>GBP</v>
      </c>
      <c r="D1547" s="15">
        <v>1401465600</v>
      </c>
      <c r="E1547" s="15">
        <v>1399032813</v>
      </c>
      <c r="F1547" s="15" t="b">
        <v>0</v>
      </c>
      <c r="G1547" s="15">
        <v>145</v>
      </c>
    </row>
    <row r="1548" spans="1:7" x14ac:dyDescent="0.35">
      <c r="A1548" s="15" t="str">
        <v>successful</v>
      </c>
      <c r="B1548" s="15" t="str">
        <v>GB</v>
      </c>
      <c r="C1548" s="15" t="str">
        <v>GBP</v>
      </c>
      <c r="D1548" s="15">
        <v>1488538892</v>
      </c>
      <c r="E1548" s="15">
        <v>1487329292</v>
      </c>
      <c r="F1548" s="15" t="b">
        <v>0</v>
      </c>
      <c r="G1548" s="15">
        <v>25</v>
      </c>
    </row>
    <row r="1549" spans="1:7" x14ac:dyDescent="0.35">
      <c r="A1549" s="15" t="str">
        <v>successful</v>
      </c>
      <c r="B1549" s="15" t="str">
        <v>US</v>
      </c>
      <c r="C1549" s="15" t="str">
        <v>USD</v>
      </c>
      <c r="D1549" s="15">
        <v>1426866851</v>
      </c>
      <c r="E1549" s="15">
        <v>1424278451</v>
      </c>
      <c r="F1549" s="15" t="b">
        <v>0</v>
      </c>
      <c r="G1549" s="15">
        <v>320</v>
      </c>
    </row>
    <row r="1550" spans="1:7" x14ac:dyDescent="0.35">
      <c r="A1550" s="15" t="str">
        <v>successful</v>
      </c>
      <c r="B1550" s="15" t="str">
        <v>US</v>
      </c>
      <c r="C1550" s="15" t="str">
        <v>USD</v>
      </c>
      <c r="D1550" s="15">
        <v>1471242025</v>
      </c>
      <c r="E1550" s="15">
        <v>1468650025</v>
      </c>
      <c r="F1550" s="15" t="b">
        <v>0</v>
      </c>
      <c r="G1550" s="15">
        <v>99</v>
      </c>
    </row>
    <row r="1551" spans="1:7" x14ac:dyDescent="0.35">
      <c r="A1551" s="15" t="str">
        <v>successful</v>
      </c>
      <c r="B1551" s="15" t="str">
        <v>US</v>
      </c>
      <c r="C1551" s="15" t="str">
        <v>USD</v>
      </c>
      <c r="D1551" s="15">
        <v>1416285300</v>
      </c>
      <c r="E1551" s="15">
        <v>1413824447</v>
      </c>
      <c r="F1551" s="15" t="b">
        <v>0</v>
      </c>
      <c r="G1551" s="15">
        <v>348</v>
      </c>
    </row>
    <row r="1552" spans="1:7" x14ac:dyDescent="0.35">
      <c r="A1552" s="15" t="str">
        <v>successful</v>
      </c>
      <c r="B1552" s="15" t="str">
        <v>US</v>
      </c>
      <c r="C1552" s="15" t="str">
        <v>USD</v>
      </c>
      <c r="D1552" s="15">
        <v>1442426171</v>
      </c>
      <c r="E1552" s="15">
        <v>1439834171</v>
      </c>
      <c r="F1552" s="15" t="b">
        <v>0</v>
      </c>
      <c r="G1552" s="15">
        <v>41</v>
      </c>
    </row>
    <row r="1553" spans="1:7" x14ac:dyDescent="0.35">
      <c r="A1553" s="15" t="str">
        <v>successful</v>
      </c>
      <c r="B1553" s="15" t="str">
        <v>US</v>
      </c>
      <c r="C1553" s="15" t="str">
        <v>USD</v>
      </c>
      <c r="D1553" s="15">
        <v>1476479447</v>
      </c>
      <c r="E1553" s="15">
        <v>1471295447</v>
      </c>
      <c r="F1553" s="15" t="b">
        <v>0</v>
      </c>
      <c r="G1553" s="15">
        <v>29</v>
      </c>
    </row>
    <row r="1554" spans="1:7" x14ac:dyDescent="0.35">
      <c r="A1554" s="15" t="str">
        <v>successful</v>
      </c>
      <c r="B1554" s="15" t="str">
        <v>US</v>
      </c>
      <c r="C1554" s="15" t="str">
        <v>USD</v>
      </c>
      <c r="D1554" s="15">
        <v>1441933459</v>
      </c>
      <c r="E1554" s="15">
        <v>1439341459</v>
      </c>
      <c r="F1554" s="15" t="b">
        <v>0</v>
      </c>
      <c r="G1554" s="15">
        <v>25</v>
      </c>
    </row>
    <row r="1555" spans="1:7" x14ac:dyDescent="0.35">
      <c r="A1555" s="15" t="str">
        <v>successful</v>
      </c>
      <c r="B1555" s="15" t="str">
        <v>US</v>
      </c>
      <c r="C1555" s="15" t="str">
        <v>USD</v>
      </c>
      <c r="D1555" s="15">
        <v>1471487925</v>
      </c>
      <c r="E1555" s="15">
        <v>1468895925</v>
      </c>
      <c r="F1555" s="15" t="b">
        <v>0</v>
      </c>
      <c r="G1555" s="15">
        <v>23</v>
      </c>
    </row>
    <row r="1556" spans="1:7" x14ac:dyDescent="0.35">
      <c r="A1556" s="15" t="str">
        <v>successful</v>
      </c>
      <c r="B1556" s="15" t="str">
        <v>US</v>
      </c>
      <c r="C1556" s="15" t="str">
        <v>USD</v>
      </c>
      <c r="D1556" s="15">
        <v>1477972740</v>
      </c>
      <c r="E1556" s="15">
        <v>1475326255</v>
      </c>
      <c r="F1556" s="15" t="b">
        <v>0</v>
      </c>
      <c r="G1556" s="15">
        <v>1260</v>
      </c>
    </row>
    <row r="1557" spans="1:7" x14ac:dyDescent="0.35">
      <c r="A1557" s="15" t="str">
        <v>successful</v>
      </c>
      <c r="B1557" s="15" t="str">
        <v>US</v>
      </c>
      <c r="C1557" s="15" t="str">
        <v>USD</v>
      </c>
      <c r="D1557" s="15">
        <v>1367674009</v>
      </c>
      <c r="E1557" s="15">
        <v>1365082009</v>
      </c>
      <c r="F1557" s="15" t="b">
        <v>0</v>
      </c>
      <c r="G1557" s="15">
        <v>307</v>
      </c>
    </row>
    <row r="1558" spans="1:7" x14ac:dyDescent="0.35">
      <c r="A1558" s="15" t="str">
        <v>successful</v>
      </c>
      <c r="B1558" s="15" t="str">
        <v>US</v>
      </c>
      <c r="C1558" s="15" t="str">
        <v>USD</v>
      </c>
      <c r="D1558" s="15">
        <v>1376654340</v>
      </c>
      <c r="E1558" s="15">
        <v>1373568644</v>
      </c>
      <c r="F1558" s="15" t="b">
        <v>0</v>
      </c>
      <c r="G1558" s="15">
        <v>329</v>
      </c>
    </row>
    <row r="1559" spans="1:7" x14ac:dyDescent="0.35">
      <c r="A1559" s="15" t="str">
        <v>successful</v>
      </c>
      <c r="B1559" s="15" t="str">
        <v>US</v>
      </c>
      <c r="C1559" s="15" t="str">
        <v>USD</v>
      </c>
      <c r="D1559" s="15">
        <v>1285995540</v>
      </c>
      <c r="E1559" s="15">
        <v>1279574773</v>
      </c>
      <c r="F1559" s="15" t="b">
        <v>0</v>
      </c>
      <c r="G1559" s="15">
        <v>32</v>
      </c>
    </row>
    <row r="1560" spans="1:7" x14ac:dyDescent="0.35">
      <c r="A1560" s="15" t="str">
        <v>successful</v>
      </c>
      <c r="B1560" s="15" t="str">
        <v>US</v>
      </c>
      <c r="C1560" s="15" t="str">
        <v>USD</v>
      </c>
      <c r="D1560" s="15">
        <v>1457071397</v>
      </c>
      <c r="E1560" s="15">
        <v>1451887397</v>
      </c>
      <c r="F1560" s="15" t="b">
        <v>0</v>
      </c>
      <c r="G1560" s="15">
        <v>27</v>
      </c>
    </row>
    <row r="1561" spans="1:7" x14ac:dyDescent="0.35">
      <c r="A1561" s="15" t="str">
        <v>successful</v>
      </c>
      <c r="B1561" s="15" t="str">
        <v>US</v>
      </c>
      <c r="C1561" s="15" t="str">
        <v>USD</v>
      </c>
      <c r="D1561" s="15">
        <v>1388303940</v>
      </c>
      <c r="E1561" s="15">
        <v>1386011038</v>
      </c>
      <c r="F1561" s="15" t="b">
        <v>0</v>
      </c>
      <c r="G1561" s="15">
        <v>236</v>
      </c>
    </row>
    <row r="1562" spans="1:7" x14ac:dyDescent="0.35">
      <c r="A1562" s="15" t="str">
        <v>successful</v>
      </c>
      <c r="B1562" s="15" t="str">
        <v>US</v>
      </c>
      <c r="C1562" s="15" t="str">
        <v>USD</v>
      </c>
      <c r="D1562" s="15">
        <v>1435359600</v>
      </c>
      <c r="E1562" s="15">
        <v>1434999621</v>
      </c>
      <c r="F1562" s="15" t="b">
        <v>0</v>
      </c>
      <c r="G1562" s="15">
        <v>42</v>
      </c>
    </row>
    <row r="1563" spans="1:7" x14ac:dyDescent="0.35">
      <c r="A1563" s="15" t="str">
        <v>successful</v>
      </c>
      <c r="B1563" s="15" t="str">
        <v>US</v>
      </c>
      <c r="C1563" s="15" t="str">
        <v>USD</v>
      </c>
      <c r="D1563" s="15">
        <v>1453323048</v>
      </c>
      <c r="E1563" s="15">
        <v>1450731048</v>
      </c>
      <c r="F1563" s="15" t="b">
        <v>0</v>
      </c>
      <c r="G1563" s="15">
        <v>95</v>
      </c>
    </row>
    <row r="1564" spans="1:7" x14ac:dyDescent="0.35">
      <c r="A1564" s="15" t="str">
        <v>successful</v>
      </c>
      <c r="B1564" s="15" t="str">
        <v>GB</v>
      </c>
      <c r="C1564" s="15" t="str">
        <v>GBP</v>
      </c>
      <c r="D1564" s="15">
        <v>1444149047</v>
      </c>
      <c r="E1564" s="15">
        <v>1441557047</v>
      </c>
      <c r="F1564" s="15" t="b">
        <v>0</v>
      </c>
      <c r="G1564" s="15">
        <v>37</v>
      </c>
    </row>
    <row r="1565" spans="1:7" x14ac:dyDescent="0.35">
      <c r="A1565" s="15" t="str">
        <v>successful</v>
      </c>
      <c r="B1565" s="15" t="str">
        <v>CA</v>
      </c>
      <c r="C1565" s="15" t="str">
        <v>CAD</v>
      </c>
      <c r="D1565" s="15">
        <v>1429152600</v>
      </c>
      <c r="E1565" s="15">
        <v>1426815699</v>
      </c>
      <c r="F1565" s="15" t="b">
        <v>0</v>
      </c>
      <c r="G1565" s="15">
        <v>128</v>
      </c>
    </row>
    <row r="1566" spans="1:7" x14ac:dyDescent="0.35">
      <c r="A1566" s="15" t="str">
        <v>successful</v>
      </c>
      <c r="B1566" s="15" t="str">
        <v>US</v>
      </c>
      <c r="C1566" s="15" t="str">
        <v>USD</v>
      </c>
      <c r="D1566" s="15">
        <v>1454433998</v>
      </c>
      <c r="E1566" s="15">
        <v>1453137998</v>
      </c>
      <c r="F1566" s="15" t="b">
        <v>0</v>
      </c>
      <c r="G1566" s="15">
        <v>156</v>
      </c>
    </row>
    <row r="1567" spans="1:7" x14ac:dyDescent="0.35">
      <c r="A1567" s="15" t="str">
        <v>successful</v>
      </c>
      <c r="B1567" s="15" t="str">
        <v>US</v>
      </c>
      <c r="C1567" s="15" t="str">
        <v>USD</v>
      </c>
      <c r="D1567" s="15">
        <v>1408679055</v>
      </c>
      <c r="E1567" s="15">
        <v>1406087055</v>
      </c>
      <c r="F1567" s="15" t="b">
        <v>0</v>
      </c>
      <c r="G1567" s="15">
        <v>64</v>
      </c>
    </row>
    <row r="1568" spans="1:7" x14ac:dyDescent="0.35">
      <c r="A1568" s="15" t="str">
        <v>successful</v>
      </c>
      <c r="B1568" s="15" t="str">
        <v>US</v>
      </c>
      <c r="C1568" s="15" t="str">
        <v>USD</v>
      </c>
      <c r="D1568" s="15">
        <v>1410324720</v>
      </c>
      <c r="E1568" s="15">
        <v>1407784586</v>
      </c>
      <c r="F1568" s="15" t="b">
        <v>0</v>
      </c>
      <c r="G1568" s="15">
        <v>58</v>
      </c>
    </row>
    <row r="1569" spans="1:7" x14ac:dyDescent="0.35">
      <c r="A1569" s="15" t="str">
        <v>successful</v>
      </c>
      <c r="B1569" s="15" t="str">
        <v>US</v>
      </c>
      <c r="C1569" s="15" t="str">
        <v>USD</v>
      </c>
      <c r="D1569" s="15">
        <v>1461762960</v>
      </c>
      <c r="E1569" s="15">
        <v>1457999054</v>
      </c>
      <c r="F1569" s="15" t="b">
        <v>0</v>
      </c>
      <c r="G1569" s="15">
        <v>20</v>
      </c>
    </row>
    <row r="1570" spans="1:7" x14ac:dyDescent="0.35">
      <c r="A1570" s="15" t="str">
        <v>successful</v>
      </c>
      <c r="B1570" s="15" t="str">
        <v>US</v>
      </c>
      <c r="C1570" s="15" t="str">
        <v>USD</v>
      </c>
      <c r="D1570" s="15">
        <v>1420060920</v>
      </c>
      <c r="E1570" s="15">
        <v>1417556262</v>
      </c>
      <c r="F1570" s="15" t="b">
        <v>0</v>
      </c>
      <c r="G1570" s="15">
        <v>47</v>
      </c>
    </row>
    <row r="1571" spans="1:7" x14ac:dyDescent="0.35">
      <c r="A1571" s="15" t="str">
        <v>successful</v>
      </c>
      <c r="B1571" s="15" t="str">
        <v>US</v>
      </c>
      <c r="C1571" s="15" t="str">
        <v>USD</v>
      </c>
      <c r="D1571" s="15">
        <v>1434241255</v>
      </c>
      <c r="E1571" s="15">
        <v>1431649255</v>
      </c>
      <c r="F1571" s="15" t="b">
        <v>0</v>
      </c>
      <c r="G1571" s="15">
        <v>54</v>
      </c>
    </row>
    <row r="1572" spans="1:7" x14ac:dyDescent="0.35">
      <c r="A1572" s="15" t="str">
        <v>successful</v>
      </c>
      <c r="B1572" s="15" t="str">
        <v>US</v>
      </c>
      <c r="C1572" s="15" t="str">
        <v>USD</v>
      </c>
      <c r="D1572" s="15">
        <v>1462420960</v>
      </c>
      <c r="E1572" s="15">
        <v>1459828960</v>
      </c>
      <c r="F1572" s="15" t="b">
        <v>0</v>
      </c>
      <c r="G1572" s="15">
        <v>9</v>
      </c>
    </row>
    <row r="1573" spans="1:7" x14ac:dyDescent="0.35">
      <c r="A1573" s="15" t="str">
        <v>successful</v>
      </c>
      <c r="B1573" s="15" t="str">
        <v>US</v>
      </c>
      <c r="C1573" s="15" t="str">
        <v>USD</v>
      </c>
      <c r="D1573" s="15">
        <v>1415319355</v>
      </c>
      <c r="E1573" s="15">
        <v>1411859755</v>
      </c>
      <c r="F1573" s="15" t="b">
        <v>1</v>
      </c>
      <c r="G1573" s="15">
        <v>213</v>
      </c>
    </row>
    <row r="1574" spans="1:7" x14ac:dyDescent="0.35">
      <c r="A1574" s="15" t="str">
        <v>successful</v>
      </c>
      <c r="B1574" s="15" t="str">
        <v>US</v>
      </c>
      <c r="C1574" s="15" t="str">
        <v>USD</v>
      </c>
      <c r="D1574" s="15">
        <v>1412136000</v>
      </c>
      <c r="E1574" s="15">
        <v>1410278284</v>
      </c>
      <c r="F1574" s="15" t="b">
        <v>1</v>
      </c>
      <c r="G1574" s="15">
        <v>57</v>
      </c>
    </row>
    <row r="1575" spans="1:7" x14ac:dyDescent="0.35">
      <c r="A1575" s="15" t="str">
        <v>successful</v>
      </c>
      <c r="B1575" s="15" t="str">
        <v>US</v>
      </c>
      <c r="C1575" s="15" t="str">
        <v>USD</v>
      </c>
      <c r="D1575" s="15">
        <v>1354845600</v>
      </c>
      <c r="E1575" s="15">
        <v>1352766300</v>
      </c>
      <c r="F1575" s="15" t="b">
        <v>1</v>
      </c>
      <c r="G1575" s="15">
        <v>25</v>
      </c>
    </row>
    <row r="1576" spans="1:7" x14ac:dyDescent="0.35">
      <c r="A1576" s="15" t="str">
        <v>successful</v>
      </c>
      <c r="B1576" s="15" t="str">
        <v>US</v>
      </c>
      <c r="C1576" s="15" t="str">
        <v>USD</v>
      </c>
      <c r="D1576" s="15">
        <v>1295928000</v>
      </c>
      <c r="E1576" s="15">
        <v>1288160403</v>
      </c>
      <c r="F1576" s="15" t="b">
        <v>1</v>
      </c>
      <c r="G1576" s="15">
        <v>104</v>
      </c>
    </row>
    <row r="1577" spans="1:7" x14ac:dyDescent="0.35">
      <c r="A1577" s="15" t="str">
        <v>successful</v>
      </c>
      <c r="B1577" s="15" t="str">
        <v>US</v>
      </c>
      <c r="C1577" s="15" t="str">
        <v>USD</v>
      </c>
      <c r="D1577" s="15">
        <v>1410379774</v>
      </c>
      <c r="E1577" s="15">
        <v>1407787774</v>
      </c>
      <c r="F1577" s="15" t="b">
        <v>1</v>
      </c>
      <c r="G1577" s="15">
        <v>34</v>
      </c>
    </row>
    <row r="1578" spans="1:7" x14ac:dyDescent="0.35">
      <c r="A1578" s="15" t="str">
        <v>successful</v>
      </c>
      <c r="B1578" s="15" t="str">
        <v>GB</v>
      </c>
      <c r="C1578" s="15" t="str">
        <v>GBP</v>
      </c>
      <c r="D1578" s="15">
        <v>1383425367</v>
      </c>
      <c r="E1578" s="15">
        <v>1380833367</v>
      </c>
      <c r="F1578" s="15" t="b">
        <v>1</v>
      </c>
      <c r="G1578" s="15">
        <v>67</v>
      </c>
    </row>
    <row r="1579" spans="1:7" x14ac:dyDescent="0.35">
      <c r="A1579" s="15" t="str">
        <v>successful</v>
      </c>
      <c r="B1579" s="15" t="str">
        <v>US</v>
      </c>
      <c r="C1579" s="15" t="str">
        <v>USD</v>
      </c>
      <c r="D1579" s="15">
        <v>1304225940</v>
      </c>
      <c r="E1579" s="15">
        <v>1301542937</v>
      </c>
      <c r="F1579" s="15" t="b">
        <v>1</v>
      </c>
      <c r="G1579" s="15">
        <v>241</v>
      </c>
    </row>
    <row r="1580" spans="1:7" x14ac:dyDescent="0.35">
      <c r="A1580" s="15" t="str">
        <v>successful</v>
      </c>
      <c r="B1580" s="15" t="str">
        <v>US</v>
      </c>
      <c r="C1580" s="15" t="str">
        <v>USD</v>
      </c>
      <c r="D1580" s="15">
        <v>1333310458</v>
      </c>
      <c r="E1580" s="15">
        <v>1330722058</v>
      </c>
      <c r="F1580" s="15" t="b">
        <v>1</v>
      </c>
      <c r="G1580" s="15">
        <v>123</v>
      </c>
    </row>
    <row r="1581" spans="1:7" x14ac:dyDescent="0.35">
      <c r="A1581" s="15" t="str">
        <v>successful</v>
      </c>
      <c r="B1581" s="15" t="str">
        <v>GB</v>
      </c>
      <c r="C1581" s="15" t="str">
        <v>GBP</v>
      </c>
      <c r="D1581" s="15">
        <v>1356004725</v>
      </c>
      <c r="E1581" s="15">
        <v>1353412725</v>
      </c>
      <c r="F1581" s="15" t="b">
        <v>1</v>
      </c>
      <c r="G1581" s="15">
        <v>302</v>
      </c>
    </row>
    <row r="1582" spans="1:7" x14ac:dyDescent="0.35">
      <c r="A1582" s="15" t="str">
        <v>successful</v>
      </c>
      <c r="B1582" s="15" t="str">
        <v>US</v>
      </c>
      <c r="C1582" s="15" t="str">
        <v>USD</v>
      </c>
      <c r="D1582" s="15">
        <v>1338591144</v>
      </c>
      <c r="E1582" s="15">
        <v>1335567144</v>
      </c>
      <c r="F1582" s="15" t="b">
        <v>1</v>
      </c>
      <c r="G1582" s="15">
        <v>89</v>
      </c>
    </row>
    <row r="1583" spans="1:7" x14ac:dyDescent="0.35">
      <c r="A1583" s="15" t="str">
        <v>successful</v>
      </c>
      <c r="B1583" s="15" t="str">
        <v>US</v>
      </c>
      <c r="C1583" s="15" t="str">
        <v>USD</v>
      </c>
      <c r="D1583" s="15">
        <v>1405746000</v>
      </c>
      <c r="E1583" s="15">
        <v>1404932105</v>
      </c>
      <c r="F1583" s="15" t="b">
        <v>1</v>
      </c>
      <c r="G1583" s="15">
        <v>41</v>
      </c>
    </row>
    <row r="1584" spans="1:7" x14ac:dyDescent="0.35">
      <c r="A1584" s="15" t="str">
        <v>successful</v>
      </c>
      <c r="B1584" s="15" t="str">
        <v>US</v>
      </c>
      <c r="C1584" s="15" t="str">
        <v>USD</v>
      </c>
      <c r="D1584" s="15">
        <v>1374523752</v>
      </c>
      <c r="E1584" s="15">
        <v>1371931752</v>
      </c>
      <c r="F1584" s="15" t="b">
        <v>1</v>
      </c>
      <c r="G1584" s="15">
        <v>69</v>
      </c>
    </row>
    <row r="1585" spans="1:7" x14ac:dyDescent="0.35">
      <c r="A1585" s="15" t="str">
        <v>successful</v>
      </c>
      <c r="B1585" s="15" t="str">
        <v>US</v>
      </c>
      <c r="C1585" s="15" t="str">
        <v>USD</v>
      </c>
      <c r="D1585" s="15">
        <v>1326927600</v>
      </c>
      <c r="E1585" s="15">
        <v>1323221761</v>
      </c>
      <c r="F1585" s="15" t="b">
        <v>1</v>
      </c>
      <c r="G1585" s="15">
        <v>52</v>
      </c>
    </row>
    <row r="1586" spans="1:7" x14ac:dyDescent="0.35">
      <c r="A1586" s="15" t="str">
        <v>successful</v>
      </c>
      <c r="B1586" s="15" t="str">
        <v>US</v>
      </c>
      <c r="C1586" s="15" t="str">
        <v>USD</v>
      </c>
      <c r="D1586" s="15">
        <v>1407905940</v>
      </c>
      <c r="E1586" s="15">
        <v>1405923687</v>
      </c>
      <c r="F1586" s="15" t="b">
        <v>1</v>
      </c>
      <c r="G1586" s="15">
        <v>57</v>
      </c>
    </row>
    <row r="1587" spans="1:7" x14ac:dyDescent="0.35">
      <c r="A1587" s="15" t="str">
        <v>successful</v>
      </c>
      <c r="B1587" s="15" t="str">
        <v>GB</v>
      </c>
      <c r="C1587" s="15" t="str">
        <v>GBP</v>
      </c>
      <c r="D1587" s="15">
        <v>1413377522</v>
      </c>
      <c r="E1587" s="15">
        <v>1410785522</v>
      </c>
      <c r="F1587" s="15" t="b">
        <v>1</v>
      </c>
      <c r="G1587" s="15">
        <v>74</v>
      </c>
    </row>
    <row r="1588" spans="1:7" x14ac:dyDescent="0.35">
      <c r="A1588" s="15" t="str">
        <v>successful</v>
      </c>
      <c r="B1588" s="15" t="str">
        <v>US</v>
      </c>
      <c r="C1588" s="15" t="str">
        <v>USD</v>
      </c>
      <c r="D1588" s="15">
        <v>1404698400</v>
      </c>
      <c r="E1588" s="15">
        <v>1402331262</v>
      </c>
      <c r="F1588" s="15" t="b">
        <v>1</v>
      </c>
      <c r="G1588" s="15">
        <v>63</v>
      </c>
    </row>
    <row r="1589" spans="1:7" x14ac:dyDescent="0.35">
      <c r="A1589" s="15" t="str">
        <v>successful</v>
      </c>
      <c r="B1589" s="15" t="str">
        <v>US</v>
      </c>
      <c r="C1589" s="15" t="str">
        <v>USD</v>
      </c>
      <c r="D1589" s="15">
        <v>1402855525</v>
      </c>
      <c r="E1589" s="15">
        <v>1400263525</v>
      </c>
      <c r="F1589" s="15" t="b">
        <v>1</v>
      </c>
      <c r="G1589" s="15">
        <v>72</v>
      </c>
    </row>
    <row r="1590" spans="1:7" x14ac:dyDescent="0.35">
      <c r="A1590" s="15" t="str">
        <v>successful</v>
      </c>
      <c r="B1590" s="15" t="str">
        <v>US</v>
      </c>
      <c r="C1590" s="15" t="str">
        <v>USD</v>
      </c>
      <c r="D1590" s="15">
        <v>1402341615</v>
      </c>
      <c r="E1590" s="15">
        <v>1399490415</v>
      </c>
      <c r="F1590" s="15" t="b">
        <v>1</v>
      </c>
      <c r="G1590" s="15">
        <v>71</v>
      </c>
    </row>
    <row r="1591" spans="1:7" x14ac:dyDescent="0.35">
      <c r="A1591" s="15" t="str">
        <v>successful</v>
      </c>
      <c r="B1591" s="15" t="str">
        <v>US</v>
      </c>
      <c r="C1591" s="15" t="str">
        <v>USD</v>
      </c>
      <c r="D1591" s="15">
        <v>1304395140</v>
      </c>
      <c r="E1591" s="15">
        <v>1302493760</v>
      </c>
      <c r="F1591" s="15" t="b">
        <v>1</v>
      </c>
      <c r="G1591" s="15">
        <v>21</v>
      </c>
    </row>
    <row r="1592" spans="1:7" x14ac:dyDescent="0.35">
      <c r="A1592" s="15" t="str">
        <v>successful</v>
      </c>
      <c r="B1592" s="15" t="str">
        <v>US</v>
      </c>
      <c r="C1592" s="15" t="str">
        <v>USD</v>
      </c>
      <c r="D1592" s="15">
        <v>1416988740</v>
      </c>
      <c r="E1592" s="15">
        <v>1414514153</v>
      </c>
      <c r="F1592" s="15" t="b">
        <v>1</v>
      </c>
      <c r="G1592" s="15">
        <v>930</v>
      </c>
    </row>
    <row r="1593" spans="1:7" x14ac:dyDescent="0.35">
      <c r="A1593" s="15" t="str">
        <v>successful</v>
      </c>
      <c r="B1593" s="15" t="str">
        <v>US</v>
      </c>
      <c r="C1593" s="15" t="str">
        <v>USD</v>
      </c>
      <c r="D1593" s="15">
        <v>1406952781</v>
      </c>
      <c r="E1593" s="15">
        <v>1405743181</v>
      </c>
      <c r="F1593" s="15" t="b">
        <v>1</v>
      </c>
      <c r="G1593" s="15">
        <v>55</v>
      </c>
    </row>
    <row r="1594" spans="1:7" x14ac:dyDescent="0.35">
      <c r="A1594" s="15" t="str">
        <v>successful</v>
      </c>
      <c r="B1594" s="15" t="str">
        <v>US</v>
      </c>
      <c r="C1594" s="15" t="str">
        <v>USD</v>
      </c>
      <c r="D1594" s="15">
        <v>1402696800</v>
      </c>
      <c r="E1594" s="15">
        <v>1399948353</v>
      </c>
      <c r="F1594" s="15" t="b">
        <v>1</v>
      </c>
      <c r="G1594" s="15">
        <v>61</v>
      </c>
    </row>
    <row r="1595" spans="1:7" x14ac:dyDescent="0.35">
      <c r="A1595" s="15" t="str">
        <v>successful</v>
      </c>
      <c r="B1595" s="15" t="str">
        <v>US</v>
      </c>
      <c r="C1595" s="15" t="str">
        <v>USD</v>
      </c>
      <c r="D1595" s="15">
        <v>1386910740</v>
      </c>
      <c r="E1595" s="15">
        <v>1384364561</v>
      </c>
      <c r="F1595" s="15" t="b">
        <v>1</v>
      </c>
      <c r="G1595" s="15">
        <v>82</v>
      </c>
    </row>
    <row r="1596" spans="1:7" x14ac:dyDescent="0.35">
      <c r="A1596" s="15" t="str">
        <v>successful</v>
      </c>
      <c r="B1596" s="15" t="str">
        <v>US</v>
      </c>
      <c r="C1596" s="15" t="str">
        <v>USD</v>
      </c>
      <c r="D1596" s="15">
        <v>1404273600</v>
      </c>
      <c r="E1596" s="15">
        <v>1401414944</v>
      </c>
      <c r="F1596" s="15" t="b">
        <v>1</v>
      </c>
      <c r="G1596" s="15">
        <v>71</v>
      </c>
    </row>
    <row r="1597" spans="1:7" x14ac:dyDescent="0.35">
      <c r="A1597" s="15" t="str">
        <v>successful</v>
      </c>
      <c r="B1597" s="15" t="str">
        <v>GB</v>
      </c>
      <c r="C1597" s="15" t="str">
        <v>GBP</v>
      </c>
      <c r="D1597" s="15">
        <v>1462545358</v>
      </c>
      <c r="E1597" s="15">
        <v>1459953358</v>
      </c>
      <c r="F1597" s="15" t="b">
        <v>1</v>
      </c>
      <c r="G1597" s="15">
        <v>117</v>
      </c>
    </row>
    <row r="1598" spans="1:7" x14ac:dyDescent="0.35">
      <c r="A1598" s="15" t="str">
        <v>successful</v>
      </c>
      <c r="B1598" s="15" t="str">
        <v>US</v>
      </c>
      <c r="C1598" s="15" t="str">
        <v>USD</v>
      </c>
      <c r="D1598" s="15">
        <v>1329240668</v>
      </c>
      <c r="E1598" s="15">
        <v>1326648668</v>
      </c>
      <c r="F1598" s="15" t="b">
        <v>1</v>
      </c>
      <c r="G1598" s="15">
        <v>29</v>
      </c>
    </row>
    <row r="1599" spans="1:7" x14ac:dyDescent="0.35">
      <c r="A1599" s="15" t="str">
        <v>successful</v>
      </c>
      <c r="B1599" s="15" t="str">
        <v>US</v>
      </c>
      <c r="C1599" s="15" t="str">
        <v>USD</v>
      </c>
      <c r="D1599" s="15">
        <v>1411765492</v>
      </c>
      <c r="E1599" s="15">
        <v>1409173492</v>
      </c>
      <c r="F1599" s="15" t="b">
        <v>1</v>
      </c>
      <c r="G1599" s="15">
        <v>74</v>
      </c>
    </row>
    <row r="1600" spans="1:7" x14ac:dyDescent="0.35">
      <c r="A1600" s="15" t="str">
        <v>successful</v>
      </c>
      <c r="B1600" s="15" t="str">
        <v>US</v>
      </c>
      <c r="C1600" s="15" t="str">
        <v>USD</v>
      </c>
      <c r="D1600" s="15">
        <v>1408999508</v>
      </c>
      <c r="E1600" s="15">
        <v>1407789908</v>
      </c>
      <c r="F1600" s="15" t="b">
        <v>1</v>
      </c>
      <c r="G1600" s="15">
        <v>23</v>
      </c>
    </row>
    <row r="1601" spans="1:7" x14ac:dyDescent="0.35">
      <c r="A1601" s="15" t="str">
        <v>successful</v>
      </c>
      <c r="B1601" s="15" t="str">
        <v>US</v>
      </c>
      <c r="C1601" s="15" t="str">
        <v>USD</v>
      </c>
      <c r="D1601" s="15">
        <v>1297977427</v>
      </c>
      <c r="E1601" s="15">
        <v>1292793427</v>
      </c>
      <c r="F1601" s="15" t="b">
        <v>1</v>
      </c>
      <c r="G1601" s="15">
        <v>60</v>
      </c>
    </row>
    <row r="1602" spans="1:7" x14ac:dyDescent="0.35">
      <c r="A1602" s="15" t="str">
        <v>successful</v>
      </c>
      <c r="B1602" s="15" t="str">
        <v>US</v>
      </c>
      <c r="C1602" s="15" t="str">
        <v>USD</v>
      </c>
      <c r="D1602" s="15">
        <v>1376838000</v>
      </c>
      <c r="E1602" s="15">
        <v>1374531631</v>
      </c>
      <c r="F1602" s="15" t="b">
        <v>1</v>
      </c>
      <c r="G1602" s="15">
        <v>55</v>
      </c>
    </row>
    <row r="1603" spans="1:7" x14ac:dyDescent="0.35">
      <c r="A1603" s="15" t="str">
        <v>successful</v>
      </c>
      <c r="B1603" s="15" t="str">
        <v>US</v>
      </c>
      <c r="C1603" s="15" t="str">
        <v>USD</v>
      </c>
      <c r="D1603" s="15">
        <v>1403366409</v>
      </c>
      <c r="E1603" s="15">
        <v>1400774409</v>
      </c>
      <c r="F1603" s="15" t="b">
        <v>1</v>
      </c>
      <c r="G1603" s="15">
        <v>51</v>
      </c>
    </row>
    <row r="1604" spans="1:7" x14ac:dyDescent="0.35">
      <c r="A1604" s="15" t="str">
        <v>successful</v>
      </c>
      <c r="B1604" s="15" t="str">
        <v>GB</v>
      </c>
      <c r="C1604" s="15" t="str">
        <v>GBP</v>
      </c>
      <c r="D1604" s="15">
        <v>1405521075</v>
      </c>
      <c r="E1604" s="15">
        <v>1402929075</v>
      </c>
      <c r="F1604" s="15" t="b">
        <v>1</v>
      </c>
      <c r="G1604" s="15">
        <v>78</v>
      </c>
    </row>
    <row r="1605" spans="1:7" x14ac:dyDescent="0.35">
      <c r="A1605" s="15" t="str">
        <v>successful</v>
      </c>
      <c r="B1605" s="15" t="str">
        <v>US</v>
      </c>
      <c r="C1605" s="15" t="str">
        <v>USD</v>
      </c>
      <c r="D1605" s="15">
        <v>1367859071</v>
      </c>
      <c r="E1605" s="15">
        <v>1365699071</v>
      </c>
      <c r="F1605" s="15" t="b">
        <v>1</v>
      </c>
      <c r="G1605" s="15">
        <v>62</v>
      </c>
    </row>
    <row r="1606" spans="1:7" x14ac:dyDescent="0.35">
      <c r="A1606" s="15" t="str">
        <v>successful</v>
      </c>
      <c r="B1606" s="15" t="str">
        <v>GB</v>
      </c>
      <c r="C1606" s="15" t="str">
        <v>GBP</v>
      </c>
      <c r="D1606" s="15">
        <v>1403258049</v>
      </c>
      <c r="E1606" s="15">
        <v>1400666049</v>
      </c>
      <c r="F1606" s="15" t="b">
        <v>1</v>
      </c>
      <c r="G1606" s="15">
        <v>45</v>
      </c>
    </row>
    <row r="1607" spans="1:7" x14ac:dyDescent="0.35">
      <c r="A1607" s="15" t="str">
        <v>successful</v>
      </c>
      <c r="B1607" s="15" t="str">
        <v>GB</v>
      </c>
      <c r="C1607" s="15" t="str">
        <v>GBP</v>
      </c>
      <c r="D1607" s="15">
        <v>1402848000</v>
      </c>
      <c r="E1607" s="15">
        <v>1400570787</v>
      </c>
      <c r="F1607" s="15" t="b">
        <v>1</v>
      </c>
      <c r="G1607" s="15">
        <v>15</v>
      </c>
    </row>
    <row r="1608" spans="1:7" x14ac:dyDescent="0.35">
      <c r="A1608" s="15" t="str">
        <v>successful</v>
      </c>
      <c r="B1608" s="15" t="str">
        <v>US</v>
      </c>
      <c r="C1608" s="15" t="str">
        <v>USD</v>
      </c>
      <c r="D1608" s="15">
        <v>1328029200</v>
      </c>
      <c r="E1608" s="15">
        <v>1323211621</v>
      </c>
      <c r="F1608" s="15" t="b">
        <v>1</v>
      </c>
      <c r="G1608" s="15">
        <v>151</v>
      </c>
    </row>
    <row r="1609" spans="1:7" x14ac:dyDescent="0.35">
      <c r="A1609" s="15" t="str">
        <v>successful</v>
      </c>
      <c r="B1609" s="15" t="str">
        <v>US</v>
      </c>
      <c r="C1609" s="15" t="str">
        <v>USD</v>
      </c>
      <c r="D1609" s="15">
        <v>1377284669</v>
      </c>
      <c r="E1609" s="15">
        <v>1375729469</v>
      </c>
      <c r="F1609" s="15" t="b">
        <v>1</v>
      </c>
      <c r="G1609" s="15">
        <v>68</v>
      </c>
    </row>
    <row r="1610" spans="1:7" x14ac:dyDescent="0.35">
      <c r="A1610" s="15" t="str">
        <v>successful</v>
      </c>
      <c r="B1610" s="15" t="str">
        <v>US</v>
      </c>
      <c r="C1610" s="15" t="str">
        <v>USD</v>
      </c>
      <c r="D1610" s="15">
        <v>1404258631</v>
      </c>
      <c r="E1610" s="15">
        <v>1401666631</v>
      </c>
      <c r="F1610" s="15" t="b">
        <v>1</v>
      </c>
      <c r="G1610" s="15">
        <v>46</v>
      </c>
    </row>
    <row r="1611" spans="1:7" x14ac:dyDescent="0.35">
      <c r="A1611" s="15" t="str">
        <v>successful</v>
      </c>
      <c r="B1611" s="15" t="str">
        <v>GB</v>
      </c>
      <c r="C1611" s="15" t="str">
        <v>GBP</v>
      </c>
      <c r="D1611" s="15">
        <v>1405553241</v>
      </c>
      <c r="E1611" s="15">
        <v>1404948441</v>
      </c>
      <c r="F1611" s="15" t="b">
        <v>1</v>
      </c>
      <c r="G1611" s="15">
        <v>24</v>
      </c>
    </row>
    <row r="1612" spans="1:7" x14ac:dyDescent="0.35">
      <c r="A1612" s="15" t="str">
        <v>successful</v>
      </c>
      <c r="B1612" s="15" t="str">
        <v>GB</v>
      </c>
      <c r="C1612" s="15" t="str">
        <v>GBP</v>
      </c>
      <c r="D1612" s="15">
        <v>1410901200</v>
      </c>
      <c r="E1612" s="15">
        <v>1408313438</v>
      </c>
      <c r="F1612" s="15" t="b">
        <v>1</v>
      </c>
      <c r="G1612" s="15">
        <v>70</v>
      </c>
    </row>
    <row r="1613" spans="1:7" x14ac:dyDescent="0.35">
      <c r="A1613" s="15" t="str">
        <v>successful</v>
      </c>
      <c r="B1613" s="15" t="str">
        <v>US</v>
      </c>
      <c r="C1613" s="15" t="str">
        <v>USD</v>
      </c>
      <c r="D1613" s="15">
        <v>1407167973</v>
      </c>
      <c r="E1613" s="15">
        <v>1405439973</v>
      </c>
      <c r="F1613" s="15" t="b">
        <v>1</v>
      </c>
      <c r="G1613" s="15">
        <v>244</v>
      </c>
    </row>
    <row r="1614" spans="1:7" x14ac:dyDescent="0.35">
      <c r="A1614" s="15" t="str">
        <v>successful</v>
      </c>
      <c r="B1614" s="15" t="str">
        <v>US</v>
      </c>
      <c r="C1614" s="15" t="str">
        <v>USD</v>
      </c>
      <c r="D1614" s="15">
        <v>1406557877</v>
      </c>
      <c r="E1614" s="15">
        <v>1404743477</v>
      </c>
      <c r="F1614" s="15" t="b">
        <v>1</v>
      </c>
      <c r="G1614" s="15">
        <v>82</v>
      </c>
    </row>
    <row r="1615" spans="1:7" x14ac:dyDescent="0.35">
      <c r="A1615" s="15" t="str">
        <v>successful</v>
      </c>
      <c r="B1615" s="15" t="str">
        <v>US</v>
      </c>
      <c r="C1615" s="15" t="str">
        <v>USD</v>
      </c>
      <c r="D1615" s="15">
        <v>1403305200</v>
      </c>
      <c r="E1615" s="15">
        <v>1400512658</v>
      </c>
      <c r="F1615" s="15" t="b">
        <v>1</v>
      </c>
      <c r="G1615" s="15">
        <v>226</v>
      </c>
    </row>
    <row r="1616" spans="1:7" x14ac:dyDescent="0.35">
      <c r="A1616" s="15" t="str">
        <v>successful</v>
      </c>
      <c r="B1616" s="15" t="str">
        <v>US</v>
      </c>
      <c r="C1616" s="15" t="str">
        <v>USD</v>
      </c>
      <c r="D1616" s="15">
        <v>1338523140</v>
      </c>
      <c r="E1616" s="15">
        <v>1334442519</v>
      </c>
      <c r="F1616" s="15" t="b">
        <v>1</v>
      </c>
      <c r="G1616" s="15">
        <v>60</v>
      </c>
    </row>
    <row r="1617" spans="1:7" x14ac:dyDescent="0.35">
      <c r="A1617" s="15" t="str">
        <v>successful</v>
      </c>
      <c r="B1617" s="15" t="str">
        <v>US</v>
      </c>
      <c r="C1617" s="15" t="str">
        <v>USD</v>
      </c>
      <c r="D1617" s="15">
        <v>1408068000</v>
      </c>
      <c r="E1617" s="15">
        <v>1405346680</v>
      </c>
      <c r="F1617" s="15" t="b">
        <v>1</v>
      </c>
      <c r="G1617" s="15">
        <v>322</v>
      </c>
    </row>
    <row r="1618" spans="1:7" x14ac:dyDescent="0.35">
      <c r="A1618" s="15" t="str">
        <v>successful</v>
      </c>
      <c r="B1618" s="15" t="str">
        <v>US</v>
      </c>
      <c r="C1618" s="15" t="str">
        <v>USD</v>
      </c>
      <c r="D1618" s="15">
        <v>1407524751</v>
      </c>
      <c r="E1618" s="15">
        <v>1404932751</v>
      </c>
      <c r="F1618" s="15" t="b">
        <v>1</v>
      </c>
      <c r="G1618" s="15">
        <v>94</v>
      </c>
    </row>
    <row r="1619" spans="1:7" x14ac:dyDescent="0.35">
      <c r="A1619" s="15" t="str">
        <v>successful</v>
      </c>
      <c r="B1619" s="15" t="str">
        <v>GB</v>
      </c>
      <c r="C1619" s="15" t="str">
        <v>GBP</v>
      </c>
      <c r="D1619" s="15">
        <v>1437934759</v>
      </c>
      <c r="E1619" s="15">
        <v>1434478759</v>
      </c>
      <c r="F1619" s="15" t="b">
        <v>1</v>
      </c>
      <c r="G1619" s="15">
        <v>47</v>
      </c>
    </row>
    <row r="1620" spans="1:7" x14ac:dyDescent="0.35">
      <c r="A1620" s="15" t="str">
        <v>successful</v>
      </c>
      <c r="B1620" s="15" t="str">
        <v>GB</v>
      </c>
      <c r="C1620" s="15" t="str">
        <v>GBP</v>
      </c>
      <c r="D1620" s="15">
        <v>1452038100</v>
      </c>
      <c r="E1620" s="15">
        <v>1448823673</v>
      </c>
      <c r="F1620" s="15" t="b">
        <v>1</v>
      </c>
      <c r="G1620" s="15">
        <v>115</v>
      </c>
    </row>
    <row r="1621" spans="1:7" x14ac:dyDescent="0.35">
      <c r="A1621" s="15" t="str">
        <v>successful</v>
      </c>
      <c r="B1621" s="15" t="str">
        <v>US</v>
      </c>
      <c r="C1621" s="15" t="str">
        <v>USD</v>
      </c>
      <c r="D1621" s="15">
        <v>1441857540</v>
      </c>
      <c r="E1621" s="15">
        <v>1438617471</v>
      </c>
      <c r="F1621" s="15" t="b">
        <v>1</v>
      </c>
      <c r="G1621" s="15">
        <v>134</v>
      </c>
    </row>
    <row r="1622" spans="1:7" x14ac:dyDescent="0.35">
      <c r="A1622" s="15" t="str">
        <v>successful</v>
      </c>
      <c r="B1622" s="15" t="str">
        <v>GB</v>
      </c>
      <c r="C1622" s="15" t="str">
        <v>GBP</v>
      </c>
      <c r="D1622" s="15">
        <v>1436625000</v>
      </c>
      <c r="E1622" s="15">
        <v>1433934371</v>
      </c>
      <c r="F1622" s="15" t="b">
        <v>1</v>
      </c>
      <c r="G1622" s="15">
        <v>35</v>
      </c>
    </row>
    <row r="1623" spans="1:7" x14ac:dyDescent="0.35">
      <c r="A1623" s="15" t="str">
        <v>successful</v>
      </c>
      <c r="B1623" s="15" t="str">
        <v>US</v>
      </c>
      <c r="C1623" s="15" t="str">
        <v>USD</v>
      </c>
      <c r="D1623" s="15">
        <v>1478264784</v>
      </c>
      <c r="E1623" s="15">
        <v>1475672784</v>
      </c>
      <c r="F1623" s="15" t="b">
        <v>1</v>
      </c>
      <c r="G1623" s="15">
        <v>104</v>
      </c>
    </row>
    <row r="1624" spans="1:7" x14ac:dyDescent="0.35">
      <c r="A1624" s="15" t="str">
        <v>successful</v>
      </c>
      <c r="B1624" s="15" t="str">
        <v>GB</v>
      </c>
      <c r="C1624" s="15" t="str">
        <v>GBP</v>
      </c>
      <c r="D1624" s="15">
        <v>1419984000</v>
      </c>
      <c r="E1624" s="15">
        <v>1417132986</v>
      </c>
      <c r="F1624" s="15" t="b">
        <v>1</v>
      </c>
      <c r="G1624" s="15">
        <v>184</v>
      </c>
    </row>
    <row r="1625" spans="1:7" x14ac:dyDescent="0.35">
      <c r="A1625" s="15" t="str">
        <v>successful</v>
      </c>
      <c r="B1625" s="15" t="str">
        <v>US</v>
      </c>
      <c r="C1625" s="15" t="str">
        <v>USD</v>
      </c>
      <c r="D1625" s="15">
        <v>1427063747</v>
      </c>
      <c r="E1625" s="15">
        <v>1424043347</v>
      </c>
      <c r="F1625" s="15" t="b">
        <v>1</v>
      </c>
      <c r="G1625" s="15">
        <v>119</v>
      </c>
    </row>
    <row r="1626" spans="1:7" x14ac:dyDescent="0.35">
      <c r="A1626" s="15" t="str">
        <v>successful</v>
      </c>
      <c r="B1626" s="15" t="str">
        <v>US</v>
      </c>
      <c r="C1626" s="15" t="str">
        <v>USD</v>
      </c>
      <c r="D1626" s="15">
        <v>1489352400</v>
      </c>
      <c r="E1626" s="15">
        <v>1486411204</v>
      </c>
      <c r="F1626" s="15" t="b">
        <v>1</v>
      </c>
      <c r="G1626" s="15">
        <v>59</v>
      </c>
    </row>
    <row r="1627" spans="1:7" x14ac:dyDescent="0.35">
      <c r="A1627" s="15" t="str">
        <v>successful</v>
      </c>
      <c r="B1627" s="15" t="str">
        <v>GB</v>
      </c>
      <c r="C1627" s="15" t="str">
        <v>GBP</v>
      </c>
      <c r="D1627" s="15">
        <v>1436114603</v>
      </c>
      <c r="E1627" s="15">
        <v>1433090603</v>
      </c>
      <c r="F1627" s="15" t="b">
        <v>1</v>
      </c>
      <c r="G1627" s="15">
        <v>113</v>
      </c>
    </row>
    <row r="1628" spans="1:7" x14ac:dyDescent="0.35">
      <c r="A1628" s="15" t="str">
        <v>successful</v>
      </c>
      <c r="B1628" s="15" t="str">
        <v>US</v>
      </c>
      <c r="C1628" s="15" t="str">
        <v>USD</v>
      </c>
      <c r="D1628" s="15">
        <v>1445722140</v>
      </c>
      <c r="E1628" s="15">
        <v>1443016697</v>
      </c>
      <c r="F1628" s="15" t="b">
        <v>1</v>
      </c>
      <c r="G1628" s="15">
        <v>84</v>
      </c>
    </row>
    <row r="1629" spans="1:7" x14ac:dyDescent="0.35">
      <c r="A1629" s="15" t="str">
        <v>successful</v>
      </c>
      <c r="B1629" s="15" t="str">
        <v>US</v>
      </c>
      <c r="C1629" s="15" t="str">
        <v>USD</v>
      </c>
      <c r="D1629" s="15">
        <v>1440100976</v>
      </c>
      <c r="E1629" s="15">
        <v>1437508976</v>
      </c>
      <c r="F1629" s="15" t="b">
        <v>1</v>
      </c>
      <c r="G1629" s="15">
        <v>74</v>
      </c>
    </row>
    <row r="1630" spans="1:7" x14ac:dyDescent="0.35">
      <c r="A1630" s="15" t="str">
        <v>successful</v>
      </c>
      <c r="B1630" s="15" t="str">
        <v>US</v>
      </c>
      <c r="C1630" s="15" t="str">
        <v>USD</v>
      </c>
      <c r="D1630" s="15">
        <v>1484024400</v>
      </c>
      <c r="E1630" s="15">
        <v>1479932713</v>
      </c>
      <c r="F1630" s="15" t="b">
        <v>1</v>
      </c>
      <c r="G1630" s="15">
        <v>216</v>
      </c>
    </row>
    <row r="1631" spans="1:7" x14ac:dyDescent="0.35">
      <c r="A1631" s="15" t="str">
        <v>successful</v>
      </c>
      <c r="B1631" s="15" t="str">
        <v>US</v>
      </c>
      <c r="C1631" s="15" t="str">
        <v>USD</v>
      </c>
      <c r="D1631" s="15">
        <v>1464987600</v>
      </c>
      <c r="E1631" s="15">
        <v>1463145938</v>
      </c>
      <c r="F1631" s="15" t="b">
        <v>1</v>
      </c>
      <c r="G1631" s="15">
        <v>39</v>
      </c>
    </row>
    <row r="1632" spans="1:7" x14ac:dyDescent="0.35">
      <c r="A1632" s="15" t="str">
        <v>successful</v>
      </c>
      <c r="B1632" s="15" t="str">
        <v>GB</v>
      </c>
      <c r="C1632" s="15" t="str">
        <v>GBP</v>
      </c>
      <c r="D1632" s="15">
        <v>1446213612</v>
      </c>
      <c r="E1632" s="15">
        <v>1443621612</v>
      </c>
      <c r="F1632" s="15" t="b">
        <v>1</v>
      </c>
      <c r="G1632" s="15">
        <v>21</v>
      </c>
    </row>
    <row r="1633" spans="1:7" x14ac:dyDescent="0.35">
      <c r="A1633" s="15" t="str">
        <v>successful</v>
      </c>
      <c r="B1633" s="15" t="str">
        <v>GB</v>
      </c>
      <c r="C1633" s="15" t="str">
        <v>GBP</v>
      </c>
      <c r="D1633" s="15">
        <v>1484687436</v>
      </c>
      <c r="E1633" s="15">
        <v>1482095436</v>
      </c>
      <c r="F1633" s="15" t="b">
        <v>0</v>
      </c>
      <c r="G1633" s="15">
        <v>30</v>
      </c>
    </row>
    <row r="1634" spans="1:7" x14ac:dyDescent="0.35">
      <c r="A1634" s="15" t="str">
        <v>successful</v>
      </c>
      <c r="B1634" s="15" t="str">
        <v>US</v>
      </c>
      <c r="C1634" s="15" t="str">
        <v>USD</v>
      </c>
      <c r="D1634" s="15">
        <v>1450328340</v>
      </c>
      <c r="E1634" s="15">
        <v>1447606884</v>
      </c>
      <c r="F1634" s="15" t="b">
        <v>1</v>
      </c>
      <c r="G1634" s="15">
        <v>37</v>
      </c>
    </row>
    <row r="1635" spans="1:7" x14ac:dyDescent="0.35">
      <c r="A1635" s="15" t="str">
        <v>successful</v>
      </c>
      <c r="B1635" s="15" t="str">
        <v>US</v>
      </c>
      <c r="C1635" s="15" t="str">
        <v>USD</v>
      </c>
      <c r="D1635" s="15">
        <v>1416470398</v>
      </c>
      <c r="E1635" s="15">
        <v>1413874798</v>
      </c>
      <c r="F1635" s="15" t="b">
        <v>1</v>
      </c>
      <c r="G1635" s="15">
        <v>202</v>
      </c>
    </row>
    <row r="1636" spans="1:7" x14ac:dyDescent="0.35">
      <c r="A1636" s="15" t="str">
        <v>successful</v>
      </c>
      <c r="B1636" s="15" t="str">
        <v>US</v>
      </c>
      <c r="C1636" s="15" t="str">
        <v>USD</v>
      </c>
      <c r="D1636" s="15">
        <v>1412135940</v>
      </c>
      <c r="E1636" s="15">
        <v>1410840126</v>
      </c>
      <c r="F1636" s="15" t="b">
        <v>1</v>
      </c>
      <c r="G1636" s="15">
        <v>37</v>
      </c>
    </row>
    <row r="1637" spans="1:7" x14ac:dyDescent="0.35">
      <c r="A1637" s="15" t="str">
        <v>successful</v>
      </c>
      <c r="B1637" s="15" t="str">
        <v>US</v>
      </c>
      <c r="C1637" s="15" t="str">
        <v>USD</v>
      </c>
      <c r="D1637" s="15">
        <v>1460846347</v>
      </c>
      <c r="E1637" s="15">
        <v>1458254347</v>
      </c>
      <c r="F1637" s="15" t="b">
        <v>0</v>
      </c>
      <c r="G1637" s="15">
        <v>28</v>
      </c>
    </row>
    <row r="1638" spans="1:7" x14ac:dyDescent="0.35">
      <c r="A1638" s="15" t="str">
        <v>successful</v>
      </c>
      <c r="B1638" s="15" t="str">
        <v>US</v>
      </c>
      <c r="C1638" s="15" t="str">
        <v>USD</v>
      </c>
      <c r="D1638" s="15">
        <v>1462334340</v>
      </c>
      <c r="E1638" s="15">
        <v>1459711917</v>
      </c>
      <c r="F1638" s="15" t="b">
        <v>1</v>
      </c>
      <c r="G1638" s="15">
        <v>26</v>
      </c>
    </row>
    <row r="1639" spans="1:7" x14ac:dyDescent="0.35">
      <c r="A1639" s="15" t="str">
        <v>successful</v>
      </c>
      <c r="B1639" s="15" t="str">
        <v>US</v>
      </c>
      <c r="C1639" s="15" t="str">
        <v>USD</v>
      </c>
      <c r="D1639" s="15">
        <v>1488482355</v>
      </c>
      <c r="E1639" s="15">
        <v>1485890355</v>
      </c>
      <c r="F1639" s="15" t="b">
        <v>0</v>
      </c>
      <c r="G1639" s="15">
        <v>61</v>
      </c>
    </row>
    <row r="1640" spans="1:7" x14ac:dyDescent="0.35">
      <c r="A1640" s="15" t="str">
        <v>successful</v>
      </c>
      <c r="B1640" s="15" t="str">
        <v>GB</v>
      </c>
      <c r="C1640" s="15" t="str">
        <v>GBP</v>
      </c>
      <c r="D1640" s="15">
        <v>1485991860</v>
      </c>
      <c r="E1640" s="15">
        <v>1483124208</v>
      </c>
      <c r="F1640" s="15" t="b">
        <v>0</v>
      </c>
      <c r="G1640" s="15">
        <v>115</v>
      </c>
    </row>
    <row r="1641" spans="1:7" x14ac:dyDescent="0.35">
      <c r="A1641" s="15" t="str">
        <v>successful</v>
      </c>
      <c r="B1641" s="15" t="str">
        <v>US</v>
      </c>
      <c r="C1641" s="15" t="str">
        <v>USD</v>
      </c>
      <c r="D1641" s="15">
        <v>1467361251</v>
      </c>
      <c r="E1641" s="15">
        <v>1464769251</v>
      </c>
      <c r="F1641" s="15" t="b">
        <v>1</v>
      </c>
      <c r="G1641" s="15">
        <v>181</v>
      </c>
    </row>
    <row r="1642" spans="1:7" x14ac:dyDescent="0.35">
      <c r="A1642" s="15" t="str">
        <v>successful</v>
      </c>
      <c r="B1642" s="15" t="str">
        <v>US</v>
      </c>
      <c r="C1642" s="15" t="str">
        <v>USD</v>
      </c>
      <c r="D1642" s="15">
        <v>1482962433</v>
      </c>
      <c r="E1642" s="15">
        <v>1480370433</v>
      </c>
      <c r="F1642" s="15" t="b">
        <v>0</v>
      </c>
      <c r="G1642" s="15">
        <v>110</v>
      </c>
    </row>
    <row r="1643" spans="1:7" x14ac:dyDescent="0.35">
      <c r="A1643" s="15" t="str">
        <v>successful</v>
      </c>
      <c r="B1643" s="15" t="str">
        <v>US</v>
      </c>
      <c r="C1643" s="15" t="str">
        <v>USD</v>
      </c>
      <c r="D1643" s="15">
        <v>1443499140</v>
      </c>
      <c r="E1643" s="15">
        <v>1441452184</v>
      </c>
      <c r="F1643" s="15" t="b">
        <v>1</v>
      </c>
      <c r="G1643" s="15">
        <v>269</v>
      </c>
    </row>
    <row r="1644" spans="1:7" x14ac:dyDescent="0.35">
      <c r="A1644" s="15" t="str">
        <v>successful</v>
      </c>
      <c r="B1644" s="15" t="str">
        <v>GB</v>
      </c>
      <c r="C1644" s="15" t="str">
        <v>GBP</v>
      </c>
      <c r="D1644" s="15">
        <v>1435752898</v>
      </c>
      <c r="E1644" s="15">
        <v>1433160898</v>
      </c>
      <c r="F1644" s="15" t="b">
        <v>1</v>
      </c>
      <c r="G1644" s="15">
        <v>79</v>
      </c>
    </row>
    <row r="1645" spans="1:7" x14ac:dyDescent="0.35">
      <c r="A1645" s="15" t="str">
        <v>successful</v>
      </c>
      <c r="B1645" s="15" t="str">
        <v>GB</v>
      </c>
      <c r="C1645" s="15" t="str">
        <v>GBP</v>
      </c>
      <c r="D1645" s="15">
        <v>1445817540</v>
      </c>
      <c r="E1645" s="15">
        <v>1443665293</v>
      </c>
      <c r="F1645" s="15" t="b">
        <v>1</v>
      </c>
      <c r="G1645" s="15">
        <v>104</v>
      </c>
    </row>
    <row r="1646" spans="1:7" x14ac:dyDescent="0.35">
      <c r="A1646" s="15" t="str">
        <v>successful</v>
      </c>
      <c r="B1646" s="15" t="str">
        <v>GB</v>
      </c>
      <c r="C1646" s="15" t="str">
        <v>GBP</v>
      </c>
      <c r="D1646" s="15">
        <v>1487286000</v>
      </c>
      <c r="E1646" s="15">
        <v>1484843948</v>
      </c>
      <c r="F1646" s="15" t="b">
        <v>0</v>
      </c>
      <c r="G1646" s="15">
        <v>34</v>
      </c>
    </row>
    <row r="1647" spans="1:7" x14ac:dyDescent="0.35">
      <c r="A1647" s="15" t="str">
        <v>successful</v>
      </c>
      <c r="B1647" s="15" t="str">
        <v>US</v>
      </c>
      <c r="C1647" s="15" t="str">
        <v>USD</v>
      </c>
      <c r="D1647" s="15">
        <v>1413269940</v>
      </c>
      <c r="E1647" s="15">
        <v>1410421670</v>
      </c>
      <c r="F1647" s="15" t="b">
        <v>1</v>
      </c>
      <c r="G1647" s="15">
        <v>167</v>
      </c>
    </row>
    <row r="1648" spans="1:7" x14ac:dyDescent="0.35">
      <c r="A1648" s="15" t="str">
        <v>successful</v>
      </c>
      <c r="B1648" s="15" t="str">
        <v>US</v>
      </c>
      <c r="C1648" s="15" t="str">
        <v>USD</v>
      </c>
      <c r="D1648" s="15">
        <v>1411150092</v>
      </c>
      <c r="E1648" s="15">
        <v>1408558092</v>
      </c>
      <c r="F1648" s="15" t="b">
        <v>1</v>
      </c>
      <c r="G1648" s="15">
        <v>183</v>
      </c>
    </row>
    <row r="1649" spans="1:7" x14ac:dyDescent="0.35">
      <c r="A1649" s="15" t="str">
        <v>successful</v>
      </c>
      <c r="B1649" s="15" t="str">
        <v>US</v>
      </c>
      <c r="C1649" s="15" t="str">
        <v>USD</v>
      </c>
      <c r="D1649" s="15">
        <v>1444348800</v>
      </c>
      <c r="E1649" s="15">
        <v>1442283562</v>
      </c>
      <c r="F1649" s="15" t="b">
        <v>1</v>
      </c>
      <c r="G1649" s="15">
        <v>71</v>
      </c>
    </row>
    <row r="1650" spans="1:7" x14ac:dyDescent="0.35">
      <c r="A1650" s="15" t="str">
        <v>successful</v>
      </c>
      <c r="B1650" s="15" t="str">
        <v>GB</v>
      </c>
      <c r="C1650" s="15" t="str">
        <v>GBP</v>
      </c>
      <c r="D1650" s="15">
        <v>1480613982</v>
      </c>
      <c r="E1650" s="15">
        <v>1478018382</v>
      </c>
      <c r="F1650" s="15" t="b">
        <v>0</v>
      </c>
      <c r="G1650" s="15">
        <v>69</v>
      </c>
    </row>
    <row r="1651" spans="1:7" x14ac:dyDescent="0.35">
      <c r="A1651" s="15" t="str">
        <v>successful</v>
      </c>
      <c r="B1651" s="15" t="str">
        <v>US</v>
      </c>
      <c r="C1651" s="15" t="str">
        <v>USD</v>
      </c>
      <c r="D1651" s="15">
        <v>1434074400</v>
      </c>
      <c r="E1651" s="15">
        <v>1431354258</v>
      </c>
      <c r="F1651" s="15" t="b">
        <v>0</v>
      </c>
      <c r="G1651" s="15">
        <v>270</v>
      </c>
    </row>
    <row r="1652" spans="1:7" x14ac:dyDescent="0.35">
      <c r="A1652" s="15" t="str">
        <v>successful</v>
      </c>
      <c r="B1652" s="15" t="str">
        <v>US</v>
      </c>
      <c r="C1652" s="15" t="str">
        <v>USD</v>
      </c>
      <c r="D1652" s="15">
        <v>1442030340</v>
      </c>
      <c r="E1652" s="15">
        <v>1439551200</v>
      </c>
      <c r="F1652" s="15" t="b">
        <v>1</v>
      </c>
      <c r="G1652" s="15">
        <v>193</v>
      </c>
    </row>
    <row r="1653" spans="1:7" x14ac:dyDescent="0.35">
      <c r="A1653" s="15" t="str">
        <v>successful</v>
      </c>
      <c r="B1653" s="15" t="str">
        <v>GB</v>
      </c>
      <c r="C1653" s="15" t="str">
        <v>GBP</v>
      </c>
      <c r="D1653" s="15">
        <v>1436696712</v>
      </c>
      <c r="E1653" s="15">
        <v>1434104712</v>
      </c>
      <c r="F1653" s="15" t="b">
        <v>1</v>
      </c>
      <c r="G1653" s="15">
        <v>57</v>
      </c>
    </row>
    <row r="1654" spans="1:7" x14ac:dyDescent="0.35">
      <c r="A1654" s="15" t="str">
        <v>successful</v>
      </c>
      <c r="B1654" s="15" t="str">
        <v>US</v>
      </c>
      <c r="C1654" s="15" t="str">
        <v>USD</v>
      </c>
      <c r="D1654" s="15">
        <v>1428178757</v>
      </c>
      <c r="E1654" s="15">
        <v>1425590357</v>
      </c>
      <c r="F1654" s="15" t="b">
        <v>1</v>
      </c>
      <c r="G1654" s="15">
        <v>200</v>
      </c>
    </row>
    <row r="1655" spans="1:7" x14ac:dyDescent="0.35">
      <c r="A1655" s="15" t="str">
        <v>successful</v>
      </c>
      <c r="B1655" s="15" t="str">
        <v>US</v>
      </c>
      <c r="C1655" s="15" t="str">
        <v>USD</v>
      </c>
      <c r="D1655" s="15">
        <v>1434822914</v>
      </c>
      <c r="E1655" s="15">
        <v>1432230914</v>
      </c>
      <c r="F1655" s="15" t="b">
        <v>1</v>
      </c>
      <c r="G1655" s="15">
        <v>88</v>
      </c>
    </row>
    <row r="1656" spans="1:7" x14ac:dyDescent="0.35">
      <c r="A1656" s="15" t="str">
        <v>successful</v>
      </c>
      <c r="B1656" s="15" t="str">
        <v>US</v>
      </c>
      <c r="C1656" s="15" t="str">
        <v>USD</v>
      </c>
      <c r="D1656" s="15">
        <v>1415213324</v>
      </c>
      <c r="E1656" s="15">
        <v>1412617724</v>
      </c>
      <c r="F1656" s="15" t="b">
        <v>1</v>
      </c>
      <c r="G1656" s="15">
        <v>213</v>
      </c>
    </row>
    <row r="1657" spans="1:7" x14ac:dyDescent="0.35">
      <c r="A1657" s="15" t="str">
        <v>successful</v>
      </c>
      <c r="B1657" s="15" t="str">
        <v>US</v>
      </c>
      <c r="C1657" s="15" t="str">
        <v>USD</v>
      </c>
      <c r="D1657" s="15">
        <v>1434907966</v>
      </c>
      <c r="E1657" s="15">
        <v>1432315966</v>
      </c>
      <c r="F1657" s="15" t="b">
        <v>1</v>
      </c>
      <c r="G1657" s="15">
        <v>20</v>
      </c>
    </row>
    <row r="1658" spans="1:7" x14ac:dyDescent="0.35">
      <c r="A1658" s="15" t="str">
        <v>successful</v>
      </c>
      <c r="B1658" s="15" t="str">
        <v>GB</v>
      </c>
      <c r="C1658" s="15" t="str">
        <v>GBP</v>
      </c>
      <c r="D1658" s="15">
        <v>1473247240</v>
      </c>
      <c r="E1658" s="15">
        <v>1470655240</v>
      </c>
      <c r="F1658" s="15" t="b">
        <v>1</v>
      </c>
      <c r="G1658" s="15">
        <v>50</v>
      </c>
    </row>
    <row r="1659" spans="1:7" x14ac:dyDescent="0.35">
      <c r="A1659" s="15" t="str">
        <v>successful</v>
      </c>
      <c r="B1659" s="15" t="str">
        <v>US</v>
      </c>
      <c r="C1659" s="15" t="str">
        <v>USD</v>
      </c>
      <c r="D1659" s="15">
        <v>1473306300</v>
      </c>
      <c r="E1659" s="15">
        <v>1471701028</v>
      </c>
      <c r="F1659" s="15" t="b">
        <v>1</v>
      </c>
      <c r="G1659" s="15">
        <v>115</v>
      </c>
    </row>
    <row r="1660" spans="1:7" x14ac:dyDescent="0.35">
      <c r="A1660" s="15" t="str">
        <v>successful</v>
      </c>
      <c r="B1660" s="15" t="str">
        <v>GB</v>
      </c>
      <c r="C1660" s="15" t="str">
        <v>GBP</v>
      </c>
      <c r="D1660" s="15">
        <v>1427331809</v>
      </c>
      <c r="E1660" s="15">
        <v>1424743409</v>
      </c>
      <c r="F1660" s="15" t="b">
        <v>1</v>
      </c>
      <c r="G1660" s="15">
        <v>186</v>
      </c>
    </row>
    <row r="1661" spans="1:7" x14ac:dyDescent="0.35">
      <c r="A1661" s="15" t="str">
        <v>successful</v>
      </c>
      <c r="B1661" s="15" t="str">
        <v>GB</v>
      </c>
      <c r="C1661" s="15" t="str">
        <v>GBP</v>
      </c>
      <c r="D1661" s="15">
        <v>1412706375</v>
      </c>
      <c r="E1661" s="15">
        <v>1410114375</v>
      </c>
      <c r="F1661" s="15" t="b">
        <v>1</v>
      </c>
      <c r="G1661" s="15">
        <v>18</v>
      </c>
    </row>
    <row r="1662" spans="1:7" x14ac:dyDescent="0.35">
      <c r="A1662" s="15" t="str">
        <v>successful</v>
      </c>
      <c r="B1662" s="15" t="str">
        <v>US</v>
      </c>
      <c r="C1662" s="15" t="str">
        <v>USD</v>
      </c>
      <c r="D1662" s="15">
        <v>1433995140</v>
      </c>
      <c r="E1662" s="15">
        <v>1432129577</v>
      </c>
      <c r="F1662" s="15" t="b">
        <v>1</v>
      </c>
      <c r="G1662" s="15">
        <v>176</v>
      </c>
    </row>
    <row r="1663" spans="1:7" x14ac:dyDescent="0.35">
      <c r="A1663" s="15" t="str">
        <v>successful</v>
      </c>
      <c r="B1663" s="15" t="str">
        <v>GB</v>
      </c>
      <c r="C1663" s="15" t="str">
        <v>GBP</v>
      </c>
      <c r="D1663" s="15">
        <v>1487769952</v>
      </c>
      <c r="E1663" s="15">
        <v>1485177952</v>
      </c>
      <c r="F1663" s="15" t="b">
        <v>0</v>
      </c>
      <c r="G1663" s="15">
        <v>41</v>
      </c>
    </row>
    <row r="1664" spans="1:7" x14ac:dyDescent="0.35">
      <c r="A1664" s="15" t="str">
        <v>successful</v>
      </c>
      <c r="B1664" s="15" t="str">
        <v>US</v>
      </c>
      <c r="C1664" s="15" t="str">
        <v>USD</v>
      </c>
      <c r="D1664" s="15">
        <v>1420751861</v>
      </c>
      <c r="E1664" s="15">
        <v>1418159861</v>
      </c>
      <c r="F1664" s="15" t="b">
        <v>1</v>
      </c>
      <c r="G1664" s="15">
        <v>75</v>
      </c>
    </row>
    <row r="1665" spans="1:7" x14ac:dyDescent="0.35">
      <c r="A1665" s="15" t="str">
        <v>successful</v>
      </c>
      <c r="B1665" s="15" t="str">
        <v>US</v>
      </c>
      <c r="C1665" s="15" t="str">
        <v>USD</v>
      </c>
      <c r="D1665" s="15">
        <v>1475294340</v>
      </c>
      <c r="E1665" s="15">
        <v>1472753745</v>
      </c>
      <c r="F1665" s="15" t="b">
        <v>1</v>
      </c>
      <c r="G1665" s="15">
        <v>97</v>
      </c>
    </row>
    <row r="1666" spans="1:7" x14ac:dyDescent="0.35">
      <c r="A1666" s="15" t="str">
        <v>successful</v>
      </c>
      <c r="B1666" s="15" t="str">
        <v>US</v>
      </c>
      <c r="C1666" s="15" t="str">
        <v>USD</v>
      </c>
      <c r="D1666" s="15">
        <v>1448903318</v>
      </c>
      <c r="E1666" s="15">
        <v>1445875718</v>
      </c>
      <c r="F1666" s="15" t="b">
        <v>1</v>
      </c>
      <c r="G1666" s="15">
        <v>73</v>
      </c>
    </row>
    <row r="1667" spans="1:7" x14ac:dyDescent="0.35">
      <c r="A1667" s="15" t="str">
        <v>successful</v>
      </c>
      <c r="B1667" s="15" t="str">
        <v>US</v>
      </c>
      <c r="C1667" s="15" t="str">
        <v>USD</v>
      </c>
      <c r="D1667" s="15">
        <v>1437067476</v>
      </c>
      <c r="E1667" s="15">
        <v>1434475476</v>
      </c>
      <c r="F1667" s="15" t="b">
        <v>1</v>
      </c>
      <c r="G1667" s="15">
        <v>49</v>
      </c>
    </row>
    <row r="1668" spans="1:7" x14ac:dyDescent="0.35">
      <c r="A1668" s="15" t="str">
        <v>successful</v>
      </c>
      <c r="B1668" s="15" t="str">
        <v>US</v>
      </c>
      <c r="C1668" s="15" t="str">
        <v>USD</v>
      </c>
      <c r="D1668" s="15">
        <v>1419220800</v>
      </c>
      <c r="E1668" s="15">
        <v>1416555262</v>
      </c>
      <c r="F1668" s="15" t="b">
        <v>1</v>
      </c>
      <c r="G1668" s="15">
        <v>134</v>
      </c>
    </row>
    <row r="1669" spans="1:7" x14ac:dyDescent="0.35">
      <c r="A1669" s="15" t="str">
        <v>successful</v>
      </c>
      <c r="B1669" s="15" t="str">
        <v>US</v>
      </c>
      <c r="C1669" s="15" t="str">
        <v>USD</v>
      </c>
      <c r="D1669" s="15">
        <v>1446238800</v>
      </c>
      <c r="E1669" s="15">
        <v>1444220588</v>
      </c>
      <c r="F1669" s="15" t="b">
        <v>1</v>
      </c>
      <c r="G1669" s="15">
        <v>68</v>
      </c>
    </row>
    <row r="1670" spans="1:7" x14ac:dyDescent="0.35">
      <c r="A1670" s="15" t="str">
        <v>successful</v>
      </c>
      <c r="B1670" s="15" t="str">
        <v>US</v>
      </c>
      <c r="C1670" s="15" t="str">
        <v>USD</v>
      </c>
      <c r="D1670" s="15">
        <v>1422482400</v>
      </c>
      <c r="E1670" s="15">
        <v>1421089938</v>
      </c>
      <c r="F1670" s="15" t="b">
        <v>1</v>
      </c>
      <c r="G1670" s="15">
        <v>49</v>
      </c>
    </row>
    <row r="1671" spans="1:7" x14ac:dyDescent="0.35">
      <c r="A1671" s="15" t="str">
        <v>successful</v>
      </c>
      <c r="B1671" s="15" t="str">
        <v>IE</v>
      </c>
      <c r="C1671" s="15" t="str">
        <v>EUR</v>
      </c>
      <c r="D1671" s="15">
        <v>1449162000</v>
      </c>
      <c r="E1671" s="15">
        <v>1446570315</v>
      </c>
      <c r="F1671" s="15" t="b">
        <v>1</v>
      </c>
      <c r="G1671" s="15">
        <v>63</v>
      </c>
    </row>
    <row r="1672" spans="1:7" x14ac:dyDescent="0.35">
      <c r="A1672" s="15" t="str">
        <v>successful</v>
      </c>
      <c r="B1672" s="15" t="str">
        <v>US</v>
      </c>
      <c r="C1672" s="15" t="str">
        <v>USD</v>
      </c>
      <c r="D1672" s="15">
        <v>1434142800</v>
      </c>
      <c r="E1672" s="15">
        <v>1431435122</v>
      </c>
      <c r="F1672" s="15" t="b">
        <v>1</v>
      </c>
      <c r="G1672" s="15">
        <v>163</v>
      </c>
    </row>
    <row r="1673" spans="1:7" x14ac:dyDescent="0.35">
      <c r="A1673" s="15" t="str">
        <v>successful</v>
      </c>
      <c r="B1673" s="15" t="str">
        <v>US</v>
      </c>
      <c r="C1673" s="15" t="str">
        <v>USD</v>
      </c>
      <c r="D1673" s="15">
        <v>1437156660</v>
      </c>
      <c r="E1673" s="15">
        <v>1434564660</v>
      </c>
      <c r="F1673" s="15" t="b">
        <v>1</v>
      </c>
      <c r="G1673" s="15">
        <v>288</v>
      </c>
    </row>
    <row r="1674" spans="1:7" x14ac:dyDescent="0.35">
      <c r="A1674" s="15" t="str">
        <v>successful</v>
      </c>
      <c r="B1674" s="15" t="str">
        <v>US</v>
      </c>
      <c r="C1674" s="15" t="str">
        <v>USD</v>
      </c>
      <c r="D1674" s="15">
        <v>1472074928</v>
      </c>
      <c r="E1674" s="15">
        <v>1470692528</v>
      </c>
      <c r="F1674" s="15" t="b">
        <v>1</v>
      </c>
      <c r="G1674" s="15">
        <v>42</v>
      </c>
    </row>
    <row r="1675" spans="1:7" x14ac:dyDescent="0.35">
      <c r="A1675" s="15" t="str">
        <v>successful</v>
      </c>
      <c r="B1675" s="15" t="str">
        <v>GB</v>
      </c>
      <c r="C1675" s="15" t="str">
        <v>GBP</v>
      </c>
      <c r="D1675" s="15">
        <v>1434452400</v>
      </c>
      <c r="E1675" s="15">
        <v>1431509397</v>
      </c>
      <c r="F1675" s="15" t="b">
        <v>1</v>
      </c>
      <c r="G1675" s="15">
        <v>70</v>
      </c>
    </row>
    <row r="1676" spans="1:7" x14ac:dyDescent="0.35">
      <c r="A1676" s="15" t="str">
        <v>successful</v>
      </c>
      <c r="B1676" s="15" t="str">
        <v>GB</v>
      </c>
      <c r="C1676" s="15" t="str">
        <v>GBP</v>
      </c>
      <c r="D1676" s="15">
        <v>1436705265</v>
      </c>
      <c r="E1676" s="15">
        <v>1434113265</v>
      </c>
      <c r="F1676" s="15" t="b">
        <v>1</v>
      </c>
      <c r="G1676" s="15">
        <v>30</v>
      </c>
    </row>
    <row r="1677" spans="1:7" x14ac:dyDescent="0.35">
      <c r="A1677" s="15" t="str">
        <v>successful</v>
      </c>
      <c r="B1677" s="15" t="str">
        <v>GB</v>
      </c>
      <c r="C1677" s="15" t="str">
        <v>GBP</v>
      </c>
      <c r="D1677" s="15">
        <v>1414927775</v>
      </c>
      <c r="E1677" s="15">
        <v>1412332175</v>
      </c>
      <c r="F1677" s="15" t="b">
        <v>1</v>
      </c>
      <c r="G1677" s="15">
        <v>51</v>
      </c>
    </row>
    <row r="1678" spans="1:7" x14ac:dyDescent="0.35">
      <c r="A1678" s="15" t="str">
        <v>successful</v>
      </c>
      <c r="B1678" s="15" t="str">
        <v>US</v>
      </c>
      <c r="C1678" s="15" t="str">
        <v>USD</v>
      </c>
      <c r="D1678" s="15">
        <v>1446814809</v>
      </c>
      <c r="E1678" s="15">
        <v>1444219209</v>
      </c>
      <c r="F1678" s="15" t="b">
        <v>1</v>
      </c>
      <c r="G1678" s="15">
        <v>145</v>
      </c>
    </row>
    <row r="1679" spans="1:7" x14ac:dyDescent="0.35">
      <c r="A1679" s="15" t="str">
        <v>successful</v>
      </c>
      <c r="B1679" s="15" t="str">
        <v>US</v>
      </c>
      <c r="C1679" s="15" t="str">
        <v>USD</v>
      </c>
      <c r="D1679" s="15">
        <v>1473879600</v>
      </c>
      <c r="E1679" s="15">
        <v>1472498042</v>
      </c>
      <c r="F1679" s="15" t="b">
        <v>1</v>
      </c>
      <c r="G1679" s="15">
        <v>21</v>
      </c>
    </row>
    <row r="1680" spans="1:7" x14ac:dyDescent="0.35">
      <c r="A1680" s="15" t="str">
        <v>successful</v>
      </c>
      <c r="B1680" s="15" t="str">
        <v>US</v>
      </c>
      <c r="C1680" s="15" t="str">
        <v>USD</v>
      </c>
      <c r="D1680" s="15">
        <v>1458075600</v>
      </c>
      <c r="E1680" s="15">
        <v>1454259272</v>
      </c>
      <c r="F1680" s="15" t="b">
        <v>1</v>
      </c>
      <c r="G1680" s="15">
        <v>286</v>
      </c>
    </row>
    <row r="1681" spans="1:7" x14ac:dyDescent="0.35">
      <c r="A1681" s="15" t="str">
        <v>successful</v>
      </c>
      <c r="B1681" s="15" t="str">
        <v>US</v>
      </c>
      <c r="C1681" s="15" t="str">
        <v>USD</v>
      </c>
      <c r="D1681" s="15">
        <v>1423456200</v>
      </c>
      <c r="E1681" s="15">
        <v>1421183271</v>
      </c>
      <c r="F1681" s="15" t="b">
        <v>1</v>
      </c>
      <c r="G1681" s="15">
        <v>12</v>
      </c>
    </row>
    <row r="1682" spans="1:7" x14ac:dyDescent="0.35">
      <c r="A1682" s="15" t="str">
        <v>successful</v>
      </c>
      <c r="B1682" s="15" t="str">
        <v>CA</v>
      </c>
      <c r="C1682" s="15" t="str">
        <v>CAD</v>
      </c>
      <c r="D1682" s="15">
        <v>1459483140</v>
      </c>
      <c r="E1682" s="15">
        <v>1456526879</v>
      </c>
      <c r="F1682" s="15" t="b">
        <v>1</v>
      </c>
      <c r="G1682" s="15">
        <v>100</v>
      </c>
    </row>
    <row r="1683" spans="1:7" x14ac:dyDescent="0.35">
      <c r="A1683" s="15" t="str">
        <v>successful</v>
      </c>
      <c r="B1683" s="15" t="str">
        <v>GB</v>
      </c>
      <c r="C1683" s="15" t="str">
        <v>GBP</v>
      </c>
      <c r="D1683" s="15">
        <v>1416331406</v>
      </c>
      <c r="E1683" s="15">
        <v>1413735806</v>
      </c>
      <c r="F1683" s="15" t="b">
        <v>1</v>
      </c>
      <c r="G1683" s="15">
        <v>100</v>
      </c>
    </row>
    <row r="1684" spans="1:7" x14ac:dyDescent="0.35">
      <c r="A1684" s="15" t="str">
        <v>successful</v>
      </c>
      <c r="B1684" s="15" t="str">
        <v>GB</v>
      </c>
      <c r="C1684" s="15" t="str">
        <v>GBP</v>
      </c>
      <c r="D1684" s="15">
        <v>1433017303</v>
      </c>
      <c r="E1684" s="15">
        <v>1430425303</v>
      </c>
      <c r="F1684" s="15" t="b">
        <v>1</v>
      </c>
      <c r="G1684" s="15">
        <v>34</v>
      </c>
    </row>
    <row r="1685" spans="1:7" x14ac:dyDescent="0.35">
      <c r="A1685" s="15" t="str">
        <v>successful</v>
      </c>
      <c r="B1685" s="15" t="str">
        <v>US</v>
      </c>
      <c r="C1685" s="15" t="str">
        <v>USD</v>
      </c>
      <c r="D1685" s="15">
        <v>1459474059</v>
      </c>
      <c r="E1685" s="15">
        <v>1456885659</v>
      </c>
      <c r="F1685" s="15" t="b">
        <v>0</v>
      </c>
      <c r="G1685" s="15">
        <v>63</v>
      </c>
    </row>
    <row r="1686" spans="1:7" x14ac:dyDescent="0.35">
      <c r="A1686" s="15" t="str">
        <v>successful</v>
      </c>
      <c r="B1686" s="15" t="str">
        <v>US</v>
      </c>
      <c r="C1686" s="15" t="str">
        <v>USD</v>
      </c>
      <c r="D1686" s="15">
        <v>1433134800</v>
      </c>
      <c r="E1686" s="15">
        <v>1430158198</v>
      </c>
      <c r="F1686" s="15" t="b">
        <v>0</v>
      </c>
      <c r="G1686" s="15">
        <v>30</v>
      </c>
    </row>
    <row r="1687" spans="1:7" x14ac:dyDescent="0.35">
      <c r="A1687" s="15" t="str">
        <v>successful</v>
      </c>
      <c r="B1687" s="15" t="str">
        <v>US</v>
      </c>
      <c r="C1687" s="15" t="str">
        <v>USD</v>
      </c>
      <c r="D1687" s="15">
        <v>1441153705</v>
      </c>
      <c r="E1687" s="15">
        <v>1438561705</v>
      </c>
      <c r="F1687" s="15" t="b">
        <v>0</v>
      </c>
      <c r="G1687" s="15">
        <v>47</v>
      </c>
    </row>
    <row r="1688" spans="1:7" x14ac:dyDescent="0.35">
      <c r="A1688" s="15" t="str">
        <v>successful</v>
      </c>
      <c r="B1688" s="15" t="str">
        <v>US</v>
      </c>
      <c r="C1688" s="15" t="str">
        <v>USD</v>
      </c>
      <c r="D1688" s="15">
        <v>1461904788</v>
      </c>
      <c r="E1688" s="15">
        <v>1458103188</v>
      </c>
      <c r="F1688" s="15" t="b">
        <v>0</v>
      </c>
      <c r="G1688" s="15">
        <v>237</v>
      </c>
    </row>
    <row r="1689" spans="1:7" x14ac:dyDescent="0.35">
      <c r="A1689" s="15" t="str">
        <v>successful</v>
      </c>
      <c r="B1689" s="15" t="str">
        <v>GB</v>
      </c>
      <c r="C1689" s="15" t="str">
        <v>GBP</v>
      </c>
      <c r="D1689" s="15">
        <v>1455138000</v>
      </c>
      <c r="E1689" s="15">
        <v>1452448298</v>
      </c>
      <c r="F1689" s="15" t="b">
        <v>0</v>
      </c>
      <c r="G1689" s="15">
        <v>47</v>
      </c>
    </row>
    <row r="1690" spans="1:7" x14ac:dyDescent="0.35">
      <c r="A1690" s="15" t="str">
        <v>successful</v>
      </c>
      <c r="B1690" s="15" t="str">
        <v>US</v>
      </c>
      <c r="C1690" s="15" t="str">
        <v>USD</v>
      </c>
      <c r="D1690" s="15">
        <v>1454047140</v>
      </c>
      <c r="E1690" s="15">
        <v>1452546853</v>
      </c>
      <c r="F1690" s="15" t="b">
        <v>0</v>
      </c>
      <c r="G1690" s="15">
        <v>15</v>
      </c>
    </row>
    <row r="1691" spans="1:7" x14ac:dyDescent="0.35">
      <c r="A1691" s="15" t="str">
        <v>successful</v>
      </c>
      <c r="B1691" s="15" t="str">
        <v>US</v>
      </c>
      <c r="C1691" s="15" t="str">
        <v>USD</v>
      </c>
      <c r="D1691" s="15">
        <v>1488258000</v>
      </c>
      <c r="E1691" s="15">
        <v>1485556626</v>
      </c>
      <c r="F1691" s="15" t="b">
        <v>0</v>
      </c>
      <c r="G1691" s="15">
        <v>81</v>
      </c>
    </row>
    <row r="1692" spans="1:7" x14ac:dyDescent="0.35">
      <c r="A1692" s="15" t="str">
        <v>successful</v>
      </c>
      <c r="B1692" s="15" t="str">
        <v>US</v>
      </c>
      <c r="C1692" s="15" t="str">
        <v>USD</v>
      </c>
      <c r="D1692" s="15">
        <v>1471291782</v>
      </c>
      <c r="E1692" s="15">
        <v>1468699782</v>
      </c>
      <c r="F1692" s="15" t="b">
        <v>0</v>
      </c>
      <c r="G1692" s="15">
        <v>122</v>
      </c>
    </row>
    <row r="1693" spans="1:7" x14ac:dyDescent="0.35">
      <c r="A1693" s="15" t="str">
        <v>successful</v>
      </c>
      <c r="B1693" s="15" t="str">
        <v>CA</v>
      </c>
      <c r="C1693" s="15" t="str">
        <v>CAD</v>
      </c>
      <c r="D1693" s="15">
        <v>1448733628</v>
      </c>
      <c r="E1693" s="15">
        <v>1446573628</v>
      </c>
      <c r="F1693" s="15" t="b">
        <v>0</v>
      </c>
      <c r="G1693" s="15">
        <v>34</v>
      </c>
    </row>
    <row r="1694" spans="1:7" x14ac:dyDescent="0.35">
      <c r="A1694" s="15" t="str">
        <v>successful</v>
      </c>
      <c r="B1694" s="15" t="str">
        <v>GB</v>
      </c>
      <c r="C1694" s="15" t="str">
        <v>GBP</v>
      </c>
      <c r="D1694" s="15">
        <v>1466463600</v>
      </c>
      <c r="E1694" s="15">
        <v>1463337315</v>
      </c>
      <c r="F1694" s="15" t="b">
        <v>0</v>
      </c>
      <c r="G1694" s="15">
        <v>207</v>
      </c>
    </row>
    <row r="1695" spans="1:7" x14ac:dyDescent="0.35">
      <c r="A1695" s="15" t="str">
        <v>successful</v>
      </c>
      <c r="B1695" s="15" t="str">
        <v>GB</v>
      </c>
      <c r="C1695" s="15" t="str">
        <v>GBP</v>
      </c>
      <c r="D1695" s="15">
        <v>1487580602</v>
      </c>
      <c r="E1695" s="15">
        <v>1485161402</v>
      </c>
      <c r="F1695" s="15" t="b">
        <v>0</v>
      </c>
      <c r="G1695" s="15">
        <v>25</v>
      </c>
    </row>
    <row r="1696" spans="1:7" x14ac:dyDescent="0.35">
      <c r="A1696" s="15" t="str">
        <v>successful</v>
      </c>
      <c r="B1696" s="15" t="str">
        <v>GB</v>
      </c>
      <c r="C1696" s="15" t="str">
        <v>GBP</v>
      </c>
      <c r="D1696" s="15">
        <v>1489234891</v>
      </c>
      <c r="E1696" s="15">
        <v>1486642891</v>
      </c>
      <c r="F1696" s="15" t="b">
        <v>0</v>
      </c>
      <c r="G1696" s="15">
        <v>72</v>
      </c>
    </row>
    <row r="1697" spans="1:7" x14ac:dyDescent="0.35">
      <c r="A1697" s="15" t="str">
        <v>successful</v>
      </c>
      <c r="B1697" s="15" t="str">
        <v>US</v>
      </c>
      <c r="C1697" s="15" t="str">
        <v>USD</v>
      </c>
      <c r="D1697" s="15">
        <v>1442462340</v>
      </c>
      <c r="E1697" s="15">
        <v>1439743900</v>
      </c>
      <c r="F1697" s="15" t="b">
        <v>0</v>
      </c>
      <c r="G1697" s="15">
        <v>14</v>
      </c>
    </row>
    <row r="1698" spans="1:7" x14ac:dyDescent="0.35">
      <c r="A1698" s="15" t="str">
        <v>successful</v>
      </c>
      <c r="B1698" s="15" t="str">
        <v>GB</v>
      </c>
      <c r="C1698" s="15" t="str">
        <v>GBP</v>
      </c>
      <c r="D1698" s="15">
        <v>1449257348</v>
      </c>
      <c r="E1698" s="15">
        <v>1444069748</v>
      </c>
      <c r="F1698" s="15" t="b">
        <v>0</v>
      </c>
      <c r="G1698" s="15">
        <v>15</v>
      </c>
    </row>
    <row r="1699" spans="1:7" x14ac:dyDescent="0.35">
      <c r="A1699" s="15" t="str">
        <v>successful</v>
      </c>
      <c r="B1699" s="15" t="str">
        <v>NZ</v>
      </c>
      <c r="C1699" s="15" t="str">
        <v>NZD</v>
      </c>
      <c r="D1699" s="15">
        <v>1488622352</v>
      </c>
      <c r="E1699" s="15">
        <v>1486030352</v>
      </c>
      <c r="F1699" s="15" t="b">
        <v>0</v>
      </c>
      <c r="G1699" s="15">
        <v>91</v>
      </c>
    </row>
    <row r="1700" spans="1:7" x14ac:dyDescent="0.35">
      <c r="A1700" s="15" t="str">
        <v>successful</v>
      </c>
      <c r="B1700" s="15" t="str">
        <v>GB</v>
      </c>
      <c r="C1700" s="15" t="str">
        <v>GBP</v>
      </c>
      <c r="D1700" s="15">
        <v>1434459554</v>
      </c>
      <c r="E1700" s="15">
        <v>1431867554</v>
      </c>
      <c r="F1700" s="15" t="b">
        <v>0</v>
      </c>
      <c r="G1700" s="15">
        <v>24</v>
      </c>
    </row>
    <row r="1701" spans="1:7" x14ac:dyDescent="0.35">
      <c r="A1701" s="15" t="str">
        <v>successful</v>
      </c>
      <c r="B1701" s="15" t="str">
        <v>GB</v>
      </c>
      <c r="C1701" s="15" t="str">
        <v>GBP</v>
      </c>
      <c r="D1701" s="15">
        <v>1474886229</v>
      </c>
      <c r="E1701" s="15">
        <v>1472294229</v>
      </c>
      <c r="F1701" s="15" t="b">
        <v>0</v>
      </c>
      <c r="G1701" s="15">
        <v>27</v>
      </c>
    </row>
    <row r="1702" spans="1:7" x14ac:dyDescent="0.35">
      <c r="A1702" s="15" t="str">
        <v>successful</v>
      </c>
      <c r="B1702" s="15" t="str">
        <v>GB</v>
      </c>
      <c r="C1702" s="15" t="str">
        <v>GBP</v>
      </c>
      <c r="D1702" s="15">
        <v>1448229600</v>
      </c>
      <c r="E1702" s="15">
        <v>1446401372</v>
      </c>
      <c r="F1702" s="15" t="b">
        <v>0</v>
      </c>
      <c r="G1702" s="15">
        <v>47</v>
      </c>
    </row>
    <row r="1703" spans="1:7" x14ac:dyDescent="0.35">
      <c r="A1703" s="15" t="str">
        <v>successful</v>
      </c>
      <c r="B1703" s="15" t="str">
        <v>GB</v>
      </c>
      <c r="C1703" s="15" t="str">
        <v>GBP</v>
      </c>
      <c r="D1703" s="15">
        <v>1438037940</v>
      </c>
      <c r="E1703" s="15">
        <v>1436380256</v>
      </c>
      <c r="F1703" s="15" t="b">
        <v>0</v>
      </c>
      <c r="G1703" s="15">
        <v>44</v>
      </c>
    </row>
    <row r="1704" spans="1:7" x14ac:dyDescent="0.35">
      <c r="A1704" s="15" t="str">
        <v>successful</v>
      </c>
      <c r="B1704" s="15" t="str">
        <v>US</v>
      </c>
      <c r="C1704" s="15" t="str">
        <v>USD</v>
      </c>
      <c r="D1704" s="15">
        <v>1442102400</v>
      </c>
      <c r="E1704" s="15">
        <v>1440370768</v>
      </c>
      <c r="F1704" s="15" t="b">
        <v>0</v>
      </c>
      <c r="G1704" s="15">
        <v>72</v>
      </c>
    </row>
    <row r="1705" spans="1:7" x14ac:dyDescent="0.35">
      <c r="A1705" s="15" t="str">
        <v>successful</v>
      </c>
      <c r="B1705" s="15" t="str">
        <v>US</v>
      </c>
      <c r="C1705" s="15" t="str">
        <v>USD</v>
      </c>
      <c r="D1705" s="15">
        <v>1444860063</v>
      </c>
      <c r="E1705" s="15">
        <v>1442268063</v>
      </c>
      <c r="F1705" s="15" t="b">
        <v>0</v>
      </c>
      <c r="G1705" s="15">
        <v>63</v>
      </c>
    </row>
    <row r="1706" spans="1:7" x14ac:dyDescent="0.35">
      <c r="A1706" s="15" t="str">
        <v>successful</v>
      </c>
      <c r="B1706" s="15" t="str">
        <v>US</v>
      </c>
      <c r="C1706" s="15" t="str">
        <v>USD</v>
      </c>
      <c r="D1706" s="15">
        <v>1430329862</v>
      </c>
      <c r="E1706" s="15">
        <v>1428515462</v>
      </c>
      <c r="F1706" s="15" t="b">
        <v>0</v>
      </c>
      <c r="G1706" s="15">
        <v>88</v>
      </c>
    </row>
    <row r="1707" spans="1:7" x14ac:dyDescent="0.35">
      <c r="A1707" s="15" t="str">
        <v>successful</v>
      </c>
      <c r="B1707" s="15" t="str">
        <v>US</v>
      </c>
      <c r="C1707" s="15" t="str">
        <v>USD</v>
      </c>
      <c r="D1707" s="15">
        <v>1470034740</v>
      </c>
      <c r="E1707" s="15">
        <v>1466185176</v>
      </c>
      <c r="F1707" s="15" t="b">
        <v>0</v>
      </c>
      <c r="G1707" s="15">
        <v>70</v>
      </c>
    </row>
    <row r="1708" spans="1:7" x14ac:dyDescent="0.35">
      <c r="A1708" s="15" t="str">
        <v>successful</v>
      </c>
      <c r="B1708" s="15" t="str">
        <v>ES</v>
      </c>
      <c r="C1708" s="15" t="str">
        <v>EUR</v>
      </c>
      <c r="D1708" s="15">
        <v>1481099176</v>
      </c>
      <c r="E1708" s="15">
        <v>1478507176</v>
      </c>
      <c r="F1708" s="15" t="b">
        <v>0</v>
      </c>
      <c r="G1708" s="15">
        <v>50</v>
      </c>
    </row>
    <row r="1709" spans="1:7" x14ac:dyDescent="0.35">
      <c r="A1709" s="15" t="str">
        <v>successful</v>
      </c>
      <c r="B1709" s="15" t="str">
        <v>US</v>
      </c>
      <c r="C1709" s="15" t="str">
        <v>USD</v>
      </c>
      <c r="D1709" s="15">
        <v>1427553484</v>
      </c>
      <c r="E1709" s="15">
        <v>1424533084</v>
      </c>
      <c r="F1709" s="15" t="b">
        <v>0</v>
      </c>
      <c r="G1709" s="15">
        <v>35</v>
      </c>
    </row>
    <row r="1710" spans="1:7" x14ac:dyDescent="0.35">
      <c r="A1710" s="15" t="str">
        <v>successful</v>
      </c>
      <c r="B1710" s="15" t="str">
        <v>US</v>
      </c>
      <c r="C1710" s="15" t="str">
        <v>USD</v>
      </c>
      <c r="D1710" s="15">
        <v>1482418752</v>
      </c>
      <c r="E1710" s="15">
        <v>1479826752</v>
      </c>
      <c r="F1710" s="15" t="b">
        <v>0</v>
      </c>
      <c r="G1710" s="15">
        <v>175</v>
      </c>
    </row>
    <row r="1711" spans="1:7" x14ac:dyDescent="0.35">
      <c r="A1711" s="15" t="str">
        <v>successful</v>
      </c>
      <c r="B1711" s="15" t="str">
        <v>US</v>
      </c>
      <c r="C1711" s="15" t="str">
        <v>USD</v>
      </c>
      <c r="D1711" s="15">
        <v>1438374748</v>
      </c>
      <c r="E1711" s="15">
        <v>1435782748</v>
      </c>
      <c r="F1711" s="15" t="b">
        <v>0</v>
      </c>
      <c r="G1711" s="15">
        <v>20</v>
      </c>
    </row>
    <row r="1712" spans="1:7" x14ac:dyDescent="0.35">
      <c r="A1712" s="15" t="str">
        <v>successful</v>
      </c>
      <c r="B1712" s="15" t="str">
        <v>US</v>
      </c>
      <c r="C1712" s="15" t="str">
        <v>USD</v>
      </c>
      <c r="D1712" s="15">
        <v>1465527600</v>
      </c>
      <c r="E1712" s="15">
        <v>1462252542</v>
      </c>
      <c r="F1712" s="15" t="b">
        <v>0</v>
      </c>
      <c r="G1712" s="15">
        <v>54</v>
      </c>
    </row>
    <row r="1713" spans="1:7" x14ac:dyDescent="0.35">
      <c r="A1713" s="15" t="str">
        <v>successful</v>
      </c>
      <c r="B1713" s="15" t="str">
        <v>US</v>
      </c>
      <c r="C1713" s="15" t="str">
        <v>USD</v>
      </c>
      <c r="D1713" s="15">
        <v>1463275339</v>
      </c>
      <c r="E1713" s="15">
        <v>1460683339</v>
      </c>
      <c r="F1713" s="15" t="b">
        <v>0</v>
      </c>
      <c r="G1713" s="15">
        <v>20</v>
      </c>
    </row>
    <row r="1714" spans="1:7" x14ac:dyDescent="0.35">
      <c r="A1714" s="15" t="str">
        <v>successful</v>
      </c>
      <c r="B1714" s="15" t="str">
        <v>US</v>
      </c>
      <c r="C1714" s="15" t="str">
        <v>USD</v>
      </c>
      <c r="D1714" s="15">
        <v>1460581365</v>
      </c>
      <c r="E1714" s="15">
        <v>1458766965</v>
      </c>
      <c r="F1714" s="15" t="b">
        <v>0</v>
      </c>
      <c r="G1714" s="15">
        <v>57</v>
      </c>
    </row>
    <row r="1715" spans="1:7" x14ac:dyDescent="0.35">
      <c r="A1715" s="15" t="str">
        <v>successful</v>
      </c>
      <c r="B1715" s="15" t="str">
        <v>GB</v>
      </c>
      <c r="C1715" s="15" t="str">
        <v>GBP</v>
      </c>
      <c r="D1715" s="15">
        <v>1476632178</v>
      </c>
      <c r="E1715" s="15">
        <v>1473953778</v>
      </c>
      <c r="F1715" s="15" t="b">
        <v>0</v>
      </c>
      <c r="G1715" s="15">
        <v>31</v>
      </c>
    </row>
    <row r="1716" spans="1:7" x14ac:dyDescent="0.35">
      <c r="A1716" s="15" t="str">
        <v>successful</v>
      </c>
      <c r="B1716" s="15" t="str">
        <v>US</v>
      </c>
      <c r="C1716" s="15" t="str">
        <v>USD</v>
      </c>
      <c r="D1716" s="15">
        <v>1444169825</v>
      </c>
      <c r="E1716" s="15">
        <v>1441577825</v>
      </c>
      <c r="F1716" s="15" t="b">
        <v>0</v>
      </c>
      <c r="G1716" s="15">
        <v>31</v>
      </c>
    </row>
    <row r="1717" spans="1:7" x14ac:dyDescent="0.35">
      <c r="A1717" s="15" t="str">
        <v>successful</v>
      </c>
      <c r="B1717" s="15" t="str">
        <v>US</v>
      </c>
      <c r="C1717" s="15" t="str">
        <v>USD</v>
      </c>
      <c r="D1717" s="15">
        <v>1445065210</v>
      </c>
      <c r="E1717" s="15">
        <v>1442473210</v>
      </c>
      <c r="F1717" s="15" t="b">
        <v>0</v>
      </c>
      <c r="G1717" s="15">
        <v>45</v>
      </c>
    </row>
    <row r="1718" spans="1:7" x14ac:dyDescent="0.35">
      <c r="A1718" s="15" t="str">
        <v>successful</v>
      </c>
      <c r="B1718" s="15" t="str">
        <v>US</v>
      </c>
      <c r="C1718" s="15" t="str">
        <v>USD</v>
      </c>
      <c r="D1718" s="15">
        <v>1478901600</v>
      </c>
      <c r="E1718" s="15">
        <v>1477077946</v>
      </c>
      <c r="F1718" s="15" t="b">
        <v>0</v>
      </c>
      <c r="G1718" s="15">
        <v>41</v>
      </c>
    </row>
    <row r="1719" spans="1:7" x14ac:dyDescent="0.35">
      <c r="A1719" s="15" t="str">
        <v>successful</v>
      </c>
      <c r="B1719" s="15" t="str">
        <v>US</v>
      </c>
      <c r="C1719" s="15" t="str">
        <v>USD</v>
      </c>
      <c r="D1719" s="15">
        <v>1453856400</v>
      </c>
      <c r="E1719" s="15">
        <v>1452664317</v>
      </c>
      <c r="F1719" s="15" t="b">
        <v>0</v>
      </c>
      <c r="G1719" s="15">
        <v>29</v>
      </c>
    </row>
    <row r="1720" spans="1:7" x14ac:dyDescent="0.35">
      <c r="A1720" s="15" t="str">
        <v>successful</v>
      </c>
      <c r="B1720" s="15" t="str">
        <v>GB</v>
      </c>
      <c r="C1720" s="15" t="str">
        <v>GBP</v>
      </c>
      <c r="D1720" s="15">
        <v>1431115500</v>
      </c>
      <c r="E1720" s="15">
        <v>1428733511</v>
      </c>
      <c r="F1720" s="15" t="b">
        <v>0</v>
      </c>
      <c r="G1720" s="15">
        <v>58</v>
      </c>
    </row>
    <row r="1721" spans="1:7" x14ac:dyDescent="0.35">
      <c r="A1721" s="15" t="str">
        <v>successful</v>
      </c>
      <c r="B1721" s="15" t="str">
        <v>GB</v>
      </c>
      <c r="C1721" s="15" t="str">
        <v>GBP</v>
      </c>
      <c r="D1721" s="15">
        <v>1462519041</v>
      </c>
      <c r="E1721" s="15">
        <v>1459927041</v>
      </c>
      <c r="F1721" s="15" t="b">
        <v>0</v>
      </c>
      <c r="G1721" s="15">
        <v>89</v>
      </c>
    </row>
    <row r="1722" spans="1:7" x14ac:dyDescent="0.35">
      <c r="A1722" s="15" t="str">
        <v>successful</v>
      </c>
      <c r="B1722" s="15" t="str">
        <v>US</v>
      </c>
      <c r="C1722" s="15" t="str">
        <v>USD</v>
      </c>
      <c r="D1722" s="15">
        <v>1407506040</v>
      </c>
      <c r="E1722" s="15">
        <v>1404680075</v>
      </c>
      <c r="F1722" s="15" t="b">
        <v>0</v>
      </c>
      <c r="G1722" s="15">
        <v>125</v>
      </c>
    </row>
    <row r="1723" spans="1:7" x14ac:dyDescent="0.35">
      <c r="A1723" s="15" t="str">
        <v>successful</v>
      </c>
      <c r="B1723" s="15" t="str">
        <v>US</v>
      </c>
      <c r="C1723" s="15" t="str">
        <v>USD</v>
      </c>
      <c r="D1723" s="15">
        <v>1465347424</v>
      </c>
      <c r="E1723" s="15">
        <v>1462755424</v>
      </c>
      <c r="F1723" s="15" t="b">
        <v>0</v>
      </c>
      <c r="G1723" s="15">
        <v>18</v>
      </c>
    </row>
    <row r="1724" spans="1:7" x14ac:dyDescent="0.35">
      <c r="A1724" s="15" t="str">
        <v>successful</v>
      </c>
      <c r="B1724" s="15" t="str">
        <v>CA</v>
      </c>
      <c r="C1724" s="15" t="str">
        <v>CAD</v>
      </c>
      <c r="D1724" s="15">
        <v>1460341800</v>
      </c>
      <c r="E1724" s="15">
        <v>1456902893</v>
      </c>
      <c r="F1724" s="15" t="b">
        <v>0</v>
      </c>
      <c r="G1724" s="15">
        <v>32</v>
      </c>
    </row>
    <row r="1725" spans="1:7" x14ac:dyDescent="0.35">
      <c r="A1725" s="15" t="str">
        <v>successful</v>
      </c>
      <c r="B1725" s="15" t="str">
        <v>GB</v>
      </c>
      <c r="C1725" s="15" t="str">
        <v>GBP</v>
      </c>
      <c r="D1725" s="15">
        <v>1422712986</v>
      </c>
      <c r="E1725" s="15">
        <v>1418824986</v>
      </c>
      <c r="F1725" s="15" t="b">
        <v>0</v>
      </c>
      <c r="G1725" s="15">
        <v>16</v>
      </c>
    </row>
    <row r="1726" spans="1:7" x14ac:dyDescent="0.35">
      <c r="A1726" s="15" t="str">
        <v>successful</v>
      </c>
      <c r="B1726" s="15" t="str">
        <v>US</v>
      </c>
      <c r="C1726" s="15" t="str">
        <v>USD</v>
      </c>
      <c r="D1726" s="15">
        <v>1466557557</v>
      </c>
      <c r="E1726" s="15">
        <v>1463965557</v>
      </c>
      <c r="F1726" s="15" t="b">
        <v>0</v>
      </c>
      <c r="G1726" s="15">
        <v>38</v>
      </c>
    </row>
    <row r="1727" spans="1:7" x14ac:dyDescent="0.35">
      <c r="A1727" s="15" t="str">
        <v>successful</v>
      </c>
      <c r="B1727" s="15" t="str">
        <v>US</v>
      </c>
      <c r="C1727" s="15" t="str">
        <v>USD</v>
      </c>
      <c r="D1727" s="15">
        <v>1413431940</v>
      </c>
      <c r="E1727" s="15">
        <v>1412216665</v>
      </c>
      <c r="F1727" s="15" t="b">
        <v>0</v>
      </c>
      <c r="G1727" s="15">
        <v>15</v>
      </c>
    </row>
    <row r="1728" spans="1:7" x14ac:dyDescent="0.35">
      <c r="A1728" s="15" t="str">
        <v>successful</v>
      </c>
      <c r="B1728" s="15" t="str">
        <v>US</v>
      </c>
      <c r="C1728" s="15" t="str">
        <v>USD</v>
      </c>
      <c r="D1728" s="15">
        <v>1466567700</v>
      </c>
      <c r="E1728" s="15">
        <v>1464653696</v>
      </c>
      <c r="F1728" s="15" t="b">
        <v>0</v>
      </c>
      <c r="G1728" s="15">
        <v>23</v>
      </c>
    </row>
    <row r="1729" spans="1:7" x14ac:dyDescent="0.35">
      <c r="A1729" s="15" t="str">
        <v>successful</v>
      </c>
      <c r="B1729" s="15" t="str">
        <v>GB</v>
      </c>
      <c r="C1729" s="15" t="str">
        <v>GBP</v>
      </c>
      <c r="D1729" s="15">
        <v>1474793208</v>
      </c>
      <c r="E1729" s="15">
        <v>1472201208</v>
      </c>
      <c r="F1729" s="15" t="b">
        <v>0</v>
      </c>
      <c r="G1729" s="15">
        <v>49</v>
      </c>
    </row>
    <row r="1730" spans="1:7" x14ac:dyDescent="0.35">
      <c r="A1730" s="15" t="str">
        <v>successful</v>
      </c>
      <c r="B1730" s="15" t="str">
        <v>IE</v>
      </c>
      <c r="C1730" s="15" t="str">
        <v>EUR</v>
      </c>
      <c r="D1730" s="15">
        <v>1465135190</v>
      </c>
      <c r="E1730" s="15">
        <v>1463925590</v>
      </c>
      <c r="F1730" s="15" t="b">
        <v>0</v>
      </c>
      <c r="G1730" s="15">
        <v>10</v>
      </c>
    </row>
    <row r="1731" spans="1:7" x14ac:dyDescent="0.35">
      <c r="A1731" s="15" t="str">
        <v>successful</v>
      </c>
      <c r="B1731" s="15" t="str">
        <v>GB</v>
      </c>
      <c r="C1731" s="15" t="str">
        <v>GBP</v>
      </c>
      <c r="D1731" s="15">
        <v>1428256277</v>
      </c>
      <c r="E1731" s="15">
        <v>1425235877</v>
      </c>
      <c r="F1731" s="15" t="b">
        <v>0</v>
      </c>
      <c r="G1731" s="15">
        <v>15</v>
      </c>
    </row>
    <row r="1732" spans="1:7" x14ac:dyDescent="0.35">
      <c r="A1732" s="15" t="str">
        <v>successful</v>
      </c>
      <c r="B1732" s="15" t="str">
        <v>US</v>
      </c>
      <c r="C1732" s="15" t="str">
        <v>USD</v>
      </c>
      <c r="D1732" s="15">
        <v>1425830905</v>
      </c>
      <c r="E1732" s="15">
        <v>1423242505</v>
      </c>
      <c r="F1732" s="15" t="b">
        <v>0</v>
      </c>
      <c r="G1732" s="15">
        <v>57</v>
      </c>
    </row>
    <row r="1733" spans="1:7" x14ac:dyDescent="0.35">
      <c r="A1733" s="15" t="str">
        <v>successful</v>
      </c>
      <c r="B1733" s="15" t="str">
        <v>GB</v>
      </c>
      <c r="C1733" s="15" t="str">
        <v>GBP</v>
      </c>
      <c r="D1733" s="15">
        <v>1462697966</v>
      </c>
      <c r="E1733" s="15">
        <v>1460105966</v>
      </c>
      <c r="F1733" s="15" t="b">
        <v>0</v>
      </c>
      <c r="G1733" s="15">
        <v>33</v>
      </c>
    </row>
    <row r="1734" spans="1:7" x14ac:dyDescent="0.35">
      <c r="A1734" s="15" t="str">
        <v>successful</v>
      </c>
      <c r="B1734" s="15" t="str">
        <v>US</v>
      </c>
      <c r="C1734" s="15" t="str">
        <v>USD</v>
      </c>
      <c r="D1734" s="15">
        <v>1404522000</v>
      </c>
      <c r="E1734" s="15">
        <v>1404308883</v>
      </c>
      <c r="F1734" s="15" t="b">
        <v>0</v>
      </c>
      <c r="G1734" s="15">
        <v>9</v>
      </c>
    </row>
    <row r="1735" spans="1:7" x14ac:dyDescent="0.35">
      <c r="A1735" s="15" t="str">
        <v>successful</v>
      </c>
      <c r="B1735" s="15" t="str">
        <v>GB</v>
      </c>
      <c r="C1735" s="15" t="str">
        <v>GBP</v>
      </c>
      <c r="D1735" s="15">
        <v>1406502000</v>
      </c>
      <c r="E1735" s="15">
        <v>1405583108</v>
      </c>
      <c r="F1735" s="15" t="b">
        <v>0</v>
      </c>
      <c r="G1735" s="15">
        <v>26</v>
      </c>
    </row>
    <row r="1736" spans="1:7" x14ac:dyDescent="0.35">
      <c r="A1736" s="15" t="str">
        <v>successful</v>
      </c>
      <c r="B1736" s="15" t="str">
        <v>GB</v>
      </c>
      <c r="C1736" s="15" t="str">
        <v>GBP</v>
      </c>
      <c r="D1736" s="15">
        <v>1427919468</v>
      </c>
      <c r="E1736" s="15">
        <v>1425331068</v>
      </c>
      <c r="F1736" s="15" t="b">
        <v>0</v>
      </c>
      <c r="G1736" s="15">
        <v>69</v>
      </c>
    </row>
    <row r="1737" spans="1:7" x14ac:dyDescent="0.35">
      <c r="A1737" s="15" t="str">
        <v>successful</v>
      </c>
      <c r="B1737" s="15" t="str">
        <v>US</v>
      </c>
      <c r="C1737" s="15" t="str">
        <v>USD</v>
      </c>
      <c r="D1737" s="15">
        <v>1444149886</v>
      </c>
      <c r="E1737" s="15">
        <v>1441125886</v>
      </c>
      <c r="F1737" s="15" t="b">
        <v>0</v>
      </c>
      <c r="G1737" s="15">
        <v>65</v>
      </c>
    </row>
    <row r="1738" spans="1:7" x14ac:dyDescent="0.35">
      <c r="A1738" s="15" t="str">
        <v>successful</v>
      </c>
      <c r="B1738" s="15" t="str">
        <v>US</v>
      </c>
      <c r="C1738" s="15" t="str">
        <v>USD</v>
      </c>
      <c r="D1738" s="15">
        <v>1405802330</v>
      </c>
      <c r="E1738" s="15">
        <v>1403210330</v>
      </c>
      <c r="F1738" s="15" t="b">
        <v>0</v>
      </c>
      <c r="G1738" s="15">
        <v>83</v>
      </c>
    </row>
    <row r="1739" spans="1:7" x14ac:dyDescent="0.35">
      <c r="A1739" s="15" t="str">
        <v>successful</v>
      </c>
      <c r="B1739" s="15" t="str">
        <v>US</v>
      </c>
      <c r="C1739" s="15" t="str">
        <v>USD</v>
      </c>
      <c r="D1739" s="15">
        <v>1434384880</v>
      </c>
      <c r="E1739" s="15">
        <v>1432484080</v>
      </c>
      <c r="F1739" s="15" t="b">
        <v>0</v>
      </c>
      <c r="G1739" s="15">
        <v>111</v>
      </c>
    </row>
    <row r="1740" spans="1:7" x14ac:dyDescent="0.35">
      <c r="A1740" s="15" t="str">
        <v>successful</v>
      </c>
      <c r="B1740" s="15" t="str">
        <v>US</v>
      </c>
      <c r="C1740" s="15" t="str">
        <v>USD</v>
      </c>
      <c r="D1740" s="15">
        <v>1438259422</v>
      </c>
      <c r="E1740" s="15">
        <v>1435667422</v>
      </c>
      <c r="F1740" s="15" t="b">
        <v>0</v>
      </c>
      <c r="G1740" s="15">
        <v>46</v>
      </c>
    </row>
    <row r="1741" spans="1:7" x14ac:dyDescent="0.35">
      <c r="A1741" s="15" t="str">
        <v>successful</v>
      </c>
      <c r="B1741" s="15" t="str">
        <v>GB</v>
      </c>
      <c r="C1741" s="15" t="str">
        <v>GBP</v>
      </c>
      <c r="D1741" s="15">
        <v>1407106800</v>
      </c>
      <c r="E1741" s="15">
        <v>1404749446</v>
      </c>
      <c r="F1741" s="15" t="b">
        <v>0</v>
      </c>
      <c r="G1741" s="15">
        <v>63</v>
      </c>
    </row>
    <row r="1742" spans="1:7" x14ac:dyDescent="0.35">
      <c r="A1742" s="15" t="str">
        <v>successful</v>
      </c>
      <c r="B1742" s="15" t="str">
        <v>GB</v>
      </c>
      <c r="C1742" s="15" t="str">
        <v>GBP</v>
      </c>
      <c r="D1742" s="15">
        <v>1459845246</v>
      </c>
      <c r="E1742" s="15">
        <v>1457429646</v>
      </c>
      <c r="F1742" s="15" t="b">
        <v>0</v>
      </c>
      <c r="G1742" s="15">
        <v>9</v>
      </c>
    </row>
    <row r="1743" spans="1:7" x14ac:dyDescent="0.35">
      <c r="A1743" s="15" t="str">
        <v>successful</v>
      </c>
      <c r="B1743" s="15" t="str">
        <v>GB</v>
      </c>
      <c r="C1743" s="15" t="str">
        <v>GBP</v>
      </c>
      <c r="D1743" s="15">
        <v>1412974800</v>
      </c>
      <c r="E1743" s="15">
        <v>1411109167</v>
      </c>
      <c r="F1743" s="15" t="b">
        <v>0</v>
      </c>
      <c r="G1743" s="15">
        <v>34</v>
      </c>
    </row>
    <row r="1744" spans="1:7" x14ac:dyDescent="0.35">
      <c r="A1744" s="15" t="str">
        <v>successful</v>
      </c>
      <c r="B1744" s="15" t="str">
        <v>US</v>
      </c>
      <c r="C1744" s="15" t="str">
        <v>USD</v>
      </c>
      <c r="D1744" s="15">
        <v>1487944080</v>
      </c>
      <c r="E1744" s="15">
        <v>1486129680</v>
      </c>
      <c r="F1744" s="15" t="b">
        <v>0</v>
      </c>
      <c r="G1744" s="15">
        <v>112</v>
      </c>
    </row>
    <row r="1745" spans="1:7" x14ac:dyDescent="0.35">
      <c r="A1745" s="15" t="str">
        <v>successful</v>
      </c>
      <c r="B1745" s="15" t="str">
        <v>US</v>
      </c>
      <c r="C1745" s="15" t="str">
        <v>USD</v>
      </c>
      <c r="D1745" s="15">
        <v>1469721518</v>
      </c>
      <c r="E1745" s="15">
        <v>1467129518</v>
      </c>
      <c r="F1745" s="15" t="b">
        <v>0</v>
      </c>
      <c r="G1745" s="15">
        <v>47</v>
      </c>
    </row>
    <row r="1746" spans="1:7" x14ac:dyDescent="0.35">
      <c r="A1746" s="15" t="str">
        <v>successful</v>
      </c>
      <c r="B1746" s="15" t="str">
        <v>US</v>
      </c>
      <c r="C1746" s="15" t="str">
        <v>USD</v>
      </c>
      <c r="D1746" s="15">
        <v>1481066554</v>
      </c>
      <c r="E1746" s="15">
        <v>1478906554</v>
      </c>
      <c r="F1746" s="15" t="b">
        <v>0</v>
      </c>
      <c r="G1746" s="15">
        <v>38</v>
      </c>
    </row>
    <row r="1747" spans="1:7" x14ac:dyDescent="0.35">
      <c r="A1747" s="15" t="str">
        <v>successful</v>
      </c>
      <c r="B1747" s="15" t="str">
        <v>GB</v>
      </c>
      <c r="C1747" s="15" t="str">
        <v>GBP</v>
      </c>
      <c r="D1747" s="15">
        <v>1465750800</v>
      </c>
      <c r="E1747" s="15">
        <v>1463771421</v>
      </c>
      <c r="F1747" s="15" t="b">
        <v>0</v>
      </c>
      <c r="G1747" s="15">
        <v>28</v>
      </c>
    </row>
    <row r="1748" spans="1:7" x14ac:dyDescent="0.35">
      <c r="A1748" s="15" t="str">
        <v>successful</v>
      </c>
      <c r="B1748" s="15" t="str">
        <v>US</v>
      </c>
      <c r="C1748" s="15" t="str">
        <v>USD</v>
      </c>
      <c r="D1748" s="15">
        <v>1427864340</v>
      </c>
      <c r="E1748" s="15">
        <v>1425020810</v>
      </c>
      <c r="F1748" s="15" t="b">
        <v>0</v>
      </c>
      <c r="G1748" s="15">
        <v>78</v>
      </c>
    </row>
    <row r="1749" spans="1:7" x14ac:dyDescent="0.35">
      <c r="A1749" s="15" t="str">
        <v>successful</v>
      </c>
      <c r="B1749" s="15" t="str">
        <v>GB</v>
      </c>
      <c r="C1749" s="15" t="str">
        <v>GBP</v>
      </c>
      <c r="D1749" s="15">
        <v>1460553480</v>
      </c>
      <c r="E1749" s="15">
        <v>1458770384</v>
      </c>
      <c r="F1749" s="15" t="b">
        <v>0</v>
      </c>
      <c r="G1749" s="15">
        <v>23</v>
      </c>
    </row>
    <row r="1750" spans="1:7" x14ac:dyDescent="0.35">
      <c r="A1750" s="15" t="str">
        <v>successful</v>
      </c>
      <c r="B1750" s="15" t="str">
        <v>US</v>
      </c>
      <c r="C1750" s="15" t="str">
        <v>USD</v>
      </c>
      <c r="D1750" s="15">
        <v>1409374093</v>
      </c>
      <c r="E1750" s="15">
        <v>1406782093</v>
      </c>
      <c r="F1750" s="15" t="b">
        <v>0</v>
      </c>
      <c r="G1750" s="15">
        <v>40</v>
      </c>
    </row>
    <row r="1751" spans="1:7" x14ac:dyDescent="0.35">
      <c r="A1751" s="15" t="str">
        <v>successful</v>
      </c>
      <c r="B1751" s="15" t="str">
        <v>US</v>
      </c>
      <c r="C1751" s="15" t="str">
        <v>USD</v>
      </c>
      <c r="D1751" s="15">
        <v>1429317420</v>
      </c>
      <c r="E1751" s="15">
        <v>1424226768</v>
      </c>
      <c r="F1751" s="15" t="b">
        <v>0</v>
      </c>
      <c r="G1751" s="15">
        <v>13</v>
      </c>
    </row>
    <row r="1752" spans="1:7" x14ac:dyDescent="0.35">
      <c r="A1752" s="15" t="str">
        <v>successful</v>
      </c>
      <c r="B1752" s="15" t="str">
        <v>US</v>
      </c>
      <c r="C1752" s="15" t="str">
        <v>USD</v>
      </c>
      <c r="D1752" s="15">
        <v>1424910910</v>
      </c>
      <c r="E1752" s="15">
        <v>1424306110</v>
      </c>
      <c r="F1752" s="15" t="b">
        <v>0</v>
      </c>
      <c r="G1752" s="15">
        <v>18</v>
      </c>
    </row>
    <row r="1753" spans="1:7" x14ac:dyDescent="0.35">
      <c r="A1753" s="15" t="str">
        <v>successful</v>
      </c>
      <c r="B1753" s="15" t="str">
        <v>GB</v>
      </c>
      <c r="C1753" s="15" t="str">
        <v>GBP</v>
      </c>
      <c r="D1753" s="15">
        <v>1462741200</v>
      </c>
      <c r="E1753" s="15">
        <v>1461503654</v>
      </c>
      <c r="F1753" s="15" t="b">
        <v>0</v>
      </c>
      <c r="G1753" s="15">
        <v>22</v>
      </c>
    </row>
    <row r="1754" spans="1:7" x14ac:dyDescent="0.35">
      <c r="A1754" s="15" t="str">
        <v>successful</v>
      </c>
      <c r="B1754" s="15" t="str">
        <v>US</v>
      </c>
      <c r="C1754" s="15" t="str">
        <v>USD</v>
      </c>
      <c r="D1754" s="15">
        <v>1461988740</v>
      </c>
      <c r="E1754" s="15">
        <v>1459949080</v>
      </c>
      <c r="F1754" s="15" t="b">
        <v>0</v>
      </c>
      <c r="G1754" s="15">
        <v>79</v>
      </c>
    </row>
    <row r="1755" spans="1:7" x14ac:dyDescent="0.35">
      <c r="A1755" s="15" t="str">
        <v>successful</v>
      </c>
      <c r="B1755" s="15" t="str">
        <v>US</v>
      </c>
      <c r="C1755" s="15" t="str">
        <v>USD</v>
      </c>
      <c r="D1755" s="15">
        <v>1465837200</v>
      </c>
      <c r="E1755" s="15">
        <v>1463971172</v>
      </c>
      <c r="F1755" s="15" t="b">
        <v>0</v>
      </c>
      <c r="G1755" s="15">
        <v>14</v>
      </c>
    </row>
    <row r="1756" spans="1:7" x14ac:dyDescent="0.35">
      <c r="A1756" s="15" t="str">
        <v>successful</v>
      </c>
      <c r="B1756" s="15" t="str">
        <v>LU</v>
      </c>
      <c r="C1756" s="15" t="str">
        <v>EUR</v>
      </c>
      <c r="D1756" s="15">
        <v>1448838000</v>
      </c>
      <c r="E1756" s="15">
        <v>1445791811</v>
      </c>
      <c r="F1756" s="15" t="b">
        <v>0</v>
      </c>
      <c r="G1756" s="15">
        <v>51</v>
      </c>
    </row>
    <row r="1757" spans="1:7" x14ac:dyDescent="0.35">
      <c r="A1757" s="15" t="str">
        <v>successful</v>
      </c>
      <c r="B1757" s="15" t="str">
        <v>GB</v>
      </c>
      <c r="C1757" s="15" t="str">
        <v>GBP</v>
      </c>
      <c r="D1757" s="15">
        <v>1406113200</v>
      </c>
      <c r="E1757" s="15">
        <v>1402910965</v>
      </c>
      <c r="F1757" s="15" t="b">
        <v>0</v>
      </c>
      <c r="G1757" s="15">
        <v>54</v>
      </c>
    </row>
    <row r="1758" spans="1:7" x14ac:dyDescent="0.35">
      <c r="A1758" s="15" t="str">
        <v>successful</v>
      </c>
      <c r="B1758" s="15" t="str">
        <v>GB</v>
      </c>
      <c r="C1758" s="15" t="str">
        <v>GBP</v>
      </c>
      <c r="D1758" s="15">
        <v>1467414000</v>
      </c>
      <c r="E1758" s="15">
        <v>1462492178</v>
      </c>
      <c r="F1758" s="15" t="b">
        <v>0</v>
      </c>
      <c r="G1758" s="15">
        <v>70</v>
      </c>
    </row>
    <row r="1759" spans="1:7" x14ac:dyDescent="0.35">
      <c r="A1759" s="15" t="str">
        <v>successful</v>
      </c>
      <c r="B1759" s="15" t="str">
        <v>GB</v>
      </c>
      <c r="C1759" s="15" t="str">
        <v>GBP</v>
      </c>
      <c r="D1759" s="15">
        <v>1462230000</v>
      </c>
      <c r="E1759" s="15">
        <v>1461061350</v>
      </c>
      <c r="F1759" s="15" t="b">
        <v>0</v>
      </c>
      <c r="G1759" s="15">
        <v>44</v>
      </c>
    </row>
    <row r="1760" spans="1:7" x14ac:dyDescent="0.35">
      <c r="A1760" s="15" t="str">
        <v>successful</v>
      </c>
      <c r="B1760" s="15" t="str">
        <v>US</v>
      </c>
      <c r="C1760" s="15" t="str">
        <v>USD</v>
      </c>
      <c r="D1760" s="15">
        <v>1446091260</v>
      </c>
      <c r="E1760" s="15">
        <v>1443029206</v>
      </c>
      <c r="F1760" s="15" t="b">
        <v>0</v>
      </c>
      <c r="G1760" s="15">
        <v>55</v>
      </c>
    </row>
    <row r="1761" spans="1:7" x14ac:dyDescent="0.35">
      <c r="A1761" s="15" t="str">
        <v>successful</v>
      </c>
      <c r="B1761" s="15" t="str">
        <v>GB</v>
      </c>
      <c r="C1761" s="15" t="str">
        <v>GBP</v>
      </c>
      <c r="D1761" s="15">
        <v>1462879020</v>
      </c>
      <c r="E1761" s="15">
        <v>1461941527</v>
      </c>
      <c r="F1761" s="15" t="b">
        <v>0</v>
      </c>
      <c r="G1761" s="15">
        <v>15</v>
      </c>
    </row>
    <row r="1762" spans="1:7" x14ac:dyDescent="0.35">
      <c r="A1762" s="15" t="str">
        <v>successful</v>
      </c>
      <c r="B1762" s="15" t="str">
        <v>GB</v>
      </c>
      <c r="C1762" s="15" t="str">
        <v>GBP</v>
      </c>
      <c r="D1762" s="15">
        <v>1468611272</v>
      </c>
      <c r="E1762" s="15">
        <v>1466019272</v>
      </c>
      <c r="F1762" s="15" t="b">
        <v>0</v>
      </c>
      <c r="G1762" s="15">
        <v>27</v>
      </c>
    </row>
    <row r="1763" spans="1:7" x14ac:dyDescent="0.35">
      <c r="A1763" s="15" t="str">
        <v>successful</v>
      </c>
      <c r="B1763" s="15" t="str">
        <v>GB</v>
      </c>
      <c r="C1763" s="15" t="str">
        <v>GBP</v>
      </c>
      <c r="D1763" s="15">
        <v>1406887310</v>
      </c>
      <c r="E1763" s="15">
        <v>1404295310</v>
      </c>
      <c r="F1763" s="15" t="b">
        <v>0</v>
      </c>
      <c r="G1763" s="15">
        <v>21</v>
      </c>
    </row>
    <row r="1764" spans="1:7" x14ac:dyDescent="0.35">
      <c r="A1764" s="15" t="str">
        <v>successful</v>
      </c>
      <c r="B1764" s="15" t="str">
        <v>US</v>
      </c>
      <c r="C1764" s="15" t="str">
        <v>USD</v>
      </c>
      <c r="D1764" s="15">
        <v>1416385679</v>
      </c>
      <c r="E1764" s="15">
        <v>1413790079</v>
      </c>
      <c r="F1764" s="15" t="b">
        <v>0</v>
      </c>
      <c r="G1764" s="15">
        <v>162</v>
      </c>
    </row>
    <row r="1765" spans="1:7" x14ac:dyDescent="0.35">
      <c r="A1765" s="15" t="str">
        <v>successful</v>
      </c>
      <c r="B1765" s="15" t="str">
        <v>US</v>
      </c>
      <c r="C1765" s="15" t="str">
        <v>USD</v>
      </c>
      <c r="D1765" s="15">
        <v>1487985734</v>
      </c>
      <c r="E1765" s="15">
        <v>1484097734</v>
      </c>
      <c r="F1765" s="15" t="b">
        <v>0</v>
      </c>
      <c r="G1765" s="15">
        <v>23</v>
      </c>
    </row>
    <row r="1766" spans="1:7" x14ac:dyDescent="0.35">
      <c r="A1766" s="15" t="str">
        <v>successful</v>
      </c>
      <c r="B1766" s="15" t="str">
        <v>SG</v>
      </c>
      <c r="C1766" s="15" t="str">
        <v>SGD</v>
      </c>
      <c r="D1766" s="15">
        <v>1481731140</v>
      </c>
      <c r="E1766" s="15">
        <v>1479866343</v>
      </c>
      <c r="F1766" s="15" t="b">
        <v>0</v>
      </c>
      <c r="G1766" s="15">
        <v>72</v>
      </c>
    </row>
    <row r="1767" spans="1:7" x14ac:dyDescent="0.35">
      <c r="A1767" s="15" t="str">
        <v>successful</v>
      </c>
      <c r="B1767" s="15" t="str">
        <v>US</v>
      </c>
      <c r="C1767" s="15" t="str">
        <v>USD</v>
      </c>
      <c r="D1767" s="15">
        <v>1409587140</v>
      </c>
      <c r="E1767" s="15">
        <v>1408062990</v>
      </c>
      <c r="F1767" s="15" t="b">
        <v>0</v>
      </c>
      <c r="G1767" s="15">
        <v>68</v>
      </c>
    </row>
    <row r="1768" spans="1:7" x14ac:dyDescent="0.35">
      <c r="A1768" s="15" t="str">
        <v>successful</v>
      </c>
      <c r="B1768" s="15" t="str">
        <v>US</v>
      </c>
      <c r="C1768" s="15" t="str">
        <v>USD</v>
      </c>
      <c r="D1768" s="15">
        <v>1425704100</v>
      </c>
      <c r="E1768" s="15">
        <v>1424484717</v>
      </c>
      <c r="F1768" s="15" t="b">
        <v>0</v>
      </c>
      <c r="G1768" s="15">
        <v>20</v>
      </c>
    </row>
    <row r="1769" spans="1:7" x14ac:dyDescent="0.35">
      <c r="A1769" s="15" t="str">
        <v>successful</v>
      </c>
      <c r="B1769" s="15" t="str">
        <v>US</v>
      </c>
      <c r="C1769" s="15" t="str">
        <v>USD</v>
      </c>
      <c r="D1769" s="15">
        <v>1408464000</v>
      </c>
      <c r="E1769" s="15">
        <v>1406831445</v>
      </c>
      <c r="F1769" s="15" t="b">
        <v>0</v>
      </c>
      <c r="G1769" s="15">
        <v>26</v>
      </c>
    </row>
    <row r="1770" spans="1:7" x14ac:dyDescent="0.35">
      <c r="A1770" s="15" t="str">
        <v>successful</v>
      </c>
      <c r="B1770" s="15" t="str">
        <v>GB</v>
      </c>
      <c r="C1770" s="15" t="str">
        <v>GBP</v>
      </c>
      <c r="D1770" s="15">
        <v>1458075600</v>
      </c>
      <c r="E1770" s="15">
        <v>1456183649</v>
      </c>
      <c r="F1770" s="15" t="b">
        <v>0</v>
      </c>
      <c r="G1770" s="15">
        <v>72</v>
      </c>
    </row>
    <row r="1771" spans="1:7" x14ac:dyDescent="0.35">
      <c r="A1771" s="15" t="str">
        <v>successful</v>
      </c>
      <c r="B1771" s="15" t="str">
        <v>US</v>
      </c>
      <c r="C1771" s="15" t="str">
        <v>USD</v>
      </c>
      <c r="D1771" s="15">
        <v>1449973592</v>
      </c>
      <c r="E1771" s="15">
        <v>1447381592</v>
      </c>
      <c r="F1771" s="15" t="b">
        <v>0</v>
      </c>
      <c r="G1771" s="15">
        <v>3</v>
      </c>
    </row>
    <row r="1772" spans="1:7" x14ac:dyDescent="0.35">
      <c r="A1772" s="15" t="str">
        <v>successful</v>
      </c>
      <c r="B1772" s="15" t="str">
        <v>US</v>
      </c>
      <c r="C1772" s="15" t="str">
        <v>USD</v>
      </c>
      <c r="D1772" s="15">
        <v>1431481037</v>
      </c>
      <c r="E1772" s="15">
        <v>1428889037</v>
      </c>
      <c r="F1772" s="15" t="b">
        <v>0</v>
      </c>
      <c r="G1772" s="15">
        <v>18</v>
      </c>
    </row>
    <row r="1773" spans="1:7" x14ac:dyDescent="0.35">
      <c r="A1773" s="15" t="str">
        <v>successful</v>
      </c>
      <c r="B1773" s="15" t="str">
        <v>GB</v>
      </c>
      <c r="C1773" s="15" t="str">
        <v>GBP</v>
      </c>
      <c r="D1773" s="15">
        <v>1438467894</v>
      </c>
      <c r="E1773" s="15">
        <v>1436307894</v>
      </c>
      <c r="F1773" s="15" t="b">
        <v>0</v>
      </c>
      <c r="G1773" s="15">
        <v>30</v>
      </c>
    </row>
    <row r="1774" spans="1:7" x14ac:dyDescent="0.35">
      <c r="A1774" s="15" t="str">
        <v>successful</v>
      </c>
      <c r="B1774" s="15" t="str">
        <v>US</v>
      </c>
      <c r="C1774" s="15" t="str">
        <v>USD</v>
      </c>
      <c r="D1774" s="15">
        <v>1420088400</v>
      </c>
      <c r="E1774" s="15">
        <v>1416977259</v>
      </c>
      <c r="F1774" s="15" t="b">
        <v>0</v>
      </c>
      <c r="G1774" s="15">
        <v>23</v>
      </c>
    </row>
    <row r="1775" spans="1:7" x14ac:dyDescent="0.35">
      <c r="A1775" s="15" t="str">
        <v>successful</v>
      </c>
      <c r="B1775" s="15" t="str">
        <v>IE</v>
      </c>
      <c r="C1775" s="15" t="str">
        <v>EUR</v>
      </c>
      <c r="D1775" s="15">
        <v>1484441980</v>
      </c>
      <c r="E1775" s="15">
        <v>1479257980</v>
      </c>
      <c r="F1775" s="15" t="b">
        <v>0</v>
      </c>
      <c r="G1775" s="15">
        <v>54</v>
      </c>
    </row>
    <row r="1776" spans="1:7" x14ac:dyDescent="0.35">
      <c r="A1776" s="15" t="str">
        <v>successful</v>
      </c>
      <c r="B1776" s="15" t="str">
        <v>US</v>
      </c>
      <c r="C1776" s="15" t="str">
        <v>USD</v>
      </c>
      <c r="D1776" s="15">
        <v>1481961600</v>
      </c>
      <c r="E1776" s="15">
        <v>1479283285</v>
      </c>
      <c r="F1776" s="15" t="b">
        <v>0</v>
      </c>
      <c r="G1776" s="15">
        <v>26</v>
      </c>
    </row>
    <row r="1777" spans="1:7" x14ac:dyDescent="0.35">
      <c r="A1777" s="15" t="str">
        <v>successful</v>
      </c>
      <c r="B1777" s="15" t="str">
        <v>US</v>
      </c>
      <c r="C1777" s="15" t="str">
        <v>USD</v>
      </c>
      <c r="D1777" s="15">
        <v>1449089965</v>
      </c>
      <c r="E1777" s="15">
        <v>1446670765</v>
      </c>
      <c r="F1777" s="15" t="b">
        <v>0</v>
      </c>
      <c r="G1777" s="15">
        <v>9</v>
      </c>
    </row>
    <row r="1778" spans="1:7" x14ac:dyDescent="0.35">
      <c r="A1778" s="15" t="str">
        <v>successful</v>
      </c>
      <c r="B1778" s="15" t="str">
        <v>US</v>
      </c>
      <c r="C1778" s="15" t="str">
        <v>USD</v>
      </c>
      <c r="D1778" s="15">
        <v>1408942740</v>
      </c>
      <c r="E1778" s="15">
        <v>1407157756</v>
      </c>
      <c r="F1778" s="15" t="b">
        <v>0</v>
      </c>
      <c r="G1778" s="15">
        <v>27</v>
      </c>
    </row>
    <row r="1779" spans="1:7" x14ac:dyDescent="0.35">
      <c r="A1779" s="15" t="str">
        <v>successful</v>
      </c>
      <c r="B1779" s="15" t="str">
        <v>GB</v>
      </c>
      <c r="C1779" s="15" t="str">
        <v>GBP</v>
      </c>
      <c r="D1779" s="15">
        <v>1437235200</v>
      </c>
      <c r="E1779" s="15">
        <v>1435177840</v>
      </c>
      <c r="F1779" s="15" t="b">
        <v>0</v>
      </c>
      <c r="G1779" s="15">
        <v>30</v>
      </c>
    </row>
    <row r="1780" spans="1:7" x14ac:dyDescent="0.35">
      <c r="A1780" s="15" t="str">
        <v>successful</v>
      </c>
      <c r="B1780" s="15" t="str">
        <v>CA</v>
      </c>
      <c r="C1780" s="15" t="str">
        <v>CAD</v>
      </c>
      <c r="D1780" s="15">
        <v>1446053616</v>
      </c>
      <c r="E1780" s="15">
        <v>1443461616</v>
      </c>
      <c r="F1780" s="15" t="b">
        <v>0</v>
      </c>
      <c r="G1780" s="15">
        <v>52</v>
      </c>
    </row>
    <row r="1781" spans="1:7" x14ac:dyDescent="0.35">
      <c r="A1781" s="15" t="str">
        <v>successful</v>
      </c>
      <c r="B1781" s="15" t="str">
        <v>GB</v>
      </c>
      <c r="C1781" s="15" t="str">
        <v>GBP</v>
      </c>
      <c r="D1781" s="15">
        <v>1400423973</v>
      </c>
      <c r="E1781" s="15">
        <v>1399387173</v>
      </c>
      <c r="F1781" s="15" t="b">
        <v>0</v>
      </c>
      <c r="G1781" s="15">
        <v>17</v>
      </c>
    </row>
    <row r="1782" spans="1:7" x14ac:dyDescent="0.35">
      <c r="A1782" s="15" t="str">
        <v>successful</v>
      </c>
      <c r="B1782" s="15" t="str">
        <v>US</v>
      </c>
      <c r="C1782" s="15" t="str">
        <v>USD</v>
      </c>
      <c r="D1782" s="15">
        <v>1429976994</v>
      </c>
      <c r="E1782" s="15">
        <v>1424796594</v>
      </c>
      <c r="F1782" s="15" t="b">
        <v>0</v>
      </c>
      <c r="G1782" s="15">
        <v>19</v>
      </c>
    </row>
    <row r="1783" spans="1:7" x14ac:dyDescent="0.35">
      <c r="A1783" s="15" t="str">
        <v>successful</v>
      </c>
      <c r="B1783" s="15" t="str">
        <v>GB</v>
      </c>
      <c r="C1783" s="15" t="str">
        <v>GBP</v>
      </c>
      <c r="D1783" s="15">
        <v>1426870560</v>
      </c>
      <c r="E1783" s="15">
        <v>1424280899</v>
      </c>
      <c r="F1783" s="15" t="b">
        <v>0</v>
      </c>
      <c r="G1783" s="15">
        <v>77</v>
      </c>
    </row>
    <row r="1784" spans="1:7" x14ac:dyDescent="0.35">
      <c r="A1784" s="15" t="str">
        <v>successful</v>
      </c>
      <c r="B1784" s="15" t="str">
        <v>GB</v>
      </c>
      <c r="C1784" s="15" t="str">
        <v>GBP</v>
      </c>
      <c r="D1784" s="15">
        <v>1409490480</v>
      </c>
      <c r="E1784" s="15">
        <v>1407400306</v>
      </c>
      <c r="F1784" s="15" t="b">
        <v>0</v>
      </c>
      <c r="G1784" s="15">
        <v>21</v>
      </c>
    </row>
    <row r="1785" spans="1:7" x14ac:dyDescent="0.35">
      <c r="A1785" s="15" t="str">
        <v>successful</v>
      </c>
      <c r="B1785" s="15" t="str">
        <v>GB</v>
      </c>
      <c r="C1785" s="15" t="str">
        <v>GBP</v>
      </c>
      <c r="D1785" s="15">
        <v>1440630000</v>
      </c>
      <c r="E1785" s="15">
        <v>1439122800</v>
      </c>
      <c r="F1785" s="15" t="b">
        <v>0</v>
      </c>
      <c r="G1785" s="15">
        <v>38</v>
      </c>
    </row>
    <row r="1786" spans="1:7" x14ac:dyDescent="0.35">
      <c r="A1786" s="15" t="str">
        <v>successful</v>
      </c>
      <c r="B1786" s="15" t="str">
        <v>US</v>
      </c>
      <c r="C1786" s="15" t="str">
        <v>USD</v>
      </c>
      <c r="D1786" s="15">
        <v>1417305178</v>
      </c>
      <c r="E1786" s="15">
        <v>1414277578</v>
      </c>
      <c r="F1786" s="15" t="b">
        <v>0</v>
      </c>
      <c r="G1786" s="15">
        <v>28</v>
      </c>
    </row>
    <row r="1787" spans="1:7" x14ac:dyDescent="0.35">
      <c r="A1787" s="15" t="str">
        <v>successful</v>
      </c>
      <c r="B1787" s="15" t="str">
        <v>US</v>
      </c>
      <c r="C1787" s="15" t="str">
        <v>USD</v>
      </c>
      <c r="D1787" s="15">
        <v>1426044383</v>
      </c>
      <c r="E1787" s="15">
        <v>1423455983</v>
      </c>
      <c r="F1787" s="15" t="b">
        <v>0</v>
      </c>
      <c r="G1787" s="15">
        <v>48</v>
      </c>
    </row>
    <row r="1788" spans="1:7" x14ac:dyDescent="0.35">
      <c r="A1788" s="15" t="str">
        <v>successful</v>
      </c>
      <c r="B1788" s="15" t="str">
        <v>GB</v>
      </c>
      <c r="C1788" s="15" t="str">
        <v>GBP</v>
      </c>
      <c r="D1788" s="15">
        <v>1470092340</v>
      </c>
      <c r="E1788" s="15">
        <v>1467973256</v>
      </c>
      <c r="F1788" s="15" t="b">
        <v>0</v>
      </c>
      <c r="G1788" s="15">
        <v>46</v>
      </c>
    </row>
    <row r="1789" spans="1:7" x14ac:dyDescent="0.35">
      <c r="A1789" s="15" t="str">
        <v>successful</v>
      </c>
      <c r="B1789" s="15" t="str">
        <v>US</v>
      </c>
      <c r="C1789" s="15" t="str">
        <v>USD</v>
      </c>
      <c r="D1789" s="15">
        <v>1466707620</v>
      </c>
      <c r="E1789" s="15">
        <v>1464979620</v>
      </c>
      <c r="F1789" s="15" t="b">
        <v>0</v>
      </c>
      <c r="G1789" s="15">
        <v>30</v>
      </c>
    </row>
    <row r="1790" spans="1:7" x14ac:dyDescent="0.35">
      <c r="A1790" s="15" t="str">
        <v>successful</v>
      </c>
      <c r="B1790" s="15" t="str">
        <v>US</v>
      </c>
      <c r="C1790" s="15" t="str">
        <v>USD</v>
      </c>
      <c r="D1790" s="15">
        <v>1448074800</v>
      </c>
      <c r="E1790" s="15">
        <v>1444874768</v>
      </c>
      <c r="F1790" s="15" t="b">
        <v>0</v>
      </c>
      <c r="G1790" s="15">
        <v>64</v>
      </c>
    </row>
    <row r="1791" spans="1:7" x14ac:dyDescent="0.35">
      <c r="A1791" s="15" t="str">
        <v>successful</v>
      </c>
      <c r="B1791" s="15" t="str">
        <v>US</v>
      </c>
      <c r="C1791" s="15" t="str">
        <v>USD</v>
      </c>
      <c r="D1791" s="15">
        <v>1418244552</v>
      </c>
      <c r="E1791" s="15">
        <v>1415652552</v>
      </c>
      <c r="F1791" s="15" t="b">
        <v>0</v>
      </c>
      <c r="G1791" s="15">
        <v>15</v>
      </c>
    </row>
    <row r="1792" spans="1:7" x14ac:dyDescent="0.35">
      <c r="A1792" s="15" t="str">
        <v>successful</v>
      </c>
      <c r="B1792" s="15" t="str">
        <v>US</v>
      </c>
      <c r="C1792" s="15" t="str">
        <v>USD</v>
      </c>
      <c r="D1792" s="15">
        <v>1417620506</v>
      </c>
      <c r="E1792" s="15">
        <v>1415028506</v>
      </c>
      <c r="F1792" s="15" t="b">
        <v>0</v>
      </c>
      <c r="G1792" s="15">
        <v>41</v>
      </c>
    </row>
    <row r="1793" spans="1:7" x14ac:dyDescent="0.35">
      <c r="A1793" s="15" t="str">
        <v>successful</v>
      </c>
      <c r="B1793" s="15" t="str">
        <v>US</v>
      </c>
      <c r="C1793" s="15" t="str">
        <v>USD</v>
      </c>
      <c r="D1793" s="15">
        <v>1418581088</v>
      </c>
      <c r="E1793" s="15">
        <v>1415125088</v>
      </c>
      <c r="F1793" s="15" t="b">
        <v>0</v>
      </c>
      <c r="G1793" s="15">
        <v>35</v>
      </c>
    </row>
    <row r="1794" spans="1:7" x14ac:dyDescent="0.35">
      <c r="A1794" s="15" t="str">
        <v>successful</v>
      </c>
      <c r="B1794" s="15" t="str">
        <v>GB</v>
      </c>
      <c r="C1794" s="15" t="str">
        <v>GBP</v>
      </c>
      <c r="D1794" s="15">
        <v>1434625441</v>
      </c>
      <c r="E1794" s="15">
        <v>1432033441</v>
      </c>
      <c r="F1794" s="15" t="b">
        <v>0</v>
      </c>
      <c r="G1794" s="15">
        <v>45</v>
      </c>
    </row>
    <row r="1795" spans="1:7" x14ac:dyDescent="0.35">
      <c r="A1795" s="15" t="str">
        <v>successful</v>
      </c>
      <c r="B1795" s="15" t="str">
        <v>US</v>
      </c>
      <c r="C1795" s="15" t="str">
        <v>USD</v>
      </c>
      <c r="D1795" s="15">
        <v>1464960682</v>
      </c>
      <c r="E1795" s="15">
        <v>1462368682</v>
      </c>
      <c r="F1795" s="15" t="b">
        <v>0</v>
      </c>
      <c r="G1795" s="15">
        <v>62</v>
      </c>
    </row>
    <row r="1796" spans="1:7" x14ac:dyDescent="0.35">
      <c r="A1796" s="15" t="str">
        <v>successful</v>
      </c>
      <c r="B1796" s="15" t="str">
        <v>US</v>
      </c>
      <c r="C1796" s="15" t="str">
        <v>USD</v>
      </c>
      <c r="D1796" s="15">
        <v>1405017345</v>
      </c>
      <c r="E1796" s="15">
        <v>1403721345</v>
      </c>
      <c r="F1796" s="15" t="b">
        <v>0</v>
      </c>
      <c r="G1796" s="15">
        <v>22</v>
      </c>
    </row>
    <row r="1797" spans="1:7" x14ac:dyDescent="0.35">
      <c r="A1797" s="15" t="str">
        <v>successful</v>
      </c>
      <c r="B1797" s="15" t="str">
        <v>US</v>
      </c>
      <c r="C1797" s="15" t="str">
        <v>USD</v>
      </c>
      <c r="D1797" s="15">
        <v>1407536880</v>
      </c>
      <c r="E1797" s="15">
        <v>1404997548</v>
      </c>
      <c r="F1797" s="15" t="b">
        <v>0</v>
      </c>
      <c r="G1797" s="15">
        <v>18</v>
      </c>
    </row>
    <row r="1798" spans="1:7" x14ac:dyDescent="0.35">
      <c r="A1798" s="15" t="str">
        <v>successful</v>
      </c>
      <c r="B1798" s="15" t="str">
        <v>GB</v>
      </c>
      <c r="C1798" s="15" t="str">
        <v>GBP</v>
      </c>
      <c r="D1798" s="15">
        <v>1462565855</v>
      </c>
      <c r="E1798" s="15">
        <v>1458245855</v>
      </c>
      <c r="F1798" s="15" t="b">
        <v>0</v>
      </c>
      <c r="G1798" s="15">
        <v>12</v>
      </c>
    </row>
    <row r="1799" spans="1:7" x14ac:dyDescent="0.35">
      <c r="A1799" s="15" t="str">
        <v>successful</v>
      </c>
      <c r="B1799" s="15" t="str">
        <v>US</v>
      </c>
      <c r="C1799" s="15" t="str">
        <v>USD</v>
      </c>
      <c r="D1799" s="15">
        <v>1415234760</v>
      </c>
      <c r="E1799" s="15">
        <v>1413065230</v>
      </c>
      <c r="F1799" s="15" t="b">
        <v>0</v>
      </c>
      <c r="G1799" s="15">
        <v>44</v>
      </c>
    </row>
    <row r="1800" spans="1:7" x14ac:dyDescent="0.35">
      <c r="A1800" s="15" t="str">
        <v>successful</v>
      </c>
      <c r="B1800" s="15" t="str">
        <v>GB</v>
      </c>
      <c r="C1800" s="15" t="str">
        <v>GBP</v>
      </c>
      <c r="D1800" s="15">
        <v>1406470645</v>
      </c>
      <c r="E1800" s="15">
        <v>1403878645</v>
      </c>
      <c r="F1800" s="15" t="b">
        <v>0</v>
      </c>
      <c r="G1800" s="15">
        <v>27</v>
      </c>
    </row>
    <row r="1801" spans="1:7" x14ac:dyDescent="0.35">
      <c r="A1801" s="15" t="str">
        <v>successful</v>
      </c>
      <c r="B1801" s="15" t="str">
        <v>GB</v>
      </c>
      <c r="C1801" s="15" t="str">
        <v>GBP</v>
      </c>
      <c r="D1801" s="15">
        <v>1433009400</v>
      </c>
      <c r="E1801" s="15">
        <v>1431795944</v>
      </c>
      <c r="F1801" s="15" t="b">
        <v>0</v>
      </c>
      <c r="G1801" s="15">
        <v>38</v>
      </c>
    </row>
    <row r="1802" spans="1:7" x14ac:dyDescent="0.35">
      <c r="A1802" s="15" t="str">
        <v>successful</v>
      </c>
      <c r="B1802" s="15" t="str">
        <v>US</v>
      </c>
      <c r="C1802" s="15" t="str">
        <v>USD</v>
      </c>
      <c r="D1802" s="15">
        <v>1401595140</v>
      </c>
      <c r="E1802" s="15">
        <v>1399286589</v>
      </c>
      <c r="F1802" s="15" t="b">
        <v>0</v>
      </c>
      <c r="G1802" s="15">
        <v>28</v>
      </c>
    </row>
    <row r="1803" spans="1:7" x14ac:dyDescent="0.35">
      <c r="A1803" s="15" t="str">
        <v>successful</v>
      </c>
      <c r="B1803" s="15" t="str">
        <v>GB</v>
      </c>
      <c r="C1803" s="15" t="str">
        <v>GBP</v>
      </c>
      <c r="D1803" s="15">
        <v>1455832800</v>
      </c>
      <c r="E1803" s="15">
        <v>1452338929</v>
      </c>
      <c r="F1803" s="15" t="b">
        <v>0</v>
      </c>
      <c r="G1803" s="15">
        <v>24</v>
      </c>
    </row>
    <row r="1804" spans="1:7" x14ac:dyDescent="0.35">
      <c r="A1804" s="15" t="str">
        <v>successful</v>
      </c>
      <c r="B1804" s="15" t="str">
        <v>US</v>
      </c>
      <c r="C1804" s="15" t="str">
        <v>USD</v>
      </c>
      <c r="D1804" s="15">
        <v>1416589200</v>
      </c>
      <c r="E1804" s="15">
        <v>1414605776</v>
      </c>
      <c r="F1804" s="15" t="b">
        <v>0</v>
      </c>
      <c r="G1804" s="15">
        <v>65</v>
      </c>
    </row>
    <row r="1805" spans="1:7" x14ac:dyDescent="0.35">
      <c r="A1805" s="15" t="str">
        <v>successful</v>
      </c>
      <c r="B1805" s="15" t="str">
        <v>GB</v>
      </c>
      <c r="C1805" s="15" t="str">
        <v>GBP</v>
      </c>
      <c r="D1805" s="15">
        <v>1424556325</v>
      </c>
      <c r="E1805" s="15">
        <v>1421964325</v>
      </c>
      <c r="F1805" s="15" t="b">
        <v>0</v>
      </c>
      <c r="G1805" s="15">
        <v>46</v>
      </c>
    </row>
    <row r="1806" spans="1:7" x14ac:dyDescent="0.35">
      <c r="A1806" s="15" t="str">
        <v>successful</v>
      </c>
      <c r="B1806" s="15" t="str">
        <v>US</v>
      </c>
      <c r="C1806" s="15" t="str">
        <v>USD</v>
      </c>
      <c r="D1806" s="15">
        <v>1409266414</v>
      </c>
      <c r="E1806" s="15">
        <v>1405378414</v>
      </c>
      <c r="F1806" s="15" t="b">
        <v>0</v>
      </c>
      <c r="G1806" s="15">
        <v>85</v>
      </c>
    </row>
    <row r="1807" spans="1:7" x14ac:dyDescent="0.35">
      <c r="A1807" s="15" t="str">
        <v>successful</v>
      </c>
      <c r="B1807" s="15" t="str">
        <v>GB</v>
      </c>
      <c r="C1807" s="15" t="str">
        <v>GBP</v>
      </c>
      <c r="D1807" s="15">
        <v>1438968146</v>
      </c>
      <c r="E1807" s="15">
        <v>1436376146</v>
      </c>
      <c r="F1807" s="15" t="b">
        <v>0</v>
      </c>
      <c r="G1807" s="15">
        <v>66</v>
      </c>
    </row>
    <row r="1808" spans="1:7" x14ac:dyDescent="0.35">
      <c r="A1808" s="15" t="str">
        <v>successful</v>
      </c>
      <c r="B1808" s="15" t="str">
        <v>US</v>
      </c>
      <c r="C1808" s="15" t="str">
        <v>USD</v>
      </c>
      <c r="D1808" s="15">
        <v>1447295460</v>
      </c>
      <c r="E1808" s="15">
        <v>1444747843</v>
      </c>
      <c r="F1808" s="15" t="b">
        <v>0</v>
      </c>
      <c r="G1808" s="15">
        <v>165</v>
      </c>
    </row>
    <row r="1809" spans="1:7" x14ac:dyDescent="0.35">
      <c r="A1809" s="15" t="str">
        <v>successful</v>
      </c>
      <c r="B1809" s="15" t="str">
        <v>GB</v>
      </c>
      <c r="C1809" s="15" t="str">
        <v>GBP</v>
      </c>
      <c r="D1809" s="15">
        <v>1435230324</v>
      </c>
      <c r="E1809" s="15">
        <v>1432638324</v>
      </c>
      <c r="F1809" s="15" t="b">
        <v>0</v>
      </c>
      <c r="G1809" s="15">
        <v>17</v>
      </c>
    </row>
    <row r="1810" spans="1:7" x14ac:dyDescent="0.35">
      <c r="A1810" s="15" t="str">
        <v>successful</v>
      </c>
      <c r="B1810" s="15" t="str">
        <v>US</v>
      </c>
      <c r="C1810" s="15" t="str">
        <v>USD</v>
      </c>
      <c r="D1810" s="15">
        <v>1434542702</v>
      </c>
      <c r="E1810" s="15">
        <v>1432814702</v>
      </c>
      <c r="F1810" s="15" t="b">
        <v>0</v>
      </c>
      <c r="G1810" s="15">
        <v>3</v>
      </c>
    </row>
    <row r="1811" spans="1:7" x14ac:dyDescent="0.35">
      <c r="A1811" s="15" t="str">
        <v>successful</v>
      </c>
      <c r="B1811" s="15" t="str">
        <v>GB</v>
      </c>
      <c r="C1811" s="15" t="str">
        <v>GBP</v>
      </c>
      <c r="D1811" s="15">
        <v>1456876740</v>
      </c>
      <c r="E1811" s="15">
        <v>1455063886</v>
      </c>
      <c r="F1811" s="15" t="b">
        <v>0</v>
      </c>
      <c r="G1811" s="15">
        <v>17</v>
      </c>
    </row>
    <row r="1812" spans="1:7" x14ac:dyDescent="0.35">
      <c r="A1812" s="15" t="str">
        <v>successful</v>
      </c>
      <c r="B1812" s="15" t="str">
        <v>US</v>
      </c>
      <c r="C1812" s="15" t="str">
        <v>USD</v>
      </c>
      <c r="D1812" s="15">
        <v>1405511376</v>
      </c>
      <c r="E1812" s="15">
        <v>1401623376</v>
      </c>
      <c r="F1812" s="15" t="b">
        <v>0</v>
      </c>
      <c r="G1812" s="15">
        <v>91</v>
      </c>
    </row>
    <row r="1813" spans="1:7" x14ac:dyDescent="0.35">
      <c r="A1813" s="15" t="str">
        <v>successful</v>
      </c>
      <c r="B1813" s="15" t="str">
        <v>GB</v>
      </c>
      <c r="C1813" s="15" t="str">
        <v>GBP</v>
      </c>
      <c r="D1813" s="15">
        <v>1404641289</v>
      </c>
      <c r="E1813" s="15">
        <v>1402049289</v>
      </c>
      <c r="F1813" s="15" t="b">
        <v>0</v>
      </c>
      <c r="G1813" s="15">
        <v>67</v>
      </c>
    </row>
    <row r="1814" spans="1:7" x14ac:dyDescent="0.35">
      <c r="A1814" s="15" t="str">
        <v>successful</v>
      </c>
      <c r="B1814" s="15" t="str">
        <v>US</v>
      </c>
      <c r="C1814" s="15" t="str">
        <v>USD</v>
      </c>
      <c r="D1814" s="15">
        <v>1405727304</v>
      </c>
      <c r="E1814" s="15">
        <v>1403135304</v>
      </c>
      <c r="F1814" s="15" t="b">
        <v>0</v>
      </c>
      <c r="G1814" s="15">
        <v>18</v>
      </c>
    </row>
    <row r="1815" spans="1:7" x14ac:dyDescent="0.35">
      <c r="A1815" s="15" t="str">
        <v>successful</v>
      </c>
      <c r="B1815" s="15" t="str">
        <v>GB</v>
      </c>
      <c r="C1815" s="15" t="str">
        <v>GBP</v>
      </c>
      <c r="D1815" s="15">
        <v>1469998680</v>
      </c>
      <c r="E1815" s="15">
        <v>1466710358</v>
      </c>
      <c r="F1815" s="15" t="b">
        <v>0</v>
      </c>
      <c r="G1815" s="15">
        <v>21</v>
      </c>
    </row>
    <row r="1816" spans="1:7" x14ac:dyDescent="0.35">
      <c r="A1816" s="15" t="str">
        <v>successful</v>
      </c>
      <c r="B1816" s="15" t="str">
        <v>US</v>
      </c>
      <c r="C1816" s="15" t="str">
        <v>USD</v>
      </c>
      <c r="D1816" s="15">
        <v>1465196400</v>
      </c>
      <c r="E1816" s="15">
        <v>1462841990</v>
      </c>
      <c r="F1816" s="15" t="b">
        <v>0</v>
      </c>
      <c r="G1816" s="15">
        <v>40</v>
      </c>
    </row>
    <row r="1817" spans="1:7" x14ac:dyDescent="0.35">
      <c r="A1817" s="15" t="str">
        <v>successful</v>
      </c>
      <c r="B1817" s="15" t="str">
        <v>US</v>
      </c>
      <c r="C1817" s="15" t="str">
        <v>USD</v>
      </c>
      <c r="D1817" s="15">
        <v>1444264372</v>
      </c>
      <c r="E1817" s="15">
        <v>1442536372</v>
      </c>
      <c r="F1817" s="15" t="b">
        <v>0</v>
      </c>
      <c r="G1817" s="15">
        <v>78</v>
      </c>
    </row>
    <row r="1818" spans="1:7" x14ac:dyDescent="0.35">
      <c r="A1818" s="15" t="str">
        <v>successful</v>
      </c>
      <c r="B1818" s="15" t="str">
        <v>GB</v>
      </c>
      <c r="C1818" s="15" t="str">
        <v>GBP</v>
      </c>
      <c r="D1818" s="15">
        <v>1411858862</v>
      </c>
      <c r="E1818" s="15">
        <v>1409266862</v>
      </c>
      <c r="F1818" s="15" t="b">
        <v>0</v>
      </c>
      <c r="G1818" s="15">
        <v>26</v>
      </c>
    </row>
    <row r="1819" spans="1:7" x14ac:dyDescent="0.35">
      <c r="A1819" s="15" t="str">
        <v>successful</v>
      </c>
      <c r="B1819" s="15" t="str">
        <v>US</v>
      </c>
      <c r="C1819" s="15" t="str">
        <v>USD</v>
      </c>
      <c r="D1819" s="15">
        <v>1425099540</v>
      </c>
      <c r="E1819" s="15">
        <v>1424280938</v>
      </c>
      <c r="F1819" s="15" t="b">
        <v>0</v>
      </c>
      <c r="G1819" s="15">
        <v>14</v>
      </c>
    </row>
    <row r="1820" spans="1:7" x14ac:dyDescent="0.35">
      <c r="A1820" s="15" t="str">
        <v>successful</v>
      </c>
      <c r="B1820" s="15" t="str">
        <v>US</v>
      </c>
      <c r="C1820" s="15" t="str">
        <v>USD</v>
      </c>
      <c r="D1820" s="15">
        <v>1480579140</v>
      </c>
      <c r="E1820" s="15">
        <v>1478030325</v>
      </c>
      <c r="F1820" s="15" t="b">
        <v>0</v>
      </c>
      <c r="G1820" s="15">
        <v>44</v>
      </c>
    </row>
    <row r="1821" spans="1:7" x14ac:dyDescent="0.35">
      <c r="A1821" s="15" t="str">
        <v>successful</v>
      </c>
      <c r="B1821" s="15" t="str">
        <v>US</v>
      </c>
      <c r="C1821" s="15" t="str">
        <v>USD</v>
      </c>
      <c r="D1821" s="15">
        <v>1460935800</v>
      </c>
      <c r="E1821" s="15">
        <v>1459999656</v>
      </c>
      <c r="F1821" s="15" t="b">
        <v>0</v>
      </c>
      <c r="G1821" s="15">
        <v>9</v>
      </c>
    </row>
    <row r="1822" spans="1:7" x14ac:dyDescent="0.35">
      <c r="A1822" s="15" t="str">
        <v>successful</v>
      </c>
      <c r="B1822" s="15" t="str">
        <v>GB</v>
      </c>
      <c r="C1822" s="15" t="str">
        <v>GBP</v>
      </c>
      <c r="D1822" s="15">
        <v>1429813800</v>
      </c>
      <c r="E1822" s="15">
        <v>1427363645</v>
      </c>
      <c r="F1822" s="15" t="b">
        <v>0</v>
      </c>
      <c r="G1822" s="15">
        <v>30</v>
      </c>
    </row>
    <row r="1823" spans="1:7" x14ac:dyDescent="0.35">
      <c r="A1823" s="15" t="str">
        <v>successful</v>
      </c>
      <c r="B1823" s="15" t="str">
        <v>US</v>
      </c>
      <c r="C1823" s="15" t="str">
        <v>USD</v>
      </c>
      <c r="D1823" s="15">
        <v>1414284180</v>
      </c>
      <c r="E1823" s="15">
        <v>1410558948</v>
      </c>
      <c r="F1823" s="15" t="b">
        <v>0</v>
      </c>
      <c r="G1823" s="15">
        <v>45</v>
      </c>
    </row>
    <row r="1824" spans="1:7" x14ac:dyDescent="0.35">
      <c r="A1824" s="15" t="str">
        <v>successful</v>
      </c>
      <c r="B1824" s="15" t="str">
        <v>US</v>
      </c>
      <c r="C1824" s="15" t="str">
        <v>USD</v>
      </c>
      <c r="D1824" s="15">
        <v>1400875307</v>
      </c>
      <c r="E1824" s="15">
        <v>1398283307</v>
      </c>
      <c r="F1824" s="15" t="b">
        <v>0</v>
      </c>
      <c r="G1824" s="15">
        <v>56</v>
      </c>
    </row>
    <row r="1825" spans="1:7" x14ac:dyDescent="0.35">
      <c r="A1825" s="15" t="str">
        <v>successful</v>
      </c>
      <c r="B1825" s="15" t="str">
        <v>IE</v>
      </c>
      <c r="C1825" s="15" t="str">
        <v>EUR</v>
      </c>
      <c r="D1825" s="15">
        <v>1459978200</v>
      </c>
      <c r="E1825" s="15">
        <v>1458416585</v>
      </c>
      <c r="F1825" s="15" t="b">
        <v>0</v>
      </c>
      <c r="G1825" s="15">
        <v>46</v>
      </c>
    </row>
    <row r="1826" spans="1:7" x14ac:dyDescent="0.35">
      <c r="A1826" s="15" t="str">
        <v>successful</v>
      </c>
      <c r="B1826" s="15" t="str">
        <v>GB</v>
      </c>
      <c r="C1826" s="15" t="str">
        <v>GBP</v>
      </c>
      <c r="D1826" s="15">
        <v>1455408000</v>
      </c>
      <c r="E1826" s="15">
        <v>1454638202</v>
      </c>
      <c r="F1826" s="15" t="b">
        <v>0</v>
      </c>
      <c r="G1826" s="15">
        <v>34</v>
      </c>
    </row>
    <row r="1827" spans="1:7" x14ac:dyDescent="0.35">
      <c r="A1827" s="15" t="str">
        <v>successful</v>
      </c>
      <c r="B1827" s="15" t="str">
        <v>US</v>
      </c>
      <c r="C1827" s="15" t="str">
        <v>USD</v>
      </c>
      <c r="D1827" s="15">
        <v>1425495563</v>
      </c>
      <c r="E1827" s="15">
        <v>1422903563</v>
      </c>
      <c r="F1827" s="15" t="b">
        <v>0</v>
      </c>
      <c r="G1827" s="15">
        <v>98</v>
      </c>
    </row>
    <row r="1828" spans="1:7" x14ac:dyDescent="0.35">
      <c r="A1828" s="15" t="str">
        <v>successful</v>
      </c>
      <c r="B1828" s="15" t="str">
        <v>GB</v>
      </c>
      <c r="C1828" s="15" t="str">
        <v>GBP</v>
      </c>
      <c r="D1828" s="15">
        <v>1450051200</v>
      </c>
      <c r="E1828" s="15">
        <v>1447594176</v>
      </c>
      <c r="F1828" s="15" t="b">
        <v>0</v>
      </c>
      <c r="G1828" s="15">
        <v>46</v>
      </c>
    </row>
    <row r="1829" spans="1:7" x14ac:dyDescent="0.35">
      <c r="A1829" s="15" t="str">
        <v>successful</v>
      </c>
      <c r="B1829" s="15" t="str">
        <v>US</v>
      </c>
      <c r="C1829" s="15" t="str">
        <v>USD</v>
      </c>
      <c r="D1829" s="15">
        <v>1429912341</v>
      </c>
      <c r="E1829" s="15">
        <v>1427320341</v>
      </c>
      <c r="F1829" s="15" t="b">
        <v>0</v>
      </c>
      <c r="G1829" s="15">
        <v>10</v>
      </c>
    </row>
    <row r="1830" spans="1:7" x14ac:dyDescent="0.35">
      <c r="A1830" s="15" t="str">
        <v>successful</v>
      </c>
      <c r="B1830" s="15" t="str">
        <v>US</v>
      </c>
      <c r="C1830" s="15" t="str">
        <v>USD</v>
      </c>
      <c r="D1830" s="15">
        <v>1423119540</v>
      </c>
      <c r="E1830" s="15">
        <v>1421252084</v>
      </c>
      <c r="F1830" s="15" t="b">
        <v>0</v>
      </c>
      <c r="G1830" s="15">
        <v>76</v>
      </c>
    </row>
    <row r="1831" spans="1:7" x14ac:dyDescent="0.35">
      <c r="A1831" s="15" t="str">
        <v>successful</v>
      </c>
      <c r="B1831" s="15" t="str">
        <v>US</v>
      </c>
      <c r="C1831" s="15" t="str">
        <v>USD</v>
      </c>
      <c r="D1831" s="15">
        <v>1412434136</v>
      </c>
      <c r="E1831" s="15">
        <v>1409669336</v>
      </c>
      <c r="F1831" s="15" t="b">
        <v>0</v>
      </c>
      <c r="G1831" s="15">
        <v>104</v>
      </c>
    </row>
    <row r="1832" spans="1:7" x14ac:dyDescent="0.35">
      <c r="A1832" s="15" t="str">
        <v>successful</v>
      </c>
      <c r="B1832" s="15" t="str">
        <v>US</v>
      </c>
      <c r="C1832" s="15" t="str">
        <v>USD</v>
      </c>
      <c r="D1832" s="15">
        <v>1411264800</v>
      </c>
      <c r="E1832" s="15">
        <v>1409620903</v>
      </c>
      <c r="F1832" s="15" t="b">
        <v>0</v>
      </c>
      <c r="G1832" s="15">
        <v>87</v>
      </c>
    </row>
    <row r="1833" spans="1:7" x14ac:dyDescent="0.35">
      <c r="A1833" s="15" t="str">
        <v>successful</v>
      </c>
      <c r="B1833" s="15" t="str">
        <v>GB</v>
      </c>
      <c r="C1833" s="15" t="str">
        <v>GBP</v>
      </c>
      <c r="D1833" s="15">
        <v>1404314952</v>
      </c>
      <c r="E1833" s="15">
        <v>1401722952</v>
      </c>
      <c r="F1833" s="15" t="b">
        <v>0</v>
      </c>
      <c r="G1833" s="15">
        <v>29</v>
      </c>
    </row>
    <row r="1834" spans="1:7" x14ac:dyDescent="0.35">
      <c r="A1834" s="15" t="str">
        <v>successful</v>
      </c>
      <c r="B1834" s="15" t="str">
        <v>GB</v>
      </c>
      <c r="C1834" s="15" t="str">
        <v>GBP</v>
      </c>
      <c r="D1834" s="15">
        <v>1425142800</v>
      </c>
      <c r="E1834" s="15">
        <v>1422983847</v>
      </c>
      <c r="F1834" s="15" t="b">
        <v>0</v>
      </c>
      <c r="G1834" s="15">
        <v>51</v>
      </c>
    </row>
    <row r="1835" spans="1:7" x14ac:dyDescent="0.35">
      <c r="A1835" s="15" t="str">
        <v>successful</v>
      </c>
      <c r="B1835" s="15" t="str">
        <v>GB</v>
      </c>
      <c r="C1835" s="15" t="str">
        <v>GBP</v>
      </c>
      <c r="D1835" s="15">
        <v>1478046661</v>
      </c>
      <c r="E1835" s="15">
        <v>1476837061</v>
      </c>
      <c r="F1835" s="15" t="b">
        <v>0</v>
      </c>
      <c r="G1835" s="15">
        <v>12</v>
      </c>
    </row>
    <row r="1836" spans="1:7" x14ac:dyDescent="0.35">
      <c r="A1836" s="15" t="str">
        <v>successful</v>
      </c>
      <c r="B1836" s="15" t="str">
        <v>GB</v>
      </c>
      <c r="C1836" s="15" t="str">
        <v>GBP</v>
      </c>
      <c r="D1836" s="15">
        <v>1406760101</v>
      </c>
      <c r="E1836" s="15">
        <v>1404168101</v>
      </c>
      <c r="F1836" s="15" t="b">
        <v>0</v>
      </c>
      <c r="G1836" s="15">
        <v>72</v>
      </c>
    </row>
    <row r="1837" spans="1:7" x14ac:dyDescent="0.35">
      <c r="A1837" s="15" t="str">
        <v>successful</v>
      </c>
      <c r="B1837" s="15" t="str">
        <v>US</v>
      </c>
      <c r="C1837" s="15" t="str">
        <v>USD</v>
      </c>
      <c r="D1837" s="15">
        <v>1408383153</v>
      </c>
      <c r="E1837" s="15">
        <v>1405791153</v>
      </c>
      <c r="F1837" s="15" t="b">
        <v>0</v>
      </c>
      <c r="G1837" s="15">
        <v>21</v>
      </c>
    </row>
    <row r="1838" spans="1:7" x14ac:dyDescent="0.35">
      <c r="A1838" s="15" t="str">
        <v>successful</v>
      </c>
      <c r="B1838" s="15" t="str">
        <v>US</v>
      </c>
      <c r="C1838" s="15" t="str">
        <v>USD</v>
      </c>
      <c r="D1838" s="15">
        <v>1454709600</v>
      </c>
      <c r="E1838" s="15">
        <v>1452520614</v>
      </c>
      <c r="F1838" s="15" t="b">
        <v>0</v>
      </c>
      <c r="G1838" s="15">
        <v>42</v>
      </c>
    </row>
    <row r="1839" spans="1:7" x14ac:dyDescent="0.35">
      <c r="A1839" s="15" t="str">
        <v>successful</v>
      </c>
      <c r="B1839" s="15" t="str">
        <v>US</v>
      </c>
      <c r="C1839" s="15" t="str">
        <v>USD</v>
      </c>
      <c r="D1839" s="15">
        <v>1402974000</v>
      </c>
      <c r="E1839" s="15">
        <v>1400290255</v>
      </c>
      <c r="F1839" s="15" t="b">
        <v>0</v>
      </c>
      <c r="G1839" s="15">
        <v>71</v>
      </c>
    </row>
    <row r="1840" spans="1:7" x14ac:dyDescent="0.35">
      <c r="A1840" s="15" t="str">
        <v>successful</v>
      </c>
      <c r="B1840" s="15" t="str">
        <v>US</v>
      </c>
      <c r="C1840" s="15" t="str">
        <v>USD</v>
      </c>
      <c r="D1840" s="15">
        <v>1404983269</v>
      </c>
      <c r="E1840" s="15">
        <v>1402391269</v>
      </c>
      <c r="F1840" s="15" t="b">
        <v>0</v>
      </c>
      <c r="G1840" s="15">
        <v>168</v>
      </c>
    </row>
    <row r="1841" spans="1:7" x14ac:dyDescent="0.35">
      <c r="A1841" s="15" t="str">
        <v>successful</v>
      </c>
      <c r="B1841" s="15" t="str">
        <v>US</v>
      </c>
      <c r="C1841" s="15" t="str">
        <v>USD</v>
      </c>
      <c r="D1841" s="15">
        <v>1470538800</v>
      </c>
      <c r="E1841" s="15">
        <v>1469112493</v>
      </c>
      <c r="F1841" s="15" t="b">
        <v>0</v>
      </c>
      <c r="G1841" s="15">
        <v>19</v>
      </c>
    </row>
    <row r="1842" spans="1:7" x14ac:dyDescent="0.35">
      <c r="A1842" s="15" t="str">
        <v>successful</v>
      </c>
      <c r="B1842" s="15" t="str">
        <v>US</v>
      </c>
      <c r="C1842" s="15" t="str">
        <v>USD</v>
      </c>
      <c r="D1842" s="15">
        <v>1408638480</v>
      </c>
      <c r="E1842" s="15">
        <v>1406811593</v>
      </c>
      <c r="F1842" s="15" t="b">
        <v>0</v>
      </c>
      <c r="G1842" s="15">
        <v>37</v>
      </c>
    </row>
    <row r="1843" spans="1:7" x14ac:dyDescent="0.35">
      <c r="A1843" s="15" t="str">
        <v>successful</v>
      </c>
      <c r="B1843" s="15" t="str">
        <v>US</v>
      </c>
      <c r="C1843" s="15" t="str">
        <v>USD</v>
      </c>
      <c r="D1843" s="15">
        <v>1440003820</v>
      </c>
      <c r="E1843" s="15">
        <v>1437411820</v>
      </c>
      <c r="F1843" s="15" t="b">
        <v>0</v>
      </c>
      <c r="G1843" s="15">
        <v>36</v>
      </c>
    </row>
    <row r="1844" spans="1:7" x14ac:dyDescent="0.35">
      <c r="A1844" s="15" t="str">
        <v>successful</v>
      </c>
      <c r="B1844" s="15" t="str">
        <v>GB</v>
      </c>
      <c r="C1844" s="15" t="str">
        <v>GBP</v>
      </c>
      <c r="D1844" s="15">
        <v>1430600400</v>
      </c>
      <c r="E1844" s="15">
        <v>1428358567</v>
      </c>
      <c r="F1844" s="15" t="b">
        <v>0</v>
      </c>
      <c r="G1844" s="15">
        <v>14</v>
      </c>
    </row>
    <row r="1845" spans="1:7" x14ac:dyDescent="0.35">
      <c r="A1845" s="15" t="str">
        <v>successful</v>
      </c>
      <c r="B1845" s="15" t="str">
        <v>US</v>
      </c>
      <c r="C1845" s="15" t="str">
        <v>USD</v>
      </c>
      <c r="D1845" s="15">
        <v>1453179540</v>
      </c>
      <c r="E1845" s="15">
        <v>1452030730</v>
      </c>
      <c r="F1845" s="15" t="b">
        <v>0</v>
      </c>
      <c r="G1845" s="15">
        <v>18</v>
      </c>
    </row>
    <row r="1846" spans="1:7" x14ac:dyDescent="0.35">
      <c r="A1846" s="15" t="str">
        <v>successful</v>
      </c>
      <c r="B1846" s="15" t="str">
        <v>US</v>
      </c>
      <c r="C1846" s="15" t="str">
        <v>USD</v>
      </c>
      <c r="D1846" s="15">
        <v>1405095300</v>
      </c>
      <c r="E1846" s="15">
        <v>1403146628</v>
      </c>
      <c r="F1846" s="15" t="b">
        <v>0</v>
      </c>
      <c r="G1846" s="15">
        <v>82</v>
      </c>
    </row>
    <row r="1847" spans="1:7" x14ac:dyDescent="0.35">
      <c r="A1847" s="15" t="str">
        <v>successful</v>
      </c>
      <c r="B1847" s="15" t="str">
        <v>US</v>
      </c>
      <c r="C1847" s="15" t="str">
        <v>USD</v>
      </c>
      <c r="D1847" s="15">
        <v>1447445820</v>
      </c>
      <c r="E1847" s="15">
        <v>1445077121</v>
      </c>
      <c r="F1847" s="15" t="b">
        <v>0</v>
      </c>
      <c r="G1847" s="15">
        <v>43</v>
      </c>
    </row>
    <row r="1848" spans="1:7" x14ac:dyDescent="0.35">
      <c r="A1848" s="15" t="str">
        <v>successful</v>
      </c>
      <c r="B1848" s="15" t="str">
        <v>US</v>
      </c>
      <c r="C1848" s="15" t="str">
        <v>USD</v>
      </c>
      <c r="D1848" s="15">
        <v>1433016672</v>
      </c>
      <c r="E1848" s="15">
        <v>1430424672</v>
      </c>
      <c r="F1848" s="15" t="b">
        <v>0</v>
      </c>
      <c r="G1848" s="15">
        <v>8</v>
      </c>
    </row>
    <row r="1849" spans="1:7" x14ac:dyDescent="0.35">
      <c r="A1849" s="15" t="str">
        <v>successful</v>
      </c>
      <c r="B1849" s="15" t="str">
        <v>US</v>
      </c>
      <c r="C1849" s="15" t="str">
        <v>USD</v>
      </c>
      <c r="D1849" s="15">
        <v>1410266146</v>
      </c>
      <c r="E1849" s="15">
        <v>1407674146</v>
      </c>
      <c r="F1849" s="15" t="b">
        <v>0</v>
      </c>
      <c r="G1849" s="15">
        <v>45</v>
      </c>
    </row>
    <row r="1850" spans="1:7" x14ac:dyDescent="0.35">
      <c r="A1850" s="15" t="str">
        <v>successful</v>
      </c>
      <c r="B1850" s="15" t="str">
        <v>AU</v>
      </c>
      <c r="C1850" s="15" t="str">
        <v>AUD</v>
      </c>
      <c r="D1850" s="15">
        <v>1465394340</v>
      </c>
      <c r="E1850" s="15">
        <v>1464677986</v>
      </c>
      <c r="F1850" s="15" t="b">
        <v>0</v>
      </c>
      <c r="G1850" s="15">
        <v>20</v>
      </c>
    </row>
    <row r="1851" spans="1:7" x14ac:dyDescent="0.35">
      <c r="A1851" s="15" t="str">
        <v>successful</v>
      </c>
      <c r="B1851" s="15" t="str">
        <v>GB</v>
      </c>
      <c r="C1851" s="15" t="str">
        <v>GBP</v>
      </c>
      <c r="D1851" s="15">
        <v>1445604236</v>
      </c>
      <c r="E1851" s="15">
        <v>1443185036</v>
      </c>
      <c r="F1851" s="15" t="b">
        <v>0</v>
      </c>
      <c r="G1851" s="15">
        <v>31</v>
      </c>
    </row>
    <row r="1852" spans="1:7" x14ac:dyDescent="0.35">
      <c r="A1852" s="15" t="str">
        <v>successful</v>
      </c>
      <c r="B1852" s="15" t="str">
        <v>GB</v>
      </c>
      <c r="C1852" s="15" t="str">
        <v>GBP</v>
      </c>
      <c r="D1852" s="15">
        <v>1423138800</v>
      </c>
      <c r="E1852" s="15">
        <v>1421092725</v>
      </c>
      <c r="F1852" s="15" t="b">
        <v>0</v>
      </c>
      <c r="G1852" s="15">
        <v>25</v>
      </c>
    </row>
    <row r="1853" spans="1:7" x14ac:dyDescent="0.35">
      <c r="A1853" s="15" t="str">
        <v>successful</v>
      </c>
      <c r="B1853" s="15" t="str">
        <v>US</v>
      </c>
      <c r="C1853" s="15" t="str">
        <v>USD</v>
      </c>
      <c r="D1853" s="15">
        <v>1458332412</v>
      </c>
      <c r="E1853" s="15">
        <v>1454448012</v>
      </c>
      <c r="F1853" s="15" t="b">
        <v>0</v>
      </c>
      <c r="G1853" s="15">
        <v>14</v>
      </c>
    </row>
    <row r="1854" spans="1:7" x14ac:dyDescent="0.35">
      <c r="A1854" s="15" t="str">
        <v>successful</v>
      </c>
      <c r="B1854" s="15" t="str">
        <v>US</v>
      </c>
      <c r="C1854" s="15" t="str">
        <v>USD</v>
      </c>
      <c r="D1854" s="15">
        <v>1418784689</v>
      </c>
      <c r="E1854" s="15">
        <v>1416192689</v>
      </c>
      <c r="F1854" s="15" t="b">
        <v>0</v>
      </c>
      <c r="G1854" s="15">
        <v>45</v>
      </c>
    </row>
    <row r="1855" spans="1:7" x14ac:dyDescent="0.35">
      <c r="A1855" s="15" t="str">
        <v>successful</v>
      </c>
      <c r="B1855" s="15" t="str">
        <v>US</v>
      </c>
      <c r="C1855" s="15" t="str">
        <v>USD</v>
      </c>
      <c r="D1855" s="15">
        <v>1468036800</v>
      </c>
      <c r="E1855" s="15">
        <v>1465607738</v>
      </c>
      <c r="F1855" s="15" t="b">
        <v>0</v>
      </c>
      <c r="G1855" s="15">
        <v>20</v>
      </c>
    </row>
    <row r="1856" spans="1:7" x14ac:dyDescent="0.35">
      <c r="A1856" s="15" t="str">
        <v>successful</v>
      </c>
      <c r="B1856" s="15" t="str">
        <v>GB</v>
      </c>
      <c r="C1856" s="15" t="str">
        <v>GBP</v>
      </c>
      <c r="D1856" s="15">
        <v>1427990071</v>
      </c>
      <c r="E1856" s="15">
        <v>1422809671</v>
      </c>
      <c r="F1856" s="15" t="b">
        <v>0</v>
      </c>
      <c r="G1856" s="15">
        <v>39</v>
      </c>
    </row>
    <row r="1857" spans="1:7" x14ac:dyDescent="0.35">
      <c r="A1857" s="15" t="str">
        <v>successful</v>
      </c>
      <c r="B1857" s="15" t="str">
        <v>US</v>
      </c>
      <c r="C1857" s="15" t="str">
        <v>USD</v>
      </c>
      <c r="D1857" s="15">
        <v>1429636927</v>
      </c>
      <c r="E1857" s="15">
        <v>1427304127</v>
      </c>
      <c r="F1857" s="15" t="b">
        <v>0</v>
      </c>
      <c r="G1857" s="15">
        <v>16</v>
      </c>
    </row>
    <row r="1858" spans="1:7" x14ac:dyDescent="0.35">
      <c r="A1858" s="15" t="str">
        <v>successful</v>
      </c>
      <c r="B1858" s="15" t="str">
        <v>US</v>
      </c>
      <c r="C1858" s="15" t="str">
        <v>USD</v>
      </c>
      <c r="D1858" s="15">
        <v>1406087940</v>
      </c>
      <c r="E1858" s="15">
        <v>1404141626</v>
      </c>
      <c r="F1858" s="15" t="b">
        <v>0</v>
      </c>
      <c r="G1858" s="15">
        <v>37</v>
      </c>
    </row>
    <row r="1859" spans="1:7" x14ac:dyDescent="0.35">
      <c r="A1859" s="15" t="str">
        <v>successful</v>
      </c>
      <c r="B1859" s="15" t="str">
        <v>GB</v>
      </c>
      <c r="C1859" s="15" t="str">
        <v>GBP</v>
      </c>
      <c r="D1859" s="15">
        <v>1471130956</v>
      </c>
      <c r="E1859" s="15">
        <v>1465946956</v>
      </c>
      <c r="F1859" s="15" t="b">
        <v>0</v>
      </c>
      <c r="G1859" s="15">
        <v>14</v>
      </c>
    </row>
    <row r="1860" spans="1:7" x14ac:dyDescent="0.35">
      <c r="A1860" s="15" t="str">
        <v>successful</v>
      </c>
      <c r="B1860" s="15" t="str">
        <v>GB</v>
      </c>
      <c r="C1860" s="15" t="str">
        <v>GBP</v>
      </c>
      <c r="D1860" s="15">
        <v>1406825159</v>
      </c>
      <c r="E1860" s="15">
        <v>1404233159</v>
      </c>
      <c r="F1860" s="15" t="b">
        <v>0</v>
      </c>
      <c r="G1860" s="15">
        <v>21</v>
      </c>
    </row>
    <row r="1861" spans="1:7" x14ac:dyDescent="0.35">
      <c r="A1861" s="15" t="str">
        <v>successful</v>
      </c>
      <c r="B1861" s="15" t="str">
        <v>US</v>
      </c>
      <c r="C1861" s="15" t="str">
        <v>USD</v>
      </c>
      <c r="D1861" s="15">
        <v>1476381627</v>
      </c>
      <c r="E1861" s="15">
        <v>1473789627</v>
      </c>
      <c r="F1861" s="15" t="b">
        <v>0</v>
      </c>
      <c r="G1861" s="15">
        <v>69</v>
      </c>
    </row>
    <row r="1862" spans="1:7" x14ac:dyDescent="0.35">
      <c r="A1862" s="15" t="str">
        <v>successful</v>
      </c>
      <c r="B1862" s="15" t="str">
        <v>US</v>
      </c>
      <c r="C1862" s="15" t="str">
        <v>USD</v>
      </c>
      <c r="D1862" s="15">
        <v>1406876340</v>
      </c>
      <c r="E1862" s="15">
        <v>1404190567</v>
      </c>
      <c r="F1862" s="15" t="b">
        <v>0</v>
      </c>
      <c r="G1862" s="15">
        <v>16</v>
      </c>
    </row>
    <row r="1863" spans="1:7" x14ac:dyDescent="0.35">
      <c r="A1863" s="15" t="str">
        <v>successful</v>
      </c>
      <c r="B1863" s="15" t="str">
        <v>US</v>
      </c>
      <c r="C1863" s="15" t="str">
        <v>USD</v>
      </c>
      <c r="D1863" s="15">
        <v>1423720740</v>
      </c>
      <c r="E1863" s="15">
        <v>1421081857</v>
      </c>
      <c r="F1863" s="15" t="b">
        <v>0</v>
      </c>
      <c r="G1863" s="15">
        <v>55</v>
      </c>
    </row>
    <row r="1864" spans="1:7" x14ac:dyDescent="0.35">
      <c r="A1864" s="15" t="str">
        <v>successful</v>
      </c>
      <c r="B1864" s="15" t="str">
        <v>US</v>
      </c>
      <c r="C1864" s="15" t="str">
        <v>USD</v>
      </c>
      <c r="D1864" s="15">
        <v>1422937620</v>
      </c>
      <c r="E1864" s="15">
        <v>1420606303</v>
      </c>
      <c r="F1864" s="15" t="b">
        <v>0</v>
      </c>
      <c r="G1864" s="15">
        <v>27</v>
      </c>
    </row>
    <row r="1865" spans="1:7" x14ac:dyDescent="0.35">
      <c r="A1865" s="15" t="str">
        <v>successful</v>
      </c>
      <c r="B1865" s="15" t="str">
        <v>GB</v>
      </c>
      <c r="C1865" s="15" t="str">
        <v>GBP</v>
      </c>
      <c r="D1865" s="15">
        <v>1463743860</v>
      </c>
      <c r="E1865" s="15">
        <v>1461151860</v>
      </c>
      <c r="F1865" s="15" t="b">
        <v>0</v>
      </c>
      <c r="G1865" s="15">
        <v>36</v>
      </c>
    </row>
    <row r="1866" spans="1:7" x14ac:dyDescent="0.35">
      <c r="A1866" s="15" t="str">
        <v>successful</v>
      </c>
      <c r="B1866" s="15" t="str">
        <v>GB</v>
      </c>
      <c r="C1866" s="15" t="str">
        <v>GBP</v>
      </c>
      <c r="D1866" s="15">
        <v>1408106352</v>
      </c>
      <c r="E1866" s="15">
        <v>1406896752</v>
      </c>
      <c r="F1866" s="15" t="b">
        <v>0</v>
      </c>
      <c r="G1866" s="15">
        <v>19</v>
      </c>
    </row>
    <row r="1867" spans="1:7" x14ac:dyDescent="0.35">
      <c r="A1867" s="15" t="str">
        <v>successful</v>
      </c>
      <c r="B1867" s="15" t="str">
        <v>US</v>
      </c>
      <c r="C1867" s="15" t="str">
        <v>USD</v>
      </c>
      <c r="D1867" s="15">
        <v>1477710000</v>
      </c>
      <c r="E1867" s="15">
        <v>1475248279</v>
      </c>
      <c r="F1867" s="15" t="b">
        <v>0</v>
      </c>
      <c r="G1867" s="15">
        <v>12</v>
      </c>
    </row>
    <row r="1868" spans="1:7" x14ac:dyDescent="0.35">
      <c r="A1868" s="15" t="str">
        <v>successful</v>
      </c>
      <c r="B1868" s="15" t="str">
        <v>US</v>
      </c>
      <c r="C1868" s="15" t="str">
        <v>USD</v>
      </c>
      <c r="D1868" s="15">
        <v>1436551200</v>
      </c>
      <c r="E1868" s="15">
        <v>1435181628</v>
      </c>
      <c r="F1868" s="15" t="b">
        <v>0</v>
      </c>
      <c r="G1868" s="15">
        <v>17</v>
      </c>
    </row>
    <row r="1869" spans="1:7" x14ac:dyDescent="0.35">
      <c r="A1869" s="15" t="str">
        <v>successful</v>
      </c>
      <c r="B1869" s="15" t="str">
        <v>CA</v>
      </c>
      <c r="C1869" s="15" t="str">
        <v>CAD</v>
      </c>
      <c r="D1869" s="15">
        <v>1476158340</v>
      </c>
      <c r="E1869" s="15">
        <v>1472594585</v>
      </c>
      <c r="F1869" s="15" t="b">
        <v>0</v>
      </c>
      <c r="G1869" s="15">
        <v>114</v>
      </c>
    </row>
    <row r="1870" spans="1:7" x14ac:dyDescent="0.35">
      <c r="A1870" s="15" t="str">
        <v>successful</v>
      </c>
      <c r="B1870" s="15" t="str">
        <v>US</v>
      </c>
      <c r="C1870" s="15" t="str">
        <v>USD</v>
      </c>
      <c r="D1870" s="15">
        <v>1471921637</v>
      </c>
      <c r="E1870" s="15">
        <v>1469329637</v>
      </c>
      <c r="F1870" s="15" t="b">
        <v>0</v>
      </c>
      <c r="G1870" s="15">
        <v>93</v>
      </c>
    </row>
    <row r="1871" spans="1:7" x14ac:dyDescent="0.35">
      <c r="A1871" s="15" t="str">
        <v>successful</v>
      </c>
      <c r="B1871" s="15" t="str">
        <v>GB</v>
      </c>
      <c r="C1871" s="15" t="str">
        <v>GBP</v>
      </c>
      <c r="D1871" s="15">
        <v>1439136000</v>
      </c>
      <c r="E1871" s="15">
        <v>1436972472</v>
      </c>
      <c r="F1871" s="15" t="b">
        <v>0</v>
      </c>
      <c r="G1871" s="15">
        <v>36</v>
      </c>
    </row>
    <row r="1872" spans="1:7" x14ac:dyDescent="0.35">
      <c r="A1872" s="15" t="str">
        <v>successful</v>
      </c>
      <c r="B1872" s="15" t="str">
        <v>US</v>
      </c>
      <c r="C1872" s="15" t="str">
        <v>USD</v>
      </c>
      <c r="D1872" s="15">
        <v>1461108450</v>
      </c>
      <c r="E1872" s="15">
        <v>1455928050</v>
      </c>
      <c r="F1872" s="15" t="b">
        <v>0</v>
      </c>
      <c r="G1872" s="15">
        <v>61</v>
      </c>
    </row>
    <row r="1873" spans="1:7" x14ac:dyDescent="0.35">
      <c r="A1873" s="15" t="str">
        <v>successful</v>
      </c>
      <c r="B1873" s="15" t="str">
        <v>US</v>
      </c>
      <c r="C1873" s="15" t="str">
        <v>USD</v>
      </c>
      <c r="D1873" s="15">
        <v>1426864032</v>
      </c>
      <c r="E1873" s="15">
        <v>1424275632</v>
      </c>
      <c r="F1873" s="15" t="b">
        <v>0</v>
      </c>
      <c r="G1873" s="15">
        <v>47</v>
      </c>
    </row>
    <row r="1874" spans="1:7" x14ac:dyDescent="0.35">
      <c r="A1874" s="15" t="str">
        <v>successful</v>
      </c>
      <c r="B1874" s="15" t="str">
        <v>US</v>
      </c>
      <c r="C1874" s="15" t="str">
        <v>USD</v>
      </c>
      <c r="D1874" s="15">
        <v>1474426800</v>
      </c>
      <c r="E1874" s="15">
        <v>1471976529</v>
      </c>
      <c r="F1874" s="15" t="b">
        <v>0</v>
      </c>
      <c r="G1874" s="15">
        <v>17</v>
      </c>
    </row>
    <row r="1875" spans="1:7" x14ac:dyDescent="0.35">
      <c r="A1875" s="15" t="str">
        <v>successful</v>
      </c>
      <c r="B1875" s="15" t="str">
        <v>US</v>
      </c>
      <c r="C1875" s="15" t="str">
        <v>USD</v>
      </c>
      <c r="D1875" s="15">
        <v>1461857045</v>
      </c>
      <c r="E1875" s="15">
        <v>1459265045</v>
      </c>
      <c r="F1875" s="15" t="b">
        <v>0</v>
      </c>
      <c r="G1875" s="15">
        <v>63</v>
      </c>
    </row>
    <row r="1876" spans="1:7" x14ac:dyDescent="0.35">
      <c r="A1876" s="15" t="str">
        <v>successful</v>
      </c>
      <c r="B1876" s="15" t="str">
        <v>US</v>
      </c>
      <c r="C1876" s="15" t="str">
        <v>USD</v>
      </c>
      <c r="D1876" s="15">
        <v>1468618680</v>
      </c>
      <c r="E1876" s="15">
        <v>1465345902</v>
      </c>
      <c r="F1876" s="15" t="b">
        <v>0</v>
      </c>
      <c r="G1876" s="15">
        <v>9</v>
      </c>
    </row>
    <row r="1877" spans="1:7" x14ac:dyDescent="0.35">
      <c r="A1877" s="15" t="str">
        <v>successful</v>
      </c>
      <c r="B1877" s="15" t="str">
        <v>GB</v>
      </c>
      <c r="C1877" s="15" t="str">
        <v>GBP</v>
      </c>
      <c r="D1877" s="15">
        <v>1409515200</v>
      </c>
      <c r="E1877" s="15">
        <v>1405971690</v>
      </c>
      <c r="F1877" s="15" t="b">
        <v>0</v>
      </c>
      <c r="G1877" s="15">
        <v>30</v>
      </c>
    </row>
    <row r="1878" spans="1:7" x14ac:dyDescent="0.35">
      <c r="A1878" s="15" t="str">
        <v>successful</v>
      </c>
      <c r="B1878" s="15" t="str">
        <v>US</v>
      </c>
      <c r="C1878" s="15" t="str">
        <v>USD</v>
      </c>
      <c r="D1878" s="15">
        <v>1415253540</v>
      </c>
      <c r="E1878" s="15">
        <v>1413432331</v>
      </c>
      <c r="F1878" s="15" t="b">
        <v>0</v>
      </c>
      <c r="G1878" s="15">
        <v>23</v>
      </c>
    </row>
    <row r="1879" spans="1:7" x14ac:dyDescent="0.35">
      <c r="A1879" s="15" t="str">
        <v>successful</v>
      </c>
      <c r="B1879" s="15" t="str">
        <v>US</v>
      </c>
      <c r="C1879" s="15" t="str">
        <v>USD</v>
      </c>
      <c r="D1879" s="15">
        <v>1426883220</v>
      </c>
      <c r="E1879" s="15">
        <v>1425067296</v>
      </c>
      <c r="F1879" s="15" t="b">
        <v>0</v>
      </c>
      <c r="G1879" s="15">
        <v>33</v>
      </c>
    </row>
    <row r="1880" spans="1:7" x14ac:dyDescent="0.35">
      <c r="A1880" s="15" t="str">
        <v>successful</v>
      </c>
      <c r="B1880" s="15" t="str">
        <v>GB</v>
      </c>
      <c r="C1880" s="15" t="str">
        <v>GBP</v>
      </c>
      <c r="D1880" s="15">
        <v>1469016131</v>
      </c>
      <c r="E1880" s="15">
        <v>1466424131</v>
      </c>
      <c r="F1880" s="15" t="b">
        <v>0</v>
      </c>
      <c r="G1880" s="15">
        <v>39</v>
      </c>
    </row>
    <row r="1881" spans="1:7" x14ac:dyDescent="0.35">
      <c r="A1881" s="15" t="str">
        <v>successful</v>
      </c>
      <c r="B1881" s="15" t="str">
        <v>GB</v>
      </c>
      <c r="C1881" s="15" t="str">
        <v>GBP</v>
      </c>
      <c r="D1881" s="15">
        <v>1414972800</v>
      </c>
      <c r="E1881" s="15">
        <v>1412629704</v>
      </c>
      <c r="F1881" s="15" t="b">
        <v>0</v>
      </c>
      <c r="G1881" s="15">
        <v>17</v>
      </c>
    </row>
    <row r="1882" spans="1:7" x14ac:dyDescent="0.35">
      <c r="A1882" s="15" t="str">
        <v>successful</v>
      </c>
      <c r="B1882" s="15" t="str">
        <v>US</v>
      </c>
      <c r="C1882" s="15" t="str">
        <v>USD</v>
      </c>
      <c r="D1882" s="15">
        <v>1414378800</v>
      </c>
      <c r="E1882" s="15">
        <v>1412836990</v>
      </c>
      <c r="F1882" s="15" t="b">
        <v>0</v>
      </c>
      <c r="G1882" s="15">
        <v>6</v>
      </c>
    </row>
    <row r="1883" spans="1:7" x14ac:dyDescent="0.35">
      <c r="A1883" s="15" t="str">
        <v>successful</v>
      </c>
      <c r="B1883" s="15" t="str">
        <v>US</v>
      </c>
      <c r="C1883" s="15" t="str">
        <v>USD</v>
      </c>
      <c r="D1883" s="15">
        <v>1431831600</v>
      </c>
      <c r="E1883" s="15">
        <v>1430761243</v>
      </c>
      <c r="F1883" s="15" t="b">
        <v>0</v>
      </c>
      <c r="G1883" s="15">
        <v>39</v>
      </c>
    </row>
    <row r="1884" spans="1:7" x14ac:dyDescent="0.35">
      <c r="A1884" s="15" t="str">
        <v>successful</v>
      </c>
      <c r="B1884" s="15" t="str">
        <v>US</v>
      </c>
      <c r="C1884" s="15" t="str">
        <v>USD</v>
      </c>
      <c r="D1884" s="15">
        <v>1426539600</v>
      </c>
      <c r="E1884" s="15">
        <v>1424296822</v>
      </c>
      <c r="F1884" s="15" t="b">
        <v>0</v>
      </c>
      <c r="G1884" s="15">
        <v>57</v>
      </c>
    </row>
    <row r="1885" spans="1:7" x14ac:dyDescent="0.35">
      <c r="A1885" s="15" t="str">
        <v>successful</v>
      </c>
      <c r="B1885" s="15" t="str">
        <v>GB</v>
      </c>
      <c r="C1885" s="15" t="str">
        <v>GBP</v>
      </c>
      <c r="D1885" s="15">
        <v>1403382680</v>
      </c>
      <c r="E1885" s="15">
        <v>1400790680</v>
      </c>
      <c r="F1885" s="15" t="b">
        <v>0</v>
      </c>
      <c r="G1885" s="15">
        <v>56</v>
      </c>
    </row>
    <row r="1886" spans="1:7" x14ac:dyDescent="0.35">
      <c r="A1886" s="15" t="str">
        <v>successful</v>
      </c>
      <c r="B1886" s="15" t="str">
        <v>US</v>
      </c>
      <c r="C1886" s="15" t="str">
        <v>USD</v>
      </c>
      <c r="D1886" s="15">
        <v>1436562000</v>
      </c>
      <c r="E1886" s="15">
        <v>1434440227</v>
      </c>
      <c r="F1886" s="15" t="b">
        <v>0</v>
      </c>
      <c r="G1886" s="15">
        <v>13</v>
      </c>
    </row>
    <row r="1887" spans="1:7" x14ac:dyDescent="0.35">
      <c r="A1887" s="15" t="str">
        <v>successful</v>
      </c>
      <c r="B1887" s="15" t="str">
        <v>AU</v>
      </c>
      <c r="C1887" s="15" t="str">
        <v>AUD</v>
      </c>
      <c r="D1887" s="15">
        <v>1420178188</v>
      </c>
      <c r="E1887" s="15">
        <v>1418709388</v>
      </c>
      <c r="F1887" s="15" t="b">
        <v>0</v>
      </c>
      <c r="G1887" s="15">
        <v>95</v>
      </c>
    </row>
    <row r="1888" spans="1:7" x14ac:dyDescent="0.35">
      <c r="A1888" s="15" t="str">
        <v>successful</v>
      </c>
      <c r="B1888" s="15" t="str">
        <v>GB</v>
      </c>
      <c r="C1888" s="15" t="str">
        <v>GBP</v>
      </c>
      <c r="D1888" s="15">
        <v>1404671466</v>
      </c>
      <c r="E1888" s="15">
        <v>1402079466</v>
      </c>
      <c r="F1888" s="15" t="b">
        <v>0</v>
      </c>
      <c r="G1888" s="15">
        <v>80</v>
      </c>
    </row>
    <row r="1889" spans="1:7" x14ac:dyDescent="0.35">
      <c r="A1889" s="15" t="str">
        <v>successful</v>
      </c>
      <c r="B1889" s="15" t="str">
        <v>US</v>
      </c>
      <c r="C1889" s="15" t="str">
        <v>USD</v>
      </c>
      <c r="D1889" s="15">
        <v>1404403381</v>
      </c>
      <c r="E1889" s="15">
        <v>1401811381</v>
      </c>
      <c r="F1889" s="15" t="b">
        <v>0</v>
      </c>
      <c r="G1889" s="15">
        <v>133</v>
      </c>
    </row>
    <row r="1890" spans="1:7" x14ac:dyDescent="0.35">
      <c r="A1890" s="15" t="str">
        <v>successful</v>
      </c>
      <c r="B1890" s="15" t="str">
        <v>US</v>
      </c>
      <c r="C1890" s="15" t="str">
        <v>USD</v>
      </c>
      <c r="D1890" s="15">
        <v>1466014499</v>
      </c>
      <c r="E1890" s="15">
        <v>1463422499</v>
      </c>
      <c r="F1890" s="15" t="b">
        <v>0</v>
      </c>
      <c r="G1890" s="15">
        <v>44</v>
      </c>
    </row>
    <row r="1891" spans="1:7" x14ac:dyDescent="0.35">
      <c r="A1891" s="15" t="str">
        <v>successful</v>
      </c>
      <c r="B1891" s="15" t="str">
        <v>US</v>
      </c>
      <c r="C1891" s="15" t="str">
        <v>USD</v>
      </c>
      <c r="D1891" s="15">
        <v>1454431080</v>
      </c>
      <c r="E1891" s="15">
        <v>1451839080</v>
      </c>
      <c r="F1891" s="15" t="b">
        <v>0</v>
      </c>
      <c r="G1891" s="15">
        <v>30</v>
      </c>
    </row>
    <row r="1892" spans="1:7" x14ac:dyDescent="0.35">
      <c r="A1892" s="15" t="str">
        <v>successful</v>
      </c>
      <c r="B1892" s="15" t="str">
        <v>US</v>
      </c>
      <c r="C1892" s="15" t="str">
        <v>USD</v>
      </c>
      <c r="D1892" s="15">
        <v>1433314740</v>
      </c>
      <c r="E1892" s="15">
        <v>1430600401</v>
      </c>
      <c r="F1892" s="15" t="b">
        <v>0</v>
      </c>
      <c r="G1892" s="15">
        <v>56</v>
      </c>
    </row>
    <row r="1893" spans="1:7" x14ac:dyDescent="0.35">
      <c r="A1893" s="15" t="str">
        <v>successful</v>
      </c>
      <c r="B1893" s="15" t="str">
        <v>GB</v>
      </c>
      <c r="C1893" s="15" t="str">
        <v>GBP</v>
      </c>
      <c r="D1893" s="15">
        <v>1435185252</v>
      </c>
      <c r="E1893" s="15">
        <v>1432593252</v>
      </c>
      <c r="F1893" s="15" t="b">
        <v>0</v>
      </c>
      <c r="G1893" s="15">
        <v>66</v>
      </c>
    </row>
    <row r="1894" spans="1:7" x14ac:dyDescent="0.35">
      <c r="A1894" s="15" t="str">
        <v>successful</v>
      </c>
      <c r="B1894" s="15" t="str">
        <v>US</v>
      </c>
      <c r="C1894" s="15" t="str">
        <v>USD</v>
      </c>
      <c r="D1894" s="15">
        <v>1429286400</v>
      </c>
      <c r="E1894" s="15">
        <v>1427221560</v>
      </c>
      <c r="F1894" s="15" t="b">
        <v>0</v>
      </c>
      <c r="G1894" s="15">
        <v>29</v>
      </c>
    </row>
    <row r="1895" spans="1:7" x14ac:dyDescent="0.35">
      <c r="A1895" s="15" t="str">
        <v>successful</v>
      </c>
      <c r="B1895" s="15" t="str">
        <v>GB</v>
      </c>
      <c r="C1895" s="15" t="str">
        <v>GBP</v>
      </c>
      <c r="D1895" s="15">
        <v>1400965200</v>
      </c>
      <c r="E1895" s="15">
        <v>1398352531</v>
      </c>
      <c r="F1895" s="15" t="b">
        <v>0</v>
      </c>
      <c r="G1895" s="15">
        <v>72</v>
      </c>
    </row>
    <row r="1896" spans="1:7" x14ac:dyDescent="0.35">
      <c r="A1896" s="15" t="str">
        <v>successful</v>
      </c>
      <c r="B1896" s="15" t="str">
        <v>US</v>
      </c>
      <c r="C1896" s="15" t="str">
        <v>USD</v>
      </c>
      <c r="D1896" s="15">
        <v>1460574924</v>
      </c>
      <c r="E1896" s="15">
        <v>1457982924</v>
      </c>
      <c r="F1896" s="15" t="b">
        <v>0</v>
      </c>
      <c r="G1896" s="15">
        <v>27</v>
      </c>
    </row>
    <row r="1897" spans="1:7" x14ac:dyDescent="0.35">
      <c r="A1897" s="15" t="str">
        <v>successful</v>
      </c>
      <c r="B1897" s="15" t="str">
        <v>US</v>
      </c>
      <c r="C1897" s="15" t="str">
        <v>USD</v>
      </c>
      <c r="D1897" s="15">
        <v>1431928784</v>
      </c>
      <c r="E1897" s="15">
        <v>1430114384</v>
      </c>
      <c r="F1897" s="15" t="b">
        <v>0</v>
      </c>
      <c r="G1897" s="15">
        <v>10</v>
      </c>
    </row>
    <row r="1898" spans="1:7" x14ac:dyDescent="0.35">
      <c r="A1898" s="15" t="str">
        <v>successful</v>
      </c>
      <c r="B1898" s="15" t="str">
        <v>US</v>
      </c>
      <c r="C1898" s="15" t="str">
        <v>USD</v>
      </c>
      <c r="D1898" s="15">
        <v>1445818397</v>
      </c>
      <c r="E1898" s="15">
        <v>1442794397</v>
      </c>
      <c r="F1898" s="15" t="b">
        <v>0</v>
      </c>
      <c r="G1898" s="15">
        <v>35</v>
      </c>
    </row>
    <row r="1899" spans="1:7" x14ac:dyDescent="0.35">
      <c r="A1899" s="15" t="str">
        <v>successful</v>
      </c>
      <c r="B1899" s="15" t="str">
        <v>US</v>
      </c>
      <c r="C1899" s="15" t="str">
        <v>USD</v>
      </c>
      <c r="D1899" s="15">
        <v>1408252260</v>
      </c>
      <c r="E1899" s="15">
        <v>1406580436</v>
      </c>
      <c r="F1899" s="15" t="b">
        <v>0</v>
      </c>
      <c r="G1899" s="15">
        <v>29</v>
      </c>
    </row>
    <row r="1900" spans="1:7" x14ac:dyDescent="0.35">
      <c r="A1900" s="15" t="str">
        <v>successful</v>
      </c>
      <c r="B1900" s="15" t="str">
        <v>US</v>
      </c>
      <c r="C1900" s="15" t="str">
        <v>USD</v>
      </c>
      <c r="D1900" s="15">
        <v>1480140000</v>
      </c>
      <c r="E1900" s="15">
        <v>1479186575</v>
      </c>
      <c r="F1900" s="15" t="b">
        <v>0</v>
      </c>
      <c r="G1900" s="15">
        <v>13</v>
      </c>
    </row>
    <row r="1901" spans="1:7" x14ac:dyDescent="0.35">
      <c r="A1901" s="15" t="str">
        <v>successful</v>
      </c>
      <c r="B1901" s="15" t="str">
        <v>CA</v>
      </c>
      <c r="C1901" s="15" t="str">
        <v>CAD</v>
      </c>
      <c r="D1901" s="15">
        <v>1414862280</v>
      </c>
      <c r="E1901" s="15">
        <v>1412360309</v>
      </c>
      <c r="F1901" s="15" t="b">
        <v>0</v>
      </c>
      <c r="G1901" s="15">
        <v>72</v>
      </c>
    </row>
    <row r="1902" spans="1:7" x14ac:dyDescent="0.35">
      <c r="A1902" s="15" t="str">
        <v>successful</v>
      </c>
      <c r="B1902" s="15" t="str">
        <v>US</v>
      </c>
      <c r="C1902" s="15" t="str">
        <v>USD</v>
      </c>
      <c r="D1902" s="15">
        <v>1473625166</v>
      </c>
      <c r="E1902" s="15">
        <v>1470169166</v>
      </c>
      <c r="F1902" s="15" t="b">
        <v>0</v>
      </c>
      <c r="G1902" s="15">
        <v>78</v>
      </c>
    </row>
    <row r="1903" spans="1:7" x14ac:dyDescent="0.35">
      <c r="A1903" s="15" t="str">
        <v>successful</v>
      </c>
      <c r="B1903" s="15" t="str">
        <v>US</v>
      </c>
      <c r="C1903" s="15" t="str">
        <v>USD</v>
      </c>
      <c r="D1903" s="15">
        <v>1464904800</v>
      </c>
      <c r="E1903" s="15">
        <v>1463852904</v>
      </c>
      <c r="F1903" s="15" t="b">
        <v>0</v>
      </c>
      <c r="G1903" s="15">
        <v>49</v>
      </c>
    </row>
    <row r="1904" spans="1:7" x14ac:dyDescent="0.35">
      <c r="A1904" s="15" t="str">
        <v>successful</v>
      </c>
      <c r="B1904" s="15" t="str">
        <v>CA</v>
      </c>
      <c r="C1904" s="15" t="str">
        <v>CAD</v>
      </c>
      <c r="D1904" s="15">
        <v>1464471840</v>
      </c>
      <c r="E1904" s="15">
        <v>1459309704</v>
      </c>
      <c r="F1904" s="15" t="b">
        <v>0</v>
      </c>
      <c r="G1904" s="15">
        <v>42</v>
      </c>
    </row>
    <row r="1905" spans="1:7" x14ac:dyDescent="0.35">
      <c r="A1905" s="15" t="str">
        <v>successful</v>
      </c>
      <c r="B1905" s="15" t="str">
        <v>US</v>
      </c>
      <c r="C1905" s="15" t="str">
        <v>USD</v>
      </c>
      <c r="D1905" s="15">
        <v>1435733940</v>
      </c>
      <c r="E1905" s="15">
        <v>1431046325</v>
      </c>
      <c r="F1905" s="15" t="b">
        <v>0</v>
      </c>
      <c r="G1905" s="15">
        <v>35</v>
      </c>
    </row>
    <row r="1906" spans="1:7" x14ac:dyDescent="0.35">
      <c r="A1906" s="15" t="str">
        <v>successful</v>
      </c>
      <c r="B1906" s="15" t="str">
        <v>US</v>
      </c>
      <c r="C1906" s="15" t="str">
        <v>USD</v>
      </c>
      <c r="D1906" s="15">
        <v>1457326740</v>
      </c>
      <c r="E1906" s="15">
        <v>1455919438</v>
      </c>
      <c r="F1906" s="15" t="b">
        <v>0</v>
      </c>
      <c r="G1906" s="15">
        <v>42</v>
      </c>
    </row>
    <row r="1907" spans="1:7" x14ac:dyDescent="0.35">
      <c r="A1907" s="15" t="str">
        <v>successful</v>
      </c>
      <c r="B1907" s="15" t="str">
        <v>GB</v>
      </c>
      <c r="C1907" s="15" t="str">
        <v>GBP</v>
      </c>
      <c r="D1907" s="15">
        <v>1441995595</v>
      </c>
      <c r="E1907" s="15">
        <v>1439835595</v>
      </c>
      <c r="F1907" s="15" t="b">
        <v>0</v>
      </c>
      <c r="G1907" s="15">
        <v>42</v>
      </c>
    </row>
    <row r="1908" spans="1:7" x14ac:dyDescent="0.35">
      <c r="A1908" s="15" t="str">
        <v>successful</v>
      </c>
      <c r="B1908" s="15" t="str">
        <v>US</v>
      </c>
      <c r="C1908" s="15" t="str">
        <v>USD</v>
      </c>
      <c r="D1908" s="15">
        <v>1458100740</v>
      </c>
      <c r="E1908" s="15">
        <v>1456862924</v>
      </c>
      <c r="F1908" s="15" t="b">
        <v>0</v>
      </c>
      <c r="G1908" s="15">
        <v>31</v>
      </c>
    </row>
    <row r="1909" spans="1:7" x14ac:dyDescent="0.35">
      <c r="A1909" s="15" t="str">
        <v>successful</v>
      </c>
      <c r="B1909" s="15" t="str">
        <v>GB</v>
      </c>
      <c r="C1909" s="15" t="str">
        <v>GBP</v>
      </c>
      <c r="D1909" s="15">
        <v>1469359728</v>
      </c>
      <c r="E1909" s="15">
        <v>1466767728</v>
      </c>
      <c r="F1909" s="15" t="b">
        <v>0</v>
      </c>
      <c r="G1909" s="15">
        <v>38</v>
      </c>
    </row>
    <row r="1910" spans="1:7" x14ac:dyDescent="0.35">
      <c r="A1910" s="15" t="str">
        <v>successful</v>
      </c>
      <c r="B1910" s="15" t="str">
        <v>US</v>
      </c>
      <c r="C1910" s="15" t="str">
        <v>USD</v>
      </c>
      <c r="D1910" s="15">
        <v>1447959491</v>
      </c>
      <c r="E1910" s="15">
        <v>1445363891</v>
      </c>
      <c r="F1910" s="15" t="b">
        <v>0</v>
      </c>
      <c r="G1910" s="15">
        <v>8</v>
      </c>
    </row>
    <row r="1911" spans="1:7" x14ac:dyDescent="0.35">
      <c r="A1911" s="15" t="str">
        <v>successful</v>
      </c>
      <c r="B1911" s="15" t="str">
        <v>US</v>
      </c>
      <c r="C1911" s="15" t="str">
        <v>USD</v>
      </c>
      <c r="D1911" s="15">
        <v>1399953600</v>
      </c>
      <c r="E1911" s="15">
        <v>1398983245</v>
      </c>
      <c r="F1911" s="15" t="b">
        <v>0</v>
      </c>
      <c r="G1911" s="15">
        <v>39</v>
      </c>
    </row>
    <row r="1912" spans="1:7" x14ac:dyDescent="0.35">
      <c r="A1912" s="15" t="str">
        <v>successful</v>
      </c>
      <c r="B1912" s="15" t="str">
        <v>US</v>
      </c>
      <c r="C1912" s="15" t="str">
        <v>USD</v>
      </c>
      <c r="D1912" s="15">
        <v>1408815440</v>
      </c>
      <c r="E1912" s="15">
        <v>1404927440</v>
      </c>
      <c r="F1912" s="15" t="b">
        <v>0</v>
      </c>
      <c r="G1912" s="15">
        <v>29</v>
      </c>
    </row>
    <row r="1913" spans="1:7" x14ac:dyDescent="0.35">
      <c r="A1913" s="15" t="str">
        <v>successful</v>
      </c>
      <c r="B1913" s="15" t="str">
        <v>US</v>
      </c>
      <c r="C1913" s="15" t="str">
        <v>USD</v>
      </c>
      <c r="D1913" s="15">
        <v>1464732537</v>
      </c>
      <c r="E1913" s="15">
        <v>1462140537</v>
      </c>
      <c r="F1913" s="15" t="b">
        <v>0</v>
      </c>
      <c r="G1913" s="15">
        <v>72</v>
      </c>
    </row>
    <row r="1914" spans="1:7" x14ac:dyDescent="0.35">
      <c r="A1914" s="15" t="str">
        <v>successful</v>
      </c>
      <c r="B1914" s="15" t="str">
        <v>GB</v>
      </c>
      <c r="C1914" s="15" t="str">
        <v>GBP</v>
      </c>
      <c r="D1914" s="15">
        <v>1462914000</v>
      </c>
      <c r="E1914" s="15">
        <v>1460914253</v>
      </c>
      <c r="F1914" s="15" t="b">
        <v>0</v>
      </c>
      <c r="G1914" s="15">
        <v>15</v>
      </c>
    </row>
    <row r="1915" spans="1:7" x14ac:dyDescent="0.35">
      <c r="A1915" s="15" t="str">
        <v>successful</v>
      </c>
      <c r="B1915" s="15" t="str">
        <v>US</v>
      </c>
      <c r="C1915" s="15" t="str">
        <v>USD</v>
      </c>
      <c r="D1915" s="15">
        <v>1416545700</v>
      </c>
      <c r="E1915" s="15">
        <v>1415392666</v>
      </c>
      <c r="F1915" s="15" t="b">
        <v>0</v>
      </c>
      <c r="G1915" s="15">
        <v>33</v>
      </c>
    </row>
    <row r="1916" spans="1:7" x14ac:dyDescent="0.35">
      <c r="A1916" s="15" t="str">
        <v>successful</v>
      </c>
      <c r="B1916" s="15" t="str">
        <v>US</v>
      </c>
      <c r="C1916" s="15" t="str">
        <v>USD</v>
      </c>
      <c r="D1916" s="15">
        <v>1404312846</v>
      </c>
      <c r="E1916" s="15">
        <v>1402584846</v>
      </c>
      <c r="F1916" s="15" t="b">
        <v>0</v>
      </c>
      <c r="G1916" s="15">
        <v>15</v>
      </c>
    </row>
    <row r="1917" spans="1:7" x14ac:dyDescent="0.35">
      <c r="A1917" s="15" t="str">
        <v>successful</v>
      </c>
      <c r="B1917" s="15" t="str">
        <v>GB</v>
      </c>
      <c r="C1917" s="15" t="str">
        <v>GBP</v>
      </c>
      <c r="D1917" s="15">
        <v>1415385000</v>
      </c>
      <c r="E1917" s="15">
        <v>1413406695</v>
      </c>
      <c r="F1917" s="15" t="b">
        <v>0</v>
      </c>
      <c r="G1917" s="15">
        <v>19</v>
      </c>
    </row>
    <row r="1918" spans="1:7" x14ac:dyDescent="0.35">
      <c r="A1918" s="15" t="str">
        <v>successful</v>
      </c>
      <c r="B1918" s="15" t="str">
        <v>GB</v>
      </c>
      <c r="C1918" s="15" t="str">
        <v>GBP</v>
      </c>
      <c r="D1918" s="15">
        <v>1429789992</v>
      </c>
      <c r="E1918" s="15">
        <v>1424609592</v>
      </c>
      <c r="F1918" s="15" t="b">
        <v>0</v>
      </c>
      <c r="G1918" s="15">
        <v>17</v>
      </c>
    </row>
    <row r="1919" spans="1:7" x14ac:dyDescent="0.35">
      <c r="A1919" s="15" t="str">
        <v>successful</v>
      </c>
      <c r="B1919" s="15" t="str">
        <v>US</v>
      </c>
      <c r="C1919" s="15" t="str">
        <v>USD</v>
      </c>
      <c r="D1919" s="15">
        <v>1401857940</v>
      </c>
      <c r="E1919" s="15">
        <v>1400725112</v>
      </c>
      <c r="F1919" s="15" t="b">
        <v>0</v>
      </c>
      <c r="G1919" s="15">
        <v>44</v>
      </c>
    </row>
    <row r="1920" spans="1:7" x14ac:dyDescent="0.35">
      <c r="A1920" s="15" t="str">
        <v>successful</v>
      </c>
      <c r="B1920" s="15" t="str">
        <v>US</v>
      </c>
      <c r="C1920" s="15" t="str">
        <v>USD</v>
      </c>
      <c r="D1920" s="15">
        <v>1422853140</v>
      </c>
      <c r="E1920" s="15">
        <v>1421439552</v>
      </c>
      <c r="F1920" s="15" t="b">
        <v>0</v>
      </c>
      <c r="G1920" s="15">
        <v>10</v>
      </c>
    </row>
    <row r="1921" spans="1:7" x14ac:dyDescent="0.35">
      <c r="A1921" s="15" t="str">
        <v>successful</v>
      </c>
      <c r="B1921" s="15" t="str">
        <v>US</v>
      </c>
      <c r="C1921" s="15" t="str">
        <v>USD</v>
      </c>
      <c r="D1921" s="15">
        <v>1433097171</v>
      </c>
      <c r="E1921" s="15">
        <v>1430505171</v>
      </c>
      <c r="F1921" s="15" t="b">
        <v>0</v>
      </c>
      <c r="G1921" s="15">
        <v>46</v>
      </c>
    </row>
    <row r="1922" spans="1:7" x14ac:dyDescent="0.35">
      <c r="A1922" s="15" t="str">
        <v>successful</v>
      </c>
      <c r="B1922" s="15" t="str">
        <v>US</v>
      </c>
      <c r="C1922" s="15" t="str">
        <v>USD</v>
      </c>
      <c r="D1922" s="15">
        <v>1410145200</v>
      </c>
      <c r="E1922" s="15">
        <v>1407197670</v>
      </c>
      <c r="F1922" s="15" t="b">
        <v>0</v>
      </c>
      <c r="G1922" s="15">
        <v>11</v>
      </c>
    </row>
    <row r="1923" spans="1:7" x14ac:dyDescent="0.35">
      <c r="A1923" s="15" t="str">
        <v>successful</v>
      </c>
      <c r="B1923" s="15" t="str">
        <v>GB</v>
      </c>
      <c r="C1923" s="15" t="str">
        <v>GBP</v>
      </c>
      <c r="D1923" s="15">
        <v>1404471600</v>
      </c>
      <c r="E1923" s="15">
        <v>1401910634</v>
      </c>
      <c r="F1923" s="15" t="b">
        <v>0</v>
      </c>
      <c r="G1923" s="15">
        <v>13</v>
      </c>
    </row>
    <row r="1924" spans="1:7" x14ac:dyDescent="0.35">
      <c r="A1924" s="15" t="str">
        <v>successful</v>
      </c>
      <c r="B1924" s="15" t="str">
        <v>US</v>
      </c>
      <c r="C1924" s="15" t="str">
        <v>USD</v>
      </c>
      <c r="D1924" s="15">
        <v>1412259660</v>
      </c>
      <c r="E1924" s="15">
        <v>1410461299</v>
      </c>
      <c r="F1924" s="15" t="b">
        <v>0</v>
      </c>
      <c r="G1924" s="15">
        <v>33</v>
      </c>
    </row>
    <row r="1925" spans="1:7" x14ac:dyDescent="0.35">
      <c r="A1925" s="15" t="str">
        <v>successful</v>
      </c>
      <c r="B1925" s="15" t="str">
        <v>GB</v>
      </c>
      <c r="C1925" s="15" t="str">
        <v>GBP</v>
      </c>
      <c r="D1925" s="15">
        <v>1425478950</v>
      </c>
      <c r="E1925" s="15">
        <v>1422886950</v>
      </c>
      <c r="F1925" s="15" t="b">
        <v>0</v>
      </c>
      <c r="G1925" s="15">
        <v>28</v>
      </c>
    </row>
    <row r="1926" spans="1:7" x14ac:dyDescent="0.35">
      <c r="A1926" s="15" t="str">
        <v>successful</v>
      </c>
      <c r="B1926" s="15" t="str">
        <v>GB</v>
      </c>
      <c r="C1926" s="15" t="str">
        <v>GBP</v>
      </c>
      <c r="D1926" s="15">
        <v>1441547220</v>
      </c>
      <c r="E1926" s="15">
        <v>1439322412</v>
      </c>
      <c r="F1926" s="15" t="b">
        <v>0</v>
      </c>
      <c r="G1926" s="15">
        <v>21</v>
      </c>
    </row>
    <row r="1927" spans="1:7" x14ac:dyDescent="0.35">
      <c r="A1927" s="15" t="str">
        <v>successful</v>
      </c>
      <c r="B1927" s="15" t="str">
        <v>US</v>
      </c>
      <c r="C1927" s="15" t="str">
        <v>USD</v>
      </c>
      <c r="D1927" s="15">
        <v>1411980020</v>
      </c>
      <c r="E1927" s="15">
        <v>1409388020</v>
      </c>
      <c r="F1927" s="15" t="b">
        <v>0</v>
      </c>
      <c r="G1927" s="15">
        <v>13</v>
      </c>
    </row>
    <row r="1928" spans="1:7" x14ac:dyDescent="0.35">
      <c r="A1928" s="15" t="str">
        <v>successful</v>
      </c>
      <c r="B1928" s="15" t="str">
        <v>GB</v>
      </c>
      <c r="C1928" s="15" t="str">
        <v>GBP</v>
      </c>
      <c r="D1928" s="15">
        <v>1442311560</v>
      </c>
      <c r="E1928" s="15">
        <v>1439924246</v>
      </c>
      <c r="F1928" s="15" t="b">
        <v>0</v>
      </c>
      <c r="G1928" s="15">
        <v>34</v>
      </c>
    </row>
    <row r="1929" spans="1:7" x14ac:dyDescent="0.35">
      <c r="A1929" s="15" t="str">
        <v>successful</v>
      </c>
      <c r="B1929" s="15" t="str">
        <v>GB</v>
      </c>
      <c r="C1929" s="15" t="str">
        <v>GBP</v>
      </c>
      <c r="D1929" s="15">
        <v>1474844400</v>
      </c>
      <c r="E1929" s="15">
        <v>1469871148</v>
      </c>
      <c r="F1929" s="15" t="b">
        <v>0</v>
      </c>
      <c r="G1929" s="15">
        <v>80</v>
      </c>
    </row>
    <row r="1930" spans="1:7" x14ac:dyDescent="0.35">
      <c r="A1930" s="15" t="str">
        <v>successful</v>
      </c>
      <c r="B1930" s="15" t="str">
        <v>US</v>
      </c>
      <c r="C1930" s="15" t="str">
        <v>USD</v>
      </c>
      <c r="D1930" s="15">
        <v>1410580800</v>
      </c>
      <c r="E1930" s="15">
        <v>1409336373</v>
      </c>
      <c r="F1930" s="15" t="b">
        <v>0</v>
      </c>
      <c r="G1930" s="15">
        <v>74</v>
      </c>
    </row>
    <row r="1931" spans="1:7" x14ac:dyDescent="0.35">
      <c r="A1931" s="15" t="str">
        <v>successful</v>
      </c>
      <c r="B1931" s="15" t="str">
        <v>US</v>
      </c>
      <c r="C1931" s="15" t="str">
        <v>USD</v>
      </c>
      <c r="D1931" s="15">
        <v>1439136000</v>
      </c>
      <c r="E1931" s="15">
        <v>1438188106</v>
      </c>
      <c r="F1931" s="15" t="b">
        <v>0</v>
      </c>
      <c r="G1931" s="15">
        <v>7</v>
      </c>
    </row>
    <row r="1932" spans="1:7" x14ac:dyDescent="0.35">
      <c r="A1932" s="15" t="str">
        <v>successful</v>
      </c>
      <c r="B1932" s="15" t="str">
        <v>US</v>
      </c>
      <c r="C1932" s="15" t="str">
        <v>USD</v>
      </c>
      <c r="D1932" s="15">
        <v>1461823140</v>
      </c>
      <c r="E1932" s="15">
        <v>1459411371</v>
      </c>
      <c r="F1932" s="15" t="b">
        <v>0</v>
      </c>
      <c r="G1932" s="15">
        <v>34</v>
      </c>
    </row>
    <row r="1933" spans="1:7" x14ac:dyDescent="0.35">
      <c r="A1933" s="15" t="str">
        <v>successful</v>
      </c>
      <c r="B1933" s="15" t="str">
        <v>US</v>
      </c>
      <c r="C1933" s="15" t="str">
        <v>USD</v>
      </c>
      <c r="D1933" s="15">
        <v>1436587140</v>
      </c>
      <c r="E1933" s="15">
        <v>1434069205</v>
      </c>
      <c r="F1933" s="15" t="b">
        <v>0</v>
      </c>
      <c r="G1933" s="15">
        <v>86</v>
      </c>
    </row>
    <row r="1934" spans="1:7" x14ac:dyDescent="0.35">
      <c r="A1934" s="15" t="str">
        <v>successful</v>
      </c>
      <c r="B1934" s="15" t="str">
        <v>GB</v>
      </c>
      <c r="C1934" s="15" t="str">
        <v>GBP</v>
      </c>
      <c r="D1934" s="15">
        <v>1484740918</v>
      </c>
      <c r="E1934" s="15">
        <v>1483012918</v>
      </c>
      <c r="F1934" s="15" t="b">
        <v>0</v>
      </c>
      <c r="G1934" s="15">
        <v>37</v>
      </c>
    </row>
    <row r="1935" spans="1:7" x14ac:dyDescent="0.35">
      <c r="A1935" s="15" t="str">
        <v>successful</v>
      </c>
      <c r="B1935" s="15" t="str">
        <v>US</v>
      </c>
      <c r="C1935" s="15" t="str">
        <v>USD</v>
      </c>
      <c r="D1935" s="15">
        <v>1436749200</v>
      </c>
      <c r="E1935" s="15">
        <v>1434997018</v>
      </c>
      <c r="F1935" s="15" t="b">
        <v>0</v>
      </c>
      <c r="G1935" s="15">
        <v>18</v>
      </c>
    </row>
    <row r="1936" spans="1:7" x14ac:dyDescent="0.35">
      <c r="A1936" s="15" t="str">
        <v>successful</v>
      </c>
      <c r="B1936" s="15" t="str">
        <v>GB</v>
      </c>
      <c r="C1936" s="15" t="str">
        <v>GBP</v>
      </c>
      <c r="D1936" s="15">
        <v>1460318400</v>
      </c>
      <c r="E1936" s="15">
        <v>1457881057</v>
      </c>
      <c r="F1936" s="15" t="b">
        <v>0</v>
      </c>
      <c r="G1936" s="15">
        <v>22</v>
      </c>
    </row>
    <row r="1937" spans="1:7" x14ac:dyDescent="0.35">
      <c r="A1937" s="15" t="str">
        <v>successful</v>
      </c>
      <c r="B1937" s="15" t="str">
        <v>US</v>
      </c>
      <c r="C1937" s="15" t="str">
        <v>USD</v>
      </c>
      <c r="D1937" s="15">
        <v>1467301334</v>
      </c>
      <c r="E1937" s="15">
        <v>1464709334</v>
      </c>
      <c r="F1937" s="15" t="b">
        <v>0</v>
      </c>
      <c r="G1937" s="15">
        <v>26</v>
      </c>
    </row>
    <row r="1938" spans="1:7" x14ac:dyDescent="0.35">
      <c r="A1938" s="15" t="str">
        <v>successful</v>
      </c>
      <c r="B1938" s="15" t="str">
        <v>US</v>
      </c>
      <c r="C1938" s="15" t="str">
        <v>USD</v>
      </c>
      <c r="D1938" s="15">
        <v>1411012740</v>
      </c>
      <c r="E1938" s="15">
        <v>1409667827</v>
      </c>
      <c r="F1938" s="15" t="b">
        <v>0</v>
      </c>
      <c r="G1938" s="15">
        <v>27</v>
      </c>
    </row>
    <row r="1939" spans="1:7" x14ac:dyDescent="0.35">
      <c r="A1939" s="15" t="str">
        <v>successful</v>
      </c>
      <c r="B1939" s="15" t="str">
        <v>US</v>
      </c>
      <c r="C1939" s="15" t="str">
        <v>USD</v>
      </c>
      <c r="D1939" s="15">
        <v>1447269367</v>
      </c>
      <c r="E1939" s="15">
        <v>1444673767</v>
      </c>
      <c r="F1939" s="15" t="b">
        <v>0</v>
      </c>
      <c r="G1939" s="15">
        <v>8</v>
      </c>
    </row>
    <row r="1940" spans="1:7" x14ac:dyDescent="0.35">
      <c r="A1940" s="15" t="str">
        <v>successful</v>
      </c>
      <c r="B1940" s="15" t="str">
        <v>US</v>
      </c>
      <c r="C1940" s="15" t="str">
        <v>USD</v>
      </c>
      <c r="D1940" s="15">
        <v>1443711623</v>
      </c>
      <c r="E1940" s="15">
        <v>1440687623</v>
      </c>
      <c r="F1940" s="15" t="b">
        <v>0</v>
      </c>
      <c r="G1940" s="15">
        <v>204</v>
      </c>
    </row>
    <row r="1941" spans="1:7" x14ac:dyDescent="0.35">
      <c r="A1941" s="15" t="str">
        <v>successful</v>
      </c>
      <c r="B1941" s="15" t="str">
        <v>GB</v>
      </c>
      <c r="C1941" s="15" t="str">
        <v>GBP</v>
      </c>
      <c r="D1941" s="15">
        <v>1443808800</v>
      </c>
      <c r="E1941" s="15">
        <v>1441120910</v>
      </c>
      <c r="F1941" s="15" t="b">
        <v>0</v>
      </c>
      <c r="G1941" s="15">
        <v>46</v>
      </c>
    </row>
    <row r="1942" spans="1:7" x14ac:dyDescent="0.35">
      <c r="A1942" s="15" t="str">
        <v>successful</v>
      </c>
      <c r="B1942" s="15" t="str">
        <v>GB</v>
      </c>
      <c r="C1942" s="15" t="str">
        <v>GBP</v>
      </c>
      <c r="D1942" s="15">
        <v>1450612740</v>
      </c>
      <c r="E1942" s="15">
        <v>1448040425</v>
      </c>
      <c r="F1942" s="15" t="b">
        <v>0</v>
      </c>
      <c r="G1942" s="15">
        <v>17</v>
      </c>
    </row>
    <row r="1943" spans="1:7" x14ac:dyDescent="0.35">
      <c r="A1943" s="15" t="str">
        <v>successful</v>
      </c>
      <c r="B1943" s="15" t="str">
        <v>CA</v>
      </c>
      <c r="C1943" s="15" t="str">
        <v>CAD</v>
      </c>
      <c r="D1943" s="15">
        <v>1416211140</v>
      </c>
      <c r="E1943" s="15">
        <v>1413016216</v>
      </c>
      <c r="F1943" s="15" t="b">
        <v>0</v>
      </c>
      <c r="G1943" s="15">
        <v>28</v>
      </c>
    </row>
    <row r="1944" spans="1:7" x14ac:dyDescent="0.35">
      <c r="A1944" s="15" t="str">
        <v>successful</v>
      </c>
      <c r="B1944" s="15" t="str">
        <v>GB</v>
      </c>
      <c r="C1944" s="15" t="str">
        <v>GBP</v>
      </c>
      <c r="D1944" s="15">
        <v>1471428340</v>
      </c>
      <c r="E1944" s="15">
        <v>1469009140</v>
      </c>
      <c r="F1944" s="15" t="b">
        <v>0</v>
      </c>
      <c r="G1944" s="15">
        <v>83</v>
      </c>
    </row>
    <row r="1945" spans="1:7" x14ac:dyDescent="0.35">
      <c r="A1945" s="15" t="str">
        <v>successful</v>
      </c>
      <c r="B1945" s="15" t="str">
        <v>US</v>
      </c>
      <c r="C1945" s="15" t="str">
        <v>USD</v>
      </c>
      <c r="D1945" s="15">
        <v>1473358122</v>
      </c>
      <c r="E1945" s="15">
        <v>1471543722</v>
      </c>
      <c r="F1945" s="15" t="b">
        <v>0</v>
      </c>
      <c r="G1945" s="15">
        <v>13</v>
      </c>
    </row>
    <row r="1946" spans="1:7" x14ac:dyDescent="0.35">
      <c r="A1946" s="15" t="str">
        <v>successful</v>
      </c>
      <c r="B1946" s="15" t="str">
        <v>GB</v>
      </c>
      <c r="C1946" s="15" t="str">
        <v>GBP</v>
      </c>
      <c r="D1946" s="15">
        <v>1466899491</v>
      </c>
      <c r="E1946" s="15">
        <v>1464307491</v>
      </c>
      <c r="F1946" s="15" t="b">
        <v>0</v>
      </c>
      <c r="G1946" s="15">
        <v>8</v>
      </c>
    </row>
    <row r="1947" spans="1:7" x14ac:dyDescent="0.35">
      <c r="A1947" s="15" t="str">
        <v>successful</v>
      </c>
      <c r="B1947" s="15" t="str">
        <v>GB</v>
      </c>
      <c r="C1947" s="15" t="str">
        <v>GBP</v>
      </c>
      <c r="D1947" s="15">
        <v>1441042275</v>
      </c>
      <c r="E1947" s="15">
        <v>1438882275</v>
      </c>
      <c r="F1947" s="15" t="b">
        <v>0</v>
      </c>
      <c r="G1947" s="15">
        <v>32</v>
      </c>
    </row>
    <row r="1948" spans="1:7" x14ac:dyDescent="0.35">
      <c r="A1948" s="15" t="str">
        <v>successful</v>
      </c>
      <c r="B1948" s="15" t="str">
        <v>US</v>
      </c>
      <c r="C1948" s="15" t="str">
        <v>USD</v>
      </c>
      <c r="D1948" s="15">
        <v>1410099822</v>
      </c>
      <c r="E1948" s="15">
        <v>1404915822</v>
      </c>
      <c r="F1948" s="15" t="b">
        <v>0</v>
      </c>
      <c r="G1948" s="15">
        <v>85</v>
      </c>
    </row>
    <row r="1949" spans="1:7" x14ac:dyDescent="0.35">
      <c r="A1949" s="15" t="str">
        <v>successful</v>
      </c>
      <c r="B1949" s="15" t="str">
        <v>DE</v>
      </c>
      <c r="C1949" s="15" t="str">
        <v>EUR</v>
      </c>
      <c r="D1949" s="15">
        <v>1435255659</v>
      </c>
      <c r="E1949" s="15">
        <v>1432663659</v>
      </c>
      <c r="F1949" s="15" t="b">
        <v>0</v>
      </c>
      <c r="G1949" s="15">
        <v>29</v>
      </c>
    </row>
    <row r="1950" spans="1:7" x14ac:dyDescent="0.35">
      <c r="A1950" s="15" t="str">
        <v>successful</v>
      </c>
      <c r="B1950" s="15" t="str">
        <v>US</v>
      </c>
      <c r="C1950" s="15" t="str">
        <v>USD</v>
      </c>
      <c r="D1950" s="15">
        <v>1425758257</v>
      </c>
      <c r="E1950" s="15">
        <v>1423166257</v>
      </c>
      <c r="F1950" s="15" t="b">
        <v>0</v>
      </c>
      <c r="G1950" s="15">
        <v>24</v>
      </c>
    </row>
    <row r="1951" spans="1:7" x14ac:dyDescent="0.35">
      <c r="A1951" s="15" t="str">
        <v>successful</v>
      </c>
      <c r="B1951" s="15" t="str">
        <v>US</v>
      </c>
      <c r="C1951" s="15" t="str">
        <v>USD</v>
      </c>
      <c r="D1951" s="15">
        <v>1428780159</v>
      </c>
      <c r="E1951" s="15">
        <v>1426188159</v>
      </c>
      <c r="F1951" s="15" t="b">
        <v>0</v>
      </c>
      <c r="G1951" s="15">
        <v>8</v>
      </c>
    </row>
    <row r="1952" spans="1:7" x14ac:dyDescent="0.35">
      <c r="A1952" s="15" t="str">
        <v>successful</v>
      </c>
      <c r="B1952" s="15" t="str">
        <v>US</v>
      </c>
      <c r="C1952" s="15" t="str">
        <v>USD</v>
      </c>
      <c r="D1952" s="15">
        <v>1427860740</v>
      </c>
      <c r="E1952" s="15">
        <v>1426002684</v>
      </c>
      <c r="F1952" s="15" t="b">
        <v>0</v>
      </c>
      <c r="G1952" s="15">
        <v>19</v>
      </c>
    </row>
    <row r="1953" spans="1:7" x14ac:dyDescent="0.35">
      <c r="A1953" s="15" t="str">
        <v>successful</v>
      </c>
      <c r="B1953" s="15" t="str">
        <v>US</v>
      </c>
      <c r="C1953" s="15" t="str">
        <v>USD</v>
      </c>
      <c r="D1953" s="15">
        <v>1463198340</v>
      </c>
      <c r="E1953" s="15">
        <v>1461117201</v>
      </c>
      <c r="F1953" s="15" t="b">
        <v>0</v>
      </c>
      <c r="G1953" s="15">
        <v>336</v>
      </c>
    </row>
    <row r="1954" spans="1:7" x14ac:dyDescent="0.35">
      <c r="A1954" s="15" t="str">
        <v>successful</v>
      </c>
      <c r="B1954" s="15" t="str">
        <v>US</v>
      </c>
      <c r="C1954" s="15" t="str">
        <v>USD</v>
      </c>
      <c r="D1954" s="15">
        <v>1457139600</v>
      </c>
      <c r="E1954" s="15">
        <v>1455230214</v>
      </c>
      <c r="F1954" s="15" t="b">
        <v>0</v>
      </c>
      <c r="G1954" s="15">
        <v>13</v>
      </c>
    </row>
    <row r="1955" spans="1:7" x14ac:dyDescent="0.35">
      <c r="A1955" s="15" t="str">
        <v>successful</v>
      </c>
      <c r="B1955" s="15" t="str">
        <v>GB</v>
      </c>
      <c r="C1955" s="15" t="str">
        <v>GBP</v>
      </c>
      <c r="D1955" s="15">
        <v>1441358873</v>
      </c>
      <c r="E1955" s="15">
        <v>1438939673</v>
      </c>
      <c r="F1955" s="15" t="b">
        <v>0</v>
      </c>
      <c r="G1955" s="15">
        <v>42</v>
      </c>
    </row>
    <row r="1956" spans="1:7" x14ac:dyDescent="0.35">
      <c r="A1956" s="15" t="str">
        <v>successful</v>
      </c>
      <c r="B1956" s="15" t="str">
        <v>GB</v>
      </c>
      <c r="C1956" s="15" t="str">
        <v>GBP</v>
      </c>
      <c r="D1956" s="15">
        <v>1462224398</v>
      </c>
      <c r="E1956" s="15">
        <v>1459632398</v>
      </c>
      <c r="F1956" s="15" t="b">
        <v>0</v>
      </c>
      <c r="G1956" s="15">
        <v>64</v>
      </c>
    </row>
    <row r="1957" spans="1:7" x14ac:dyDescent="0.35">
      <c r="A1957" s="15" t="str">
        <v>successful</v>
      </c>
      <c r="B1957" s="15" t="str">
        <v>US</v>
      </c>
      <c r="C1957" s="15" t="str">
        <v>USD</v>
      </c>
      <c r="D1957" s="15">
        <v>1400796420</v>
      </c>
      <c r="E1957" s="15">
        <v>1398342170</v>
      </c>
      <c r="F1957" s="15" t="b">
        <v>0</v>
      </c>
      <c r="G1957" s="15">
        <v>25</v>
      </c>
    </row>
    <row r="1958" spans="1:7" x14ac:dyDescent="0.35">
      <c r="A1958" s="15" t="str">
        <v>successful</v>
      </c>
      <c r="B1958" s="15" t="str">
        <v>GB</v>
      </c>
      <c r="C1958" s="15" t="str">
        <v>GBP</v>
      </c>
      <c r="D1958" s="15">
        <v>1403964324</v>
      </c>
      <c r="E1958" s="15">
        <v>1401372324</v>
      </c>
      <c r="F1958" s="15" t="b">
        <v>0</v>
      </c>
      <c r="G1958" s="15">
        <v>20</v>
      </c>
    </row>
    <row r="1959" spans="1:7" x14ac:dyDescent="0.35">
      <c r="A1959" s="15" t="str">
        <v>successful</v>
      </c>
      <c r="B1959" s="15" t="str">
        <v>US</v>
      </c>
      <c r="C1959" s="15" t="str">
        <v>USD</v>
      </c>
      <c r="D1959" s="15">
        <v>1439337600</v>
      </c>
      <c r="E1959" s="15">
        <v>1436575280</v>
      </c>
      <c r="F1959" s="15" t="b">
        <v>0</v>
      </c>
      <c r="G1959" s="15">
        <v>104</v>
      </c>
    </row>
    <row r="1960" spans="1:7" x14ac:dyDescent="0.35">
      <c r="A1960" s="15" t="str">
        <v>successful</v>
      </c>
      <c r="B1960" s="15" t="str">
        <v>US</v>
      </c>
      <c r="C1960" s="15" t="str">
        <v>USD</v>
      </c>
      <c r="D1960" s="15">
        <v>1423674000</v>
      </c>
      <c r="E1960" s="15">
        <v>1421025159</v>
      </c>
      <c r="F1960" s="15" t="b">
        <v>0</v>
      </c>
      <c r="G1960" s="15">
        <v>53</v>
      </c>
    </row>
    <row r="1961" spans="1:7" x14ac:dyDescent="0.35">
      <c r="A1961" s="15" t="str">
        <v>successful</v>
      </c>
      <c r="B1961" s="15" t="str">
        <v>IT</v>
      </c>
      <c r="C1961" s="15" t="str">
        <v>EUR</v>
      </c>
      <c r="D1961" s="15">
        <v>1479382594</v>
      </c>
      <c r="E1961" s="15">
        <v>1476786994</v>
      </c>
      <c r="F1961" s="15" t="b">
        <v>0</v>
      </c>
      <c r="G1961" s="15">
        <v>14</v>
      </c>
    </row>
    <row r="1962" spans="1:7" x14ac:dyDescent="0.35">
      <c r="A1962" s="15" t="str">
        <v>successful</v>
      </c>
      <c r="B1962" s="15" t="str">
        <v>GB</v>
      </c>
      <c r="C1962" s="15" t="str">
        <v>GBP</v>
      </c>
      <c r="D1962" s="15">
        <v>1408289724</v>
      </c>
      <c r="E1962" s="15">
        <v>1403105724</v>
      </c>
      <c r="F1962" s="15" t="b">
        <v>0</v>
      </c>
      <c r="G1962" s="15">
        <v>20</v>
      </c>
    </row>
    <row r="1963" spans="1:7" x14ac:dyDescent="0.35">
      <c r="A1963" s="15" t="str">
        <v>successful</v>
      </c>
      <c r="B1963" s="15" t="str">
        <v>US</v>
      </c>
      <c r="C1963" s="15" t="str">
        <v>USD</v>
      </c>
      <c r="D1963" s="15">
        <v>1399271911</v>
      </c>
      <c r="E1963" s="15">
        <v>1396334311</v>
      </c>
      <c r="F1963" s="15" t="b">
        <v>0</v>
      </c>
      <c r="G1963" s="15">
        <v>558</v>
      </c>
    </row>
    <row r="1964" spans="1:7" x14ac:dyDescent="0.35">
      <c r="A1964" s="15" t="str">
        <v>successful</v>
      </c>
      <c r="B1964" s="15" t="str">
        <v>GB</v>
      </c>
      <c r="C1964" s="15" t="str">
        <v>GBP</v>
      </c>
      <c r="D1964" s="15">
        <v>1435352400</v>
      </c>
      <c r="E1964" s="15">
        <v>1431718575</v>
      </c>
      <c r="F1964" s="15" t="b">
        <v>0</v>
      </c>
      <c r="G1964" s="15">
        <v>22</v>
      </c>
    </row>
    <row r="1965" spans="1:7" x14ac:dyDescent="0.35">
      <c r="A1965" s="15" t="str">
        <v>successful</v>
      </c>
      <c r="B1965" s="15" t="str">
        <v>AU</v>
      </c>
      <c r="C1965" s="15" t="str">
        <v>AUD</v>
      </c>
      <c r="D1965" s="15">
        <v>1438333080</v>
      </c>
      <c r="E1965" s="15">
        <v>1436408308</v>
      </c>
      <c r="F1965" s="15" t="b">
        <v>0</v>
      </c>
      <c r="G1965" s="15">
        <v>24</v>
      </c>
    </row>
    <row r="1966" spans="1:7" x14ac:dyDescent="0.35">
      <c r="A1966" s="15" t="str">
        <v>successful</v>
      </c>
      <c r="B1966" s="15" t="str">
        <v>CA</v>
      </c>
      <c r="C1966" s="15" t="str">
        <v>CAD</v>
      </c>
      <c r="D1966" s="15">
        <v>1432694700</v>
      </c>
      <c r="E1966" s="15">
        <v>1429651266</v>
      </c>
      <c r="F1966" s="15" t="b">
        <v>0</v>
      </c>
      <c r="G1966" s="15">
        <v>74</v>
      </c>
    </row>
    <row r="1967" spans="1:7" x14ac:dyDescent="0.35">
      <c r="A1967" s="15" t="str">
        <v>successful</v>
      </c>
      <c r="B1967" s="15" t="str">
        <v>US</v>
      </c>
      <c r="C1967" s="15" t="str">
        <v>USD</v>
      </c>
      <c r="D1967" s="15">
        <v>1438799760</v>
      </c>
      <c r="E1967" s="15">
        <v>1437236378</v>
      </c>
      <c r="F1967" s="15" t="b">
        <v>0</v>
      </c>
      <c r="G1967" s="15">
        <v>54</v>
      </c>
    </row>
    <row r="1968" spans="1:7" x14ac:dyDescent="0.35">
      <c r="A1968" s="15" t="str">
        <v>successful</v>
      </c>
      <c r="B1968" s="15" t="str">
        <v>GB</v>
      </c>
      <c r="C1968" s="15" t="str">
        <v>GBP</v>
      </c>
      <c r="D1968" s="15">
        <v>1457906400</v>
      </c>
      <c r="E1968" s="15">
        <v>1457115427</v>
      </c>
      <c r="F1968" s="15" t="b">
        <v>0</v>
      </c>
      <c r="G1968" s="15">
        <v>31</v>
      </c>
    </row>
    <row r="1969" spans="1:7" x14ac:dyDescent="0.35">
      <c r="A1969" s="15" t="str">
        <v>successful</v>
      </c>
      <c r="B1969" s="15" t="str">
        <v>GB</v>
      </c>
      <c r="C1969" s="15" t="str">
        <v>GBP</v>
      </c>
      <c r="D1969" s="15">
        <v>1470078000</v>
      </c>
      <c r="E1969" s="15">
        <v>1467648456</v>
      </c>
      <c r="F1969" s="15" t="b">
        <v>0</v>
      </c>
      <c r="G1969" s="15">
        <v>25</v>
      </c>
    </row>
    <row r="1970" spans="1:7" x14ac:dyDescent="0.35">
      <c r="A1970" s="15" t="str">
        <v>successful</v>
      </c>
      <c r="B1970" s="15" t="str">
        <v>GB</v>
      </c>
      <c r="C1970" s="15" t="str">
        <v>GBP</v>
      </c>
      <c r="D1970" s="15">
        <v>1444060800</v>
      </c>
      <c r="E1970" s="15">
        <v>1440082649</v>
      </c>
      <c r="F1970" s="15" t="b">
        <v>0</v>
      </c>
      <c r="G1970" s="15">
        <v>17</v>
      </c>
    </row>
    <row r="1971" spans="1:7" x14ac:dyDescent="0.35">
      <c r="A1971" s="15" t="str">
        <v>successful</v>
      </c>
      <c r="B1971" s="15" t="str">
        <v>US</v>
      </c>
      <c r="C1971" s="15" t="str">
        <v>USD</v>
      </c>
      <c r="D1971" s="15">
        <v>1420048208</v>
      </c>
      <c r="E1971" s="15">
        <v>1417456208</v>
      </c>
      <c r="F1971" s="15" t="b">
        <v>0</v>
      </c>
      <c r="G1971" s="15">
        <v>12</v>
      </c>
    </row>
    <row r="1972" spans="1:7" x14ac:dyDescent="0.35">
      <c r="A1972" s="15" t="str">
        <v>successful</v>
      </c>
      <c r="B1972" s="15" t="str">
        <v>GB</v>
      </c>
      <c r="C1972" s="15" t="str">
        <v>GBP</v>
      </c>
      <c r="D1972" s="15">
        <v>1422015083</v>
      </c>
      <c r="E1972" s="15">
        <v>1419423083</v>
      </c>
      <c r="F1972" s="15" t="b">
        <v>0</v>
      </c>
      <c r="G1972" s="15">
        <v>38</v>
      </c>
    </row>
    <row r="1973" spans="1:7" x14ac:dyDescent="0.35">
      <c r="A1973" s="15" t="str">
        <v>successful</v>
      </c>
      <c r="B1973" s="15" t="str">
        <v>GB</v>
      </c>
      <c r="C1973" s="15" t="str">
        <v>GBP</v>
      </c>
      <c r="D1973" s="15">
        <v>1433964444</v>
      </c>
      <c r="E1973" s="15">
        <v>1431372444</v>
      </c>
      <c r="F1973" s="15" t="b">
        <v>0</v>
      </c>
      <c r="G1973" s="15">
        <v>41</v>
      </c>
    </row>
    <row r="1974" spans="1:7" x14ac:dyDescent="0.35">
      <c r="A1974" s="15" t="str">
        <v>successful</v>
      </c>
      <c r="B1974" s="15" t="str">
        <v>US</v>
      </c>
      <c r="C1974" s="15" t="str">
        <v>USD</v>
      </c>
      <c r="D1974" s="15">
        <v>1410975994</v>
      </c>
      <c r="E1974" s="15">
        <v>1408383994</v>
      </c>
      <c r="F1974" s="15" t="b">
        <v>0</v>
      </c>
      <c r="G1974" s="15">
        <v>19</v>
      </c>
    </row>
    <row r="1975" spans="1:7" x14ac:dyDescent="0.35">
      <c r="A1975" s="15" t="str">
        <v>successful</v>
      </c>
      <c r="B1975" s="15" t="str">
        <v>US</v>
      </c>
      <c r="C1975" s="15" t="str">
        <v>USD</v>
      </c>
      <c r="D1975" s="15">
        <v>1420734696</v>
      </c>
      <c r="E1975" s="15">
        <v>1418142696</v>
      </c>
      <c r="F1975" s="15" t="b">
        <v>0</v>
      </c>
      <c r="G1975" s="15">
        <v>41</v>
      </c>
    </row>
    <row r="1976" spans="1:7" x14ac:dyDescent="0.35">
      <c r="A1976" s="15" t="str">
        <v>successful</v>
      </c>
      <c r="B1976" s="15" t="str">
        <v>US</v>
      </c>
      <c r="C1976" s="15" t="str">
        <v>USD</v>
      </c>
      <c r="D1976" s="15">
        <v>1420009200</v>
      </c>
      <c r="E1976" s="15">
        <v>1417593483</v>
      </c>
      <c r="F1976" s="15" t="b">
        <v>0</v>
      </c>
      <c r="G1976" s="15">
        <v>26</v>
      </c>
    </row>
    <row r="1977" spans="1:7" x14ac:dyDescent="0.35">
      <c r="A1977" s="15" t="str">
        <v>successful</v>
      </c>
      <c r="B1977" s="15" t="str">
        <v>GB</v>
      </c>
      <c r="C1977" s="15" t="str">
        <v>GBP</v>
      </c>
      <c r="D1977" s="15">
        <v>1414701413</v>
      </c>
      <c r="E1977" s="15">
        <v>1412109413</v>
      </c>
      <c r="F1977" s="15" t="b">
        <v>0</v>
      </c>
      <c r="G1977" s="15">
        <v>25</v>
      </c>
    </row>
    <row r="1978" spans="1:7" x14ac:dyDescent="0.35">
      <c r="A1978" s="15" t="str">
        <v>successful</v>
      </c>
      <c r="B1978" s="15" t="str">
        <v>GB</v>
      </c>
      <c r="C1978" s="15" t="str">
        <v>GBP</v>
      </c>
      <c r="D1978" s="15">
        <v>1434894082</v>
      </c>
      <c r="E1978" s="15">
        <v>1432302082</v>
      </c>
      <c r="F1978" s="15" t="b">
        <v>0</v>
      </c>
      <c r="G1978" s="15">
        <v>9</v>
      </c>
    </row>
    <row r="1979" spans="1:7" x14ac:dyDescent="0.35">
      <c r="A1979" s="15" t="str">
        <v>successful</v>
      </c>
      <c r="B1979" s="15" t="str">
        <v>GB</v>
      </c>
      <c r="C1979" s="15" t="str">
        <v>GBP</v>
      </c>
      <c r="D1979" s="15">
        <v>1415440846</v>
      </c>
      <c r="E1979" s="15">
        <v>1412845246</v>
      </c>
      <c r="F1979" s="15" t="b">
        <v>0</v>
      </c>
      <c r="G1979" s="15">
        <v>78</v>
      </c>
    </row>
    <row r="1980" spans="1:7" x14ac:dyDescent="0.35">
      <c r="A1980" s="15" t="str">
        <v>successful</v>
      </c>
      <c r="B1980" s="15" t="str">
        <v>US</v>
      </c>
      <c r="C1980" s="15" t="str">
        <v>USD</v>
      </c>
      <c r="D1980" s="15">
        <v>1415921848</v>
      </c>
      <c r="E1980" s="15">
        <v>1413326248</v>
      </c>
      <c r="F1980" s="15" t="b">
        <v>0</v>
      </c>
      <c r="G1980" s="15">
        <v>45</v>
      </c>
    </row>
    <row r="1981" spans="1:7" x14ac:dyDescent="0.35">
      <c r="A1981" s="15" t="str">
        <v>successful</v>
      </c>
      <c r="B1981" s="15" t="str">
        <v>US</v>
      </c>
      <c r="C1981" s="15" t="str">
        <v>USD</v>
      </c>
      <c r="D1981" s="15">
        <v>1470887940</v>
      </c>
      <c r="E1981" s="15">
        <v>1468176527</v>
      </c>
      <c r="F1981" s="15" t="b">
        <v>0</v>
      </c>
      <c r="G1981" s="15">
        <v>102</v>
      </c>
    </row>
    <row r="1982" spans="1:7" x14ac:dyDescent="0.35">
      <c r="A1982" s="15" t="str">
        <v>successful</v>
      </c>
      <c r="B1982" s="15" t="str">
        <v>US</v>
      </c>
      <c r="C1982" s="15" t="str">
        <v>USD</v>
      </c>
      <c r="D1982" s="15">
        <v>1480947054</v>
      </c>
      <c r="E1982" s="15">
        <v>1475759454</v>
      </c>
      <c r="F1982" s="15" t="b">
        <v>0</v>
      </c>
      <c r="G1982" s="15">
        <v>5</v>
      </c>
    </row>
    <row r="1983" spans="1:7" x14ac:dyDescent="0.35">
      <c r="A1983" s="15" t="str">
        <v>successful</v>
      </c>
      <c r="B1983" s="15" t="str">
        <v>US</v>
      </c>
      <c r="C1983" s="15" t="str">
        <v>USD</v>
      </c>
      <c r="D1983" s="15">
        <v>1430029680</v>
      </c>
      <c r="E1983" s="15">
        <v>1427741583</v>
      </c>
      <c r="F1983" s="15" t="b">
        <v>0</v>
      </c>
      <c r="G1983" s="15">
        <v>27</v>
      </c>
    </row>
    <row r="1984" spans="1:7" x14ac:dyDescent="0.35">
      <c r="A1984" s="15" t="str">
        <v>successful</v>
      </c>
      <c r="B1984" s="15" t="str">
        <v>GB</v>
      </c>
      <c r="C1984" s="15" t="str">
        <v>GBP</v>
      </c>
      <c r="D1984" s="15">
        <v>1462037777</v>
      </c>
      <c r="E1984" s="15">
        <v>1459445777</v>
      </c>
      <c r="F1984" s="15" t="b">
        <v>0</v>
      </c>
      <c r="G1984" s="15">
        <v>37</v>
      </c>
    </row>
    <row r="1985" spans="1:7" x14ac:dyDescent="0.35">
      <c r="A1985" s="15" t="str">
        <v>successful</v>
      </c>
      <c r="B1985" s="15" t="str">
        <v>GB</v>
      </c>
      <c r="C1985" s="15" t="str">
        <v>GBP</v>
      </c>
      <c r="D1985" s="15">
        <v>1459444656</v>
      </c>
      <c r="E1985" s="15">
        <v>1456856256</v>
      </c>
      <c r="F1985" s="15" t="b">
        <v>0</v>
      </c>
      <c r="G1985" s="15">
        <v>14</v>
      </c>
    </row>
    <row r="1986" spans="1:7" x14ac:dyDescent="0.35">
      <c r="A1986" s="15" t="str">
        <v>successful</v>
      </c>
      <c r="B1986" s="15" t="str">
        <v>US</v>
      </c>
      <c r="C1986" s="15" t="str">
        <v>USD</v>
      </c>
      <c r="D1986" s="15">
        <v>1425185940</v>
      </c>
      <c r="E1986" s="15">
        <v>1421900022</v>
      </c>
      <c r="F1986" s="15" t="b">
        <v>0</v>
      </c>
      <c r="G1986" s="15">
        <v>27</v>
      </c>
    </row>
    <row r="1987" spans="1:7" x14ac:dyDescent="0.35">
      <c r="A1987" s="15" t="str">
        <v>successful</v>
      </c>
      <c r="B1987" s="15" t="str">
        <v>GB</v>
      </c>
      <c r="C1987" s="15" t="str">
        <v>GBP</v>
      </c>
      <c r="D1987" s="15">
        <v>1406719110</v>
      </c>
      <c r="E1987" s="15">
        <v>1405509510</v>
      </c>
      <c r="F1987" s="15" t="b">
        <v>0</v>
      </c>
      <c r="G1987" s="15">
        <v>45</v>
      </c>
    </row>
    <row r="1988" spans="1:7" x14ac:dyDescent="0.35">
      <c r="A1988" s="15" t="str">
        <v>successful</v>
      </c>
      <c r="B1988" s="15" t="str">
        <v>US</v>
      </c>
      <c r="C1988" s="15" t="str">
        <v>USD</v>
      </c>
      <c r="D1988" s="15">
        <v>1459822682</v>
      </c>
      <c r="E1988" s="15">
        <v>1458613082</v>
      </c>
      <c r="F1988" s="15" t="b">
        <v>0</v>
      </c>
      <c r="G1988" s="15">
        <v>49</v>
      </c>
    </row>
    <row r="1989" spans="1:7" x14ac:dyDescent="0.35">
      <c r="A1989" s="15" t="str">
        <v>successful</v>
      </c>
      <c r="B1989" s="15" t="str">
        <v>US</v>
      </c>
      <c r="C1989" s="15" t="str">
        <v>USD</v>
      </c>
      <c r="D1989" s="15">
        <v>1460970805</v>
      </c>
      <c r="E1989" s="15">
        <v>1455790405</v>
      </c>
      <c r="F1989" s="15" t="b">
        <v>0</v>
      </c>
      <c r="G1989" s="15">
        <v>24</v>
      </c>
    </row>
    <row r="1990" spans="1:7" x14ac:dyDescent="0.35">
      <c r="A1990" s="15" t="str">
        <v>successful</v>
      </c>
      <c r="B1990" s="15" t="str">
        <v>GB</v>
      </c>
      <c r="C1990" s="15" t="str">
        <v>GBP</v>
      </c>
      <c r="D1990" s="15">
        <v>1436772944</v>
      </c>
      <c r="E1990" s="15">
        <v>1434180944</v>
      </c>
      <c r="F1990" s="15" t="b">
        <v>0</v>
      </c>
      <c r="G1990" s="15">
        <v>112</v>
      </c>
    </row>
    <row r="1991" spans="1:7" x14ac:dyDescent="0.35">
      <c r="A1991" s="15" t="str">
        <v>successful</v>
      </c>
      <c r="B1991" s="15" t="str">
        <v>US</v>
      </c>
      <c r="C1991" s="15" t="str">
        <v>USD</v>
      </c>
      <c r="D1991" s="15">
        <v>1419181890</v>
      </c>
      <c r="E1991" s="15">
        <v>1416589890</v>
      </c>
      <c r="F1991" s="15" t="b">
        <v>0</v>
      </c>
      <c r="G1991" s="15">
        <v>23</v>
      </c>
    </row>
    <row r="1992" spans="1:7" x14ac:dyDescent="0.35">
      <c r="A1992" s="15" t="str">
        <v>successful</v>
      </c>
      <c r="B1992" s="15" t="str">
        <v>US</v>
      </c>
      <c r="C1992" s="15" t="str">
        <v>USD</v>
      </c>
      <c r="D1992" s="15">
        <v>1474649070</v>
      </c>
      <c r="E1992" s="15">
        <v>1469465070</v>
      </c>
      <c r="F1992" s="15" t="b">
        <v>0</v>
      </c>
      <c r="G1992" s="15">
        <v>54</v>
      </c>
    </row>
    <row r="1993" spans="1:7" x14ac:dyDescent="0.35">
      <c r="A1993" s="15" t="str">
        <v>successful</v>
      </c>
      <c r="B1993" s="15" t="str">
        <v>GB</v>
      </c>
      <c r="C1993" s="15" t="str">
        <v>GBP</v>
      </c>
      <c r="D1993" s="15">
        <v>1467054000</v>
      </c>
      <c r="E1993" s="15">
        <v>1463144254</v>
      </c>
      <c r="F1993" s="15" t="b">
        <v>0</v>
      </c>
      <c r="G1993" s="15">
        <v>28</v>
      </c>
    </row>
    <row r="1994" spans="1:7" x14ac:dyDescent="0.35">
      <c r="A1994" s="15" t="str">
        <v>successful</v>
      </c>
      <c r="B1994" s="15" t="str">
        <v>GB</v>
      </c>
      <c r="C1994" s="15" t="str">
        <v>GBP</v>
      </c>
      <c r="D1994" s="15">
        <v>1430348400</v>
      </c>
      <c r="E1994" s="15">
        <v>1428436410</v>
      </c>
      <c r="F1994" s="15" t="b">
        <v>0</v>
      </c>
      <c r="G1994" s="15">
        <v>11</v>
      </c>
    </row>
    <row r="1995" spans="1:7" x14ac:dyDescent="0.35">
      <c r="A1995" s="15" t="str">
        <v>successful</v>
      </c>
      <c r="B1995" s="15" t="str">
        <v>US</v>
      </c>
      <c r="C1995" s="15" t="str">
        <v>USD</v>
      </c>
      <c r="D1995" s="15">
        <v>1432654347</v>
      </c>
      <c r="E1995" s="15">
        <v>1430494347</v>
      </c>
      <c r="F1995" s="15" t="b">
        <v>0</v>
      </c>
      <c r="G1995" s="15">
        <v>62</v>
      </c>
    </row>
    <row r="1996" spans="1:7" x14ac:dyDescent="0.35">
      <c r="A1996" s="15" t="str">
        <v>successful</v>
      </c>
      <c r="B1996" s="15" t="str">
        <v>GB</v>
      </c>
      <c r="C1996" s="15" t="str">
        <v>GBP</v>
      </c>
      <c r="D1996" s="15">
        <v>1413792034</v>
      </c>
      <c r="E1996" s="15">
        <v>1411200034</v>
      </c>
      <c r="F1996" s="15" t="b">
        <v>0</v>
      </c>
      <c r="G1996" s="15">
        <v>73</v>
      </c>
    </row>
    <row r="1997" spans="1:7" x14ac:dyDescent="0.35">
      <c r="A1997" s="15" t="str">
        <v>successful</v>
      </c>
      <c r="B1997" s="15" t="str">
        <v>US</v>
      </c>
      <c r="C1997" s="15" t="str">
        <v>USD</v>
      </c>
      <c r="D1997" s="15">
        <v>1422075540</v>
      </c>
      <c r="E1997" s="15">
        <v>1419979544</v>
      </c>
      <c r="F1997" s="15" t="b">
        <v>0</v>
      </c>
      <c r="G1997" s="15">
        <v>18</v>
      </c>
    </row>
    <row r="1998" spans="1:7" x14ac:dyDescent="0.35">
      <c r="A1998" s="15" t="str">
        <v>successful</v>
      </c>
      <c r="B1998" s="15" t="str">
        <v>US</v>
      </c>
      <c r="C1998" s="15" t="str">
        <v>USD</v>
      </c>
      <c r="D1998" s="15">
        <v>1423630740</v>
      </c>
      <c r="E1998" s="15">
        <v>1418673307</v>
      </c>
      <c r="F1998" s="15" t="b">
        <v>0</v>
      </c>
      <c r="G1998" s="15">
        <v>35</v>
      </c>
    </row>
    <row r="1999" spans="1:7" x14ac:dyDescent="0.35">
      <c r="A1999" s="15" t="str">
        <v>successful</v>
      </c>
      <c r="B1999" s="15" t="str">
        <v>US</v>
      </c>
      <c r="C1999" s="15" t="str">
        <v>USD</v>
      </c>
      <c r="D1999" s="15">
        <v>1420489560</v>
      </c>
      <c r="E1999" s="15">
        <v>1417469639</v>
      </c>
      <c r="F1999" s="15" t="b">
        <v>0</v>
      </c>
      <c r="G1999" s="15">
        <v>43</v>
      </c>
    </row>
    <row r="2000" spans="1:7" x14ac:dyDescent="0.35">
      <c r="A2000" s="15" t="str">
        <v>successful</v>
      </c>
      <c r="B2000" s="15" t="str">
        <v>US</v>
      </c>
      <c r="C2000" s="15" t="str">
        <v>USD</v>
      </c>
      <c r="D2000" s="15">
        <v>1472952982</v>
      </c>
      <c r="E2000" s="15">
        <v>1470792982</v>
      </c>
      <c r="F2000" s="15" t="b">
        <v>0</v>
      </c>
      <c r="G2000" s="15">
        <v>36</v>
      </c>
    </row>
    <row r="2001" spans="1:7" x14ac:dyDescent="0.35">
      <c r="A2001" s="15" t="str">
        <v>successful</v>
      </c>
      <c r="B2001" s="15" t="str">
        <v>US</v>
      </c>
      <c r="C2001" s="15" t="str">
        <v>USD</v>
      </c>
      <c r="D2001" s="15">
        <v>1426229940</v>
      </c>
      <c r="E2001" s="15">
        <v>1423959123</v>
      </c>
      <c r="F2001" s="15" t="b">
        <v>0</v>
      </c>
      <c r="G2001" s="15">
        <v>62</v>
      </c>
    </row>
    <row r="2002" spans="1:7" x14ac:dyDescent="0.35">
      <c r="A2002" s="15" t="str">
        <v>successful</v>
      </c>
      <c r="B2002" s="15" t="str">
        <v>CA</v>
      </c>
      <c r="C2002" s="15" t="str">
        <v>CAD</v>
      </c>
      <c r="D2002" s="15">
        <v>1409072982</v>
      </c>
      <c r="E2002" s="15">
        <v>1407258582</v>
      </c>
      <c r="F2002" s="15" t="b">
        <v>0</v>
      </c>
      <c r="G2002" s="15">
        <v>15</v>
      </c>
    </row>
    <row r="2003" spans="1:7" x14ac:dyDescent="0.35">
      <c r="A2003" s="15" t="str">
        <v>successful</v>
      </c>
      <c r="B2003" s="15" t="str">
        <v>US</v>
      </c>
      <c r="C2003" s="15" t="str">
        <v>USD</v>
      </c>
      <c r="D2003" s="15">
        <v>1456984740</v>
      </c>
      <c r="E2003" s="15">
        <v>1455717790</v>
      </c>
      <c r="F2003" s="15" t="b">
        <v>0</v>
      </c>
      <c r="G2003" s="15">
        <v>33</v>
      </c>
    </row>
    <row r="2004" spans="1:7" x14ac:dyDescent="0.35">
      <c r="A2004" s="15" t="str">
        <v>successful</v>
      </c>
      <c r="B2004" s="15" t="str">
        <v>US</v>
      </c>
      <c r="C2004" s="15" t="str">
        <v>USD</v>
      </c>
      <c r="D2004" s="15">
        <v>1409720340</v>
      </c>
      <c r="E2004" s="15">
        <v>1408129822</v>
      </c>
      <c r="F2004" s="15" t="b">
        <v>0</v>
      </c>
      <c r="G2004" s="15">
        <v>27</v>
      </c>
    </row>
    <row r="2005" spans="1:7" x14ac:dyDescent="0.35">
      <c r="A2005" s="15" t="str">
        <v>successful</v>
      </c>
      <c r="B2005" s="15" t="str">
        <v>US</v>
      </c>
      <c r="C2005" s="15" t="str">
        <v>USD</v>
      </c>
      <c r="D2005" s="15">
        <v>1440892800</v>
      </c>
      <c r="E2005" s="15">
        <v>1438715077</v>
      </c>
      <c r="F2005" s="15" t="b">
        <v>0</v>
      </c>
      <c r="G2005" s="15">
        <v>17</v>
      </c>
    </row>
    <row r="2006" spans="1:7" x14ac:dyDescent="0.35">
      <c r="A2006" s="15" t="str">
        <v>successful</v>
      </c>
      <c r="B2006" s="15" t="str">
        <v>US</v>
      </c>
      <c r="C2006" s="15" t="str">
        <v>USD</v>
      </c>
      <c r="D2006" s="15">
        <v>1476390164</v>
      </c>
      <c r="E2006" s="15">
        <v>1473970964</v>
      </c>
      <c r="F2006" s="15" t="b">
        <v>0</v>
      </c>
      <c r="G2006" s="15">
        <v>4</v>
      </c>
    </row>
    <row r="2007" spans="1:7" x14ac:dyDescent="0.35">
      <c r="A2007" s="15" t="str">
        <v>successful</v>
      </c>
      <c r="B2007" s="15" t="str">
        <v>GB</v>
      </c>
      <c r="C2007" s="15" t="str">
        <v>GBP</v>
      </c>
      <c r="D2007" s="15">
        <v>1421452682</v>
      </c>
      <c r="E2007" s="15">
        <v>1418860682</v>
      </c>
      <c r="F2007" s="15" t="b">
        <v>0</v>
      </c>
      <c r="G2007" s="15">
        <v>53</v>
      </c>
    </row>
    <row r="2008" spans="1:7" x14ac:dyDescent="0.35">
      <c r="A2008" s="15" t="str">
        <v>successful</v>
      </c>
      <c r="B2008" s="15" t="str">
        <v>US</v>
      </c>
      <c r="C2008" s="15" t="str">
        <v>USD</v>
      </c>
      <c r="D2008" s="15">
        <v>1463520479</v>
      </c>
      <c r="E2008" s="15">
        <v>1458336479</v>
      </c>
      <c r="F2008" s="15" t="b">
        <v>0</v>
      </c>
      <c r="G2008" s="15">
        <v>49</v>
      </c>
    </row>
    <row r="2009" spans="1:7" x14ac:dyDescent="0.35">
      <c r="A2009" s="15" t="str">
        <v>successful</v>
      </c>
      <c r="B2009" s="15" t="str">
        <v>US</v>
      </c>
      <c r="C2009" s="15" t="str">
        <v>USD</v>
      </c>
      <c r="D2009" s="15">
        <v>1446759880</v>
      </c>
      <c r="E2009" s="15">
        <v>1444164280</v>
      </c>
      <c r="F2009" s="15" t="b">
        <v>0</v>
      </c>
      <c r="G2009" s="15">
        <v>57</v>
      </c>
    </row>
    <row r="2010" spans="1:7" x14ac:dyDescent="0.35">
      <c r="A2010" s="15" t="str">
        <v>successful</v>
      </c>
      <c r="B2010" s="15" t="str">
        <v>US</v>
      </c>
      <c r="C2010" s="15" t="str">
        <v>USD</v>
      </c>
      <c r="D2010" s="15">
        <v>1461913140</v>
      </c>
      <c r="E2010" s="15">
        <v>1461370956</v>
      </c>
      <c r="F2010" s="15" t="b">
        <v>0</v>
      </c>
      <c r="G2010" s="15">
        <v>69</v>
      </c>
    </row>
    <row r="2011" spans="1:7" x14ac:dyDescent="0.35">
      <c r="A2011" s="15" t="str">
        <v>successful</v>
      </c>
      <c r="B2011" s="15" t="str">
        <v>GB</v>
      </c>
      <c r="C2011" s="15" t="str">
        <v>GBP</v>
      </c>
      <c r="D2011" s="15">
        <v>1455390126</v>
      </c>
      <c r="E2011" s="15">
        <v>1452798126</v>
      </c>
      <c r="F2011" s="15" t="b">
        <v>0</v>
      </c>
      <c r="G2011" s="15">
        <v>15</v>
      </c>
    </row>
    <row r="2012" spans="1:7" x14ac:dyDescent="0.35">
      <c r="A2012" s="15" t="str">
        <v>successful</v>
      </c>
      <c r="B2012" s="15" t="str">
        <v>GB</v>
      </c>
      <c r="C2012" s="15" t="str">
        <v>GBP</v>
      </c>
      <c r="D2012" s="15">
        <v>1471185057</v>
      </c>
      <c r="E2012" s="15">
        <v>1468593057</v>
      </c>
      <c r="F2012" s="15" t="b">
        <v>0</v>
      </c>
      <c r="G2012" s="15">
        <v>64</v>
      </c>
    </row>
    <row r="2013" spans="1:7" x14ac:dyDescent="0.35">
      <c r="A2013" s="15" t="str">
        <v>successful</v>
      </c>
      <c r="B2013" s="15" t="str">
        <v>GB</v>
      </c>
      <c r="C2013" s="15" t="str">
        <v>GBP</v>
      </c>
      <c r="D2013" s="15">
        <v>1450137600</v>
      </c>
      <c r="E2013" s="15">
        <v>1448924882</v>
      </c>
      <c r="F2013" s="15" t="b">
        <v>0</v>
      </c>
      <c r="G2013" s="15">
        <v>20</v>
      </c>
    </row>
    <row r="2014" spans="1:7" x14ac:dyDescent="0.35">
      <c r="A2014" s="15" t="str">
        <v>successful</v>
      </c>
      <c r="B2014" s="15" t="str">
        <v>GB</v>
      </c>
      <c r="C2014" s="15" t="str">
        <v>GBP</v>
      </c>
      <c r="D2014" s="15">
        <v>1466172000</v>
      </c>
      <c r="E2014" s="15">
        <v>1463418090</v>
      </c>
      <c r="F2014" s="15" t="b">
        <v>0</v>
      </c>
      <c r="G2014" s="15">
        <v>27</v>
      </c>
    </row>
    <row r="2015" spans="1:7" x14ac:dyDescent="0.35">
      <c r="A2015" s="15" t="str">
        <v>successful</v>
      </c>
      <c r="B2015" s="15" t="str">
        <v>GB</v>
      </c>
      <c r="C2015" s="15" t="str">
        <v>GBP</v>
      </c>
      <c r="D2015" s="15">
        <v>1459378085</v>
      </c>
      <c r="E2015" s="15">
        <v>1456789685</v>
      </c>
      <c r="F2015" s="15" t="b">
        <v>0</v>
      </c>
      <c r="G2015" s="15">
        <v>21</v>
      </c>
    </row>
    <row r="2016" spans="1:7" x14ac:dyDescent="0.35">
      <c r="A2016" s="15" t="str">
        <v>successful</v>
      </c>
      <c r="B2016" s="15" t="str">
        <v>GB</v>
      </c>
      <c r="C2016" s="15" t="str">
        <v>GBP</v>
      </c>
      <c r="D2016" s="15">
        <v>1439806936</v>
      </c>
      <c r="E2016" s="15">
        <v>1437214936</v>
      </c>
      <c r="F2016" s="15" t="b">
        <v>0</v>
      </c>
      <c r="G2016" s="15">
        <v>31</v>
      </c>
    </row>
    <row r="2017" spans="1:7" x14ac:dyDescent="0.35">
      <c r="A2017" s="15" t="str">
        <v>successful</v>
      </c>
      <c r="B2017" s="15" t="str">
        <v>GB</v>
      </c>
      <c r="C2017" s="15" t="str">
        <v>GBP</v>
      </c>
      <c r="D2017" s="15">
        <v>1428483201</v>
      </c>
      <c r="E2017" s="15">
        <v>1425891201</v>
      </c>
      <c r="F2017" s="15" t="b">
        <v>0</v>
      </c>
      <c r="G2017" s="15">
        <v>51</v>
      </c>
    </row>
    <row r="2018" spans="1:7" x14ac:dyDescent="0.35">
      <c r="A2018" s="15" t="str">
        <v>successful</v>
      </c>
      <c r="B2018" s="15" t="str">
        <v>CA</v>
      </c>
      <c r="C2018" s="15" t="str">
        <v>CAD</v>
      </c>
      <c r="D2018" s="15">
        <v>1402334811</v>
      </c>
      <c r="E2018" s="15">
        <v>1401470811</v>
      </c>
      <c r="F2018" s="15" t="b">
        <v>0</v>
      </c>
      <c r="G2018" s="15">
        <v>57</v>
      </c>
    </row>
    <row r="2019" spans="1:7" x14ac:dyDescent="0.35">
      <c r="A2019" s="15" t="str">
        <v>successful</v>
      </c>
      <c r="B2019" s="15" t="str">
        <v>US</v>
      </c>
      <c r="C2019" s="15" t="str">
        <v>USD</v>
      </c>
      <c r="D2019" s="15">
        <v>1403964574</v>
      </c>
      <c r="E2019" s="15">
        <v>1401372574</v>
      </c>
      <c r="F2019" s="15" t="b">
        <v>0</v>
      </c>
      <c r="G2019" s="15">
        <v>20</v>
      </c>
    </row>
    <row r="2020" spans="1:7" x14ac:dyDescent="0.35">
      <c r="A2020" s="15" t="str">
        <v>successful</v>
      </c>
      <c r="B2020" s="15" t="str">
        <v>US</v>
      </c>
      <c r="C2020" s="15" t="str">
        <v>USD</v>
      </c>
      <c r="D2020" s="15">
        <v>1434675616</v>
      </c>
      <c r="E2020" s="15">
        <v>1432083616</v>
      </c>
      <c r="F2020" s="15" t="b">
        <v>0</v>
      </c>
      <c r="G2020" s="15">
        <v>71</v>
      </c>
    </row>
    <row r="2021" spans="1:7" x14ac:dyDescent="0.35">
      <c r="A2021" s="15" t="str">
        <v>successful</v>
      </c>
      <c r="B2021" s="15" t="str">
        <v>GB</v>
      </c>
      <c r="C2021" s="15" t="str">
        <v>GBP</v>
      </c>
      <c r="D2021" s="15">
        <v>1449756896</v>
      </c>
      <c r="E2021" s="15">
        <v>1447164896</v>
      </c>
      <c r="F2021" s="15" t="b">
        <v>0</v>
      </c>
      <c r="G2021" s="15">
        <v>72</v>
      </c>
    </row>
    <row r="2022" spans="1:7" x14ac:dyDescent="0.35">
      <c r="A2022" s="15" t="str">
        <v>successful</v>
      </c>
      <c r="B2022" s="15" t="str">
        <v>GB</v>
      </c>
      <c r="C2022" s="15" t="str">
        <v>GBP</v>
      </c>
      <c r="D2022" s="15">
        <v>1426801664</v>
      </c>
      <c r="E2022" s="15">
        <v>1424213264</v>
      </c>
      <c r="F2022" s="15" t="b">
        <v>0</v>
      </c>
      <c r="G2022" s="15">
        <v>45</v>
      </c>
    </row>
    <row r="2023" spans="1:7" x14ac:dyDescent="0.35">
      <c r="A2023" s="15" t="str">
        <v>successful</v>
      </c>
      <c r="B2023" s="15" t="str">
        <v>GB</v>
      </c>
      <c r="C2023" s="15" t="str">
        <v>GBP</v>
      </c>
      <c r="D2023" s="15">
        <v>1488240000</v>
      </c>
      <c r="E2023" s="15">
        <v>1486996729</v>
      </c>
      <c r="F2023" s="15" t="b">
        <v>0</v>
      </c>
      <c r="G2023" s="15">
        <v>51</v>
      </c>
    </row>
    <row r="2024" spans="1:7" x14ac:dyDescent="0.35">
      <c r="A2024" s="15" t="str">
        <v>successful</v>
      </c>
      <c r="B2024" s="15" t="str">
        <v>GB</v>
      </c>
      <c r="C2024" s="15" t="str">
        <v>GBP</v>
      </c>
      <c r="D2024" s="15">
        <v>1433343850</v>
      </c>
      <c r="E2024" s="15">
        <v>1430751850</v>
      </c>
      <c r="F2024" s="15" t="b">
        <v>0</v>
      </c>
      <c r="G2024" s="15">
        <v>56</v>
      </c>
    </row>
    <row r="2025" spans="1:7" x14ac:dyDescent="0.35">
      <c r="A2025" s="15" t="str">
        <v>successful</v>
      </c>
      <c r="B2025" s="15" t="str">
        <v>US</v>
      </c>
      <c r="C2025" s="15" t="str">
        <v>USD</v>
      </c>
      <c r="D2025" s="15">
        <v>1479592800</v>
      </c>
      <c r="E2025" s="15">
        <v>1476760226</v>
      </c>
      <c r="F2025" s="15" t="b">
        <v>0</v>
      </c>
      <c r="G2025" s="15">
        <v>17</v>
      </c>
    </row>
    <row r="2026" spans="1:7" x14ac:dyDescent="0.35">
      <c r="A2026" s="15" t="str">
        <v>successful</v>
      </c>
      <c r="B2026" s="15" t="str">
        <v>US</v>
      </c>
      <c r="C2026" s="15" t="str">
        <v>USD</v>
      </c>
      <c r="D2026" s="15">
        <v>1425528000</v>
      </c>
      <c r="E2026" s="15">
        <v>1422916261</v>
      </c>
      <c r="F2026" s="15" t="b">
        <v>0</v>
      </c>
      <c r="G2026" s="15">
        <v>197</v>
      </c>
    </row>
    <row r="2027" spans="1:7" x14ac:dyDescent="0.35">
      <c r="A2027" s="15" t="str">
        <v>successful</v>
      </c>
      <c r="B2027" s="15" t="str">
        <v>US</v>
      </c>
      <c r="C2027" s="15" t="str">
        <v>USD</v>
      </c>
      <c r="D2027" s="15">
        <v>1475269200</v>
      </c>
      <c r="E2027" s="15">
        <v>1473200844</v>
      </c>
      <c r="F2027" s="15" t="b">
        <v>0</v>
      </c>
      <c r="G2027" s="15">
        <v>70</v>
      </c>
    </row>
    <row r="2028" spans="1:7" x14ac:dyDescent="0.35">
      <c r="A2028" s="15" t="str">
        <v>successful</v>
      </c>
      <c r="B2028" s="15" t="str">
        <v>US</v>
      </c>
      <c r="C2028" s="15" t="str">
        <v>USD</v>
      </c>
      <c r="D2028" s="15">
        <v>1411874580</v>
      </c>
      <c r="E2028" s="15">
        <v>1409030371</v>
      </c>
      <c r="F2028" s="15" t="b">
        <v>0</v>
      </c>
      <c r="G2028" s="15">
        <v>21</v>
      </c>
    </row>
    <row r="2029" spans="1:7" x14ac:dyDescent="0.35">
      <c r="A2029" s="15" t="str">
        <v>successful</v>
      </c>
      <c r="B2029" s="15" t="str">
        <v>US</v>
      </c>
      <c r="C2029" s="15" t="str">
        <v>USD</v>
      </c>
      <c r="D2029" s="15">
        <v>1406358000</v>
      </c>
      <c r="E2029" s="15">
        <v>1404841270</v>
      </c>
      <c r="F2029" s="15" t="b">
        <v>0</v>
      </c>
      <c r="G2029" s="15">
        <v>34</v>
      </c>
    </row>
    <row r="2030" spans="1:7" x14ac:dyDescent="0.35">
      <c r="A2030" s="15" t="str">
        <v>successful</v>
      </c>
      <c r="B2030" s="15" t="str">
        <v>US</v>
      </c>
      <c r="C2030" s="15" t="str">
        <v>USD</v>
      </c>
      <c r="D2030" s="15">
        <v>1471977290</v>
      </c>
      <c r="E2030" s="15">
        <v>1466793290</v>
      </c>
      <c r="F2030" s="15" t="b">
        <v>0</v>
      </c>
      <c r="G2030" s="15">
        <v>39</v>
      </c>
    </row>
    <row r="2031" spans="1:7" x14ac:dyDescent="0.35">
      <c r="A2031" s="15" t="str">
        <v>successful</v>
      </c>
      <c r="B2031" s="15" t="str">
        <v>GB</v>
      </c>
      <c r="C2031" s="15" t="str">
        <v>GBP</v>
      </c>
      <c r="D2031" s="15">
        <v>1435851577</v>
      </c>
      <c r="E2031" s="15">
        <v>1433259577</v>
      </c>
      <c r="F2031" s="15" t="b">
        <v>0</v>
      </c>
      <c r="G2031" s="15">
        <v>78</v>
      </c>
    </row>
    <row r="2032" spans="1:7" x14ac:dyDescent="0.35">
      <c r="A2032" s="15" t="str">
        <v>successful</v>
      </c>
      <c r="B2032" s="15" t="str">
        <v>GB</v>
      </c>
      <c r="C2032" s="15" t="str">
        <v>GBP</v>
      </c>
      <c r="D2032" s="15">
        <v>1408204857</v>
      </c>
      <c r="E2032" s="15">
        <v>1406390457</v>
      </c>
      <c r="F2032" s="15" t="b">
        <v>0</v>
      </c>
      <c r="G2032" s="15">
        <v>48</v>
      </c>
    </row>
    <row r="2033" spans="1:7" x14ac:dyDescent="0.35">
      <c r="A2033" s="15" t="str">
        <v>successful</v>
      </c>
      <c r="B2033" s="15" t="str">
        <v>US</v>
      </c>
      <c r="C2033" s="15" t="str">
        <v>USD</v>
      </c>
      <c r="D2033" s="15">
        <v>1463803140</v>
      </c>
      <c r="E2033" s="15">
        <v>1459446487</v>
      </c>
      <c r="F2033" s="15" t="b">
        <v>0</v>
      </c>
      <c r="G2033" s="15">
        <v>29</v>
      </c>
    </row>
    <row r="2034" spans="1:7" x14ac:dyDescent="0.35">
      <c r="A2034" s="15" t="str">
        <v>successful</v>
      </c>
      <c r="B2034" s="15" t="str">
        <v>US</v>
      </c>
      <c r="C2034" s="15" t="str">
        <v>USD</v>
      </c>
      <c r="D2034" s="15">
        <v>1412492445</v>
      </c>
      <c r="E2034" s="15">
        <v>1409900445</v>
      </c>
      <c r="F2034" s="15" t="b">
        <v>0</v>
      </c>
      <c r="G2034" s="15">
        <v>73</v>
      </c>
    </row>
    <row r="2035" spans="1:7" x14ac:dyDescent="0.35">
      <c r="A2035" s="15" t="str">
        <v>successful</v>
      </c>
      <c r="B2035" s="15" t="str">
        <v>CA</v>
      </c>
      <c r="C2035" s="15" t="str">
        <v>CAD</v>
      </c>
      <c r="D2035" s="15">
        <v>1402938394</v>
      </c>
      <c r="E2035" s="15">
        <v>1400691994</v>
      </c>
      <c r="F2035" s="15" t="b">
        <v>0</v>
      </c>
      <c r="G2035" s="15">
        <v>8</v>
      </c>
    </row>
    <row r="2036" spans="1:7" x14ac:dyDescent="0.35">
      <c r="A2036" s="15" t="str">
        <v>successful</v>
      </c>
      <c r="B2036" s="15" t="str">
        <v>GB</v>
      </c>
      <c r="C2036" s="15" t="str">
        <v>GBP</v>
      </c>
      <c r="D2036" s="15">
        <v>1454412584</v>
      </c>
      <c r="E2036" s="15">
        <v>1452598184</v>
      </c>
      <c r="F2036" s="15" t="b">
        <v>0</v>
      </c>
      <c r="G2036" s="15">
        <v>17</v>
      </c>
    </row>
    <row r="2037" spans="1:7" x14ac:dyDescent="0.35">
      <c r="A2037" s="15" t="str">
        <v>successful</v>
      </c>
      <c r="B2037" s="15" t="str">
        <v>US</v>
      </c>
      <c r="C2037" s="15" t="str">
        <v>USD</v>
      </c>
      <c r="D2037" s="15">
        <v>1407686340</v>
      </c>
      <c r="E2037" s="15">
        <v>1404833442</v>
      </c>
      <c r="F2037" s="15" t="b">
        <v>0</v>
      </c>
      <c r="G2037" s="15">
        <v>9</v>
      </c>
    </row>
    <row r="2038" spans="1:7" x14ac:dyDescent="0.35">
      <c r="A2038" s="15" t="str">
        <v>successful</v>
      </c>
      <c r="B2038" s="15" t="str">
        <v>CA</v>
      </c>
      <c r="C2038" s="15" t="str">
        <v>CAD</v>
      </c>
      <c r="D2038" s="15">
        <v>1472097540</v>
      </c>
      <c r="E2038" s="15">
        <v>1471188502</v>
      </c>
      <c r="F2038" s="15" t="b">
        <v>0</v>
      </c>
      <c r="G2038" s="15">
        <v>17</v>
      </c>
    </row>
    <row r="2039" spans="1:7" x14ac:dyDescent="0.35">
      <c r="A2039" s="15" t="str">
        <v>successful</v>
      </c>
      <c r="B2039" s="15" t="str">
        <v>GB</v>
      </c>
      <c r="C2039" s="15" t="str">
        <v>GBP</v>
      </c>
      <c r="D2039" s="15">
        <v>1438764207</v>
      </c>
      <c r="E2039" s="15">
        <v>1436172207</v>
      </c>
      <c r="F2039" s="15" t="b">
        <v>0</v>
      </c>
      <c r="G2039" s="15">
        <v>33</v>
      </c>
    </row>
    <row r="2040" spans="1:7" x14ac:dyDescent="0.35">
      <c r="A2040" s="15" t="str">
        <v>successful</v>
      </c>
      <c r="B2040" s="15" t="str">
        <v>GB</v>
      </c>
      <c r="C2040" s="15" t="str">
        <v>GBP</v>
      </c>
      <c r="D2040" s="15">
        <v>1459702800</v>
      </c>
      <c r="E2040" s="15">
        <v>1457690386</v>
      </c>
      <c r="F2040" s="15" t="b">
        <v>0</v>
      </c>
      <c r="G2040" s="15">
        <v>38</v>
      </c>
    </row>
    <row r="2041" spans="1:7" x14ac:dyDescent="0.35">
      <c r="A2041" s="15" t="str">
        <v>successful</v>
      </c>
      <c r="B2041" s="15" t="str">
        <v>US</v>
      </c>
      <c r="C2041" s="15" t="str">
        <v>USD</v>
      </c>
      <c r="D2041" s="15">
        <v>1437202740</v>
      </c>
      <c r="E2041" s="15">
        <v>1434654998</v>
      </c>
      <c r="F2041" s="15" t="b">
        <v>0</v>
      </c>
      <c r="G2041" s="15">
        <v>79</v>
      </c>
    </row>
    <row r="2042" spans="1:7" x14ac:dyDescent="0.35">
      <c r="A2042" s="15" t="str">
        <v>successful</v>
      </c>
      <c r="B2042" s="15" t="str">
        <v>CH</v>
      </c>
      <c r="C2042" s="15" t="str">
        <v>CHF</v>
      </c>
      <c r="D2042" s="15">
        <v>1485989940</v>
      </c>
      <c r="E2042" s="15">
        <v>1483393836</v>
      </c>
      <c r="F2042" s="15" t="b">
        <v>0</v>
      </c>
      <c r="G2042" s="15">
        <v>46</v>
      </c>
    </row>
    <row r="2043" spans="1:7" x14ac:dyDescent="0.35">
      <c r="A2043" s="15" t="str">
        <v>successful</v>
      </c>
      <c r="B2043" s="15" t="str">
        <v>DK</v>
      </c>
      <c r="C2043" s="15" t="str">
        <v>DKK</v>
      </c>
      <c r="D2043" s="15">
        <v>1464817320</v>
      </c>
      <c r="E2043" s="15">
        <v>1462806419</v>
      </c>
      <c r="F2043" s="15" t="b">
        <v>0</v>
      </c>
      <c r="G2043" s="15">
        <v>20</v>
      </c>
    </row>
    <row r="2044" spans="1:7" x14ac:dyDescent="0.35">
      <c r="A2044" s="15" t="str">
        <v>successful</v>
      </c>
      <c r="B2044" s="15" t="str">
        <v>US</v>
      </c>
      <c r="C2044" s="15" t="str">
        <v>USD</v>
      </c>
      <c r="D2044" s="15">
        <v>1404273540</v>
      </c>
      <c r="E2044" s="15">
        <v>1400272580</v>
      </c>
      <c r="F2044" s="15" t="b">
        <v>0</v>
      </c>
      <c r="G2044" s="15">
        <v>20</v>
      </c>
    </row>
    <row r="2045" spans="1:7" x14ac:dyDescent="0.35">
      <c r="A2045" s="15" t="str">
        <v>successful</v>
      </c>
      <c r="B2045" s="15" t="str">
        <v>US</v>
      </c>
      <c r="C2045" s="15" t="str">
        <v>USD</v>
      </c>
      <c r="D2045" s="15">
        <v>1426775940</v>
      </c>
      <c r="E2045" s="15">
        <v>1424414350</v>
      </c>
      <c r="F2045" s="15" t="b">
        <v>0</v>
      </c>
      <c r="G2045" s="15">
        <v>13</v>
      </c>
    </row>
    <row r="2046" spans="1:7" x14ac:dyDescent="0.35">
      <c r="A2046" s="15" t="str">
        <v>successful</v>
      </c>
      <c r="B2046" s="15" t="str">
        <v>GB</v>
      </c>
      <c r="C2046" s="15" t="str">
        <v>GBP</v>
      </c>
      <c r="D2046" s="15">
        <v>1419368925</v>
      </c>
      <c r="E2046" s="15">
        <v>1417208925</v>
      </c>
      <c r="F2046" s="15" t="b">
        <v>0</v>
      </c>
      <c r="G2046" s="15">
        <v>22</v>
      </c>
    </row>
    <row r="2047" spans="1:7" x14ac:dyDescent="0.35">
      <c r="A2047" s="15" t="str">
        <v>successful</v>
      </c>
      <c r="B2047" s="15" t="str">
        <v>US</v>
      </c>
      <c r="C2047" s="15" t="str">
        <v>USD</v>
      </c>
      <c r="D2047" s="15">
        <v>1460260800</v>
      </c>
      <c r="E2047" s="15">
        <v>1458336672</v>
      </c>
      <c r="F2047" s="15" t="b">
        <v>0</v>
      </c>
      <c r="G2047" s="15">
        <v>36</v>
      </c>
    </row>
    <row r="2048" spans="1:7" x14ac:dyDescent="0.35">
      <c r="A2048" s="15" t="str">
        <v>successful</v>
      </c>
      <c r="B2048" s="15" t="str">
        <v>CA</v>
      </c>
      <c r="C2048" s="15" t="str">
        <v>CAD</v>
      </c>
      <c r="D2048" s="15">
        <v>1427775414</v>
      </c>
      <c r="E2048" s="15">
        <v>1425187014</v>
      </c>
      <c r="F2048" s="15" t="b">
        <v>0</v>
      </c>
      <c r="G2048" s="15">
        <v>40</v>
      </c>
    </row>
    <row r="2049" spans="1:7" x14ac:dyDescent="0.35">
      <c r="A2049" s="15" t="str">
        <v>successful</v>
      </c>
      <c r="B2049" s="15" t="str">
        <v>GB</v>
      </c>
      <c r="C2049" s="15" t="str">
        <v>GBP</v>
      </c>
      <c r="D2049" s="15">
        <v>1482321030</v>
      </c>
      <c r="E2049" s="15">
        <v>1477133430</v>
      </c>
      <c r="F2049" s="15" t="b">
        <v>0</v>
      </c>
      <c r="G2049" s="15">
        <v>9</v>
      </c>
    </row>
    <row r="2050" spans="1:7" x14ac:dyDescent="0.35">
      <c r="A2050" s="15" t="str">
        <v>successful</v>
      </c>
      <c r="B2050" s="15" t="str">
        <v>US</v>
      </c>
      <c r="C2050" s="15" t="str">
        <v>USD</v>
      </c>
      <c r="D2050" s="15">
        <v>1466056689</v>
      </c>
      <c r="E2050" s="15">
        <v>1464847089</v>
      </c>
      <c r="F2050" s="15" t="b">
        <v>0</v>
      </c>
      <c r="G2050" s="15">
        <v>19</v>
      </c>
    </row>
    <row r="2051" spans="1:7" x14ac:dyDescent="0.35">
      <c r="A2051" s="15" t="str">
        <v>successful</v>
      </c>
      <c r="B2051" s="15" t="str">
        <v>FR</v>
      </c>
      <c r="C2051" s="15" t="str">
        <v>EUR</v>
      </c>
      <c r="D2051" s="15">
        <v>1446062040</v>
      </c>
      <c r="E2051" s="15">
        <v>1445109822</v>
      </c>
      <c r="F2051" s="15" t="b">
        <v>0</v>
      </c>
      <c r="G2051" s="15">
        <v>14</v>
      </c>
    </row>
    <row r="2052" spans="1:7" x14ac:dyDescent="0.35">
      <c r="A2052" s="15" t="str">
        <v>successful</v>
      </c>
      <c r="B2052" s="15" t="str">
        <v>US</v>
      </c>
      <c r="C2052" s="15" t="str">
        <v>USD</v>
      </c>
      <c r="D2052" s="15">
        <v>1406185200</v>
      </c>
      <c r="E2052" s="15">
        <v>1404337382</v>
      </c>
      <c r="F2052" s="15" t="b">
        <v>0</v>
      </c>
      <c r="G2052" s="15">
        <v>38</v>
      </c>
    </row>
    <row r="2053" spans="1:7" x14ac:dyDescent="0.35">
      <c r="A2053" s="15" t="str">
        <v>successful</v>
      </c>
      <c r="B2053" s="15" t="str">
        <v>GB</v>
      </c>
      <c r="C2053" s="15" t="str">
        <v>GBP</v>
      </c>
      <c r="D2053" s="15">
        <v>1437261419</v>
      </c>
      <c r="E2053" s="15">
        <v>1434669419</v>
      </c>
      <c r="F2053" s="15" t="b">
        <v>0</v>
      </c>
      <c r="G2053" s="15">
        <v>58</v>
      </c>
    </row>
    <row r="2054" spans="1:7" x14ac:dyDescent="0.35">
      <c r="A2054" s="15" t="str">
        <v>successful</v>
      </c>
      <c r="B2054" s="15" t="str">
        <v>US</v>
      </c>
      <c r="C2054" s="15" t="str">
        <v>USD</v>
      </c>
      <c r="D2054" s="15">
        <v>1437676380</v>
      </c>
      <c r="E2054" s="15">
        <v>1435670452</v>
      </c>
      <c r="F2054" s="15" t="b">
        <v>0</v>
      </c>
      <c r="G2054" s="15">
        <v>28</v>
      </c>
    </row>
    <row r="2055" spans="1:7" x14ac:dyDescent="0.35">
      <c r="A2055" s="15" t="str">
        <v>successful</v>
      </c>
      <c r="B2055" s="15" t="str">
        <v>GB</v>
      </c>
      <c r="C2055" s="15" t="str">
        <v>GBP</v>
      </c>
      <c r="D2055" s="15">
        <v>1434039137</v>
      </c>
      <c r="E2055" s="15">
        <v>1431447137</v>
      </c>
      <c r="F2055" s="15" t="b">
        <v>0</v>
      </c>
      <c r="G2055" s="15">
        <v>17</v>
      </c>
    </row>
    <row r="2056" spans="1:7" x14ac:dyDescent="0.35">
      <c r="A2056" s="15" t="str">
        <v>successful</v>
      </c>
      <c r="B2056" s="15" t="str">
        <v>GB</v>
      </c>
      <c r="C2056" s="15" t="str">
        <v>GBP</v>
      </c>
      <c r="D2056" s="15">
        <v>1433113200</v>
      </c>
      <c r="E2056" s="15">
        <v>1431951611</v>
      </c>
      <c r="F2056" s="15" t="b">
        <v>0</v>
      </c>
      <c r="G2056" s="15">
        <v>12</v>
      </c>
    </row>
    <row r="2057" spans="1:7" x14ac:dyDescent="0.35">
      <c r="A2057" s="15" t="str">
        <v>successful</v>
      </c>
      <c r="B2057" s="15" t="str">
        <v>US</v>
      </c>
      <c r="C2057" s="15" t="str">
        <v>USD</v>
      </c>
      <c r="D2057" s="15">
        <v>1405915140</v>
      </c>
      <c r="E2057" s="15">
        <v>1404140667</v>
      </c>
      <c r="F2057" s="15" t="b">
        <v>0</v>
      </c>
      <c r="G2057" s="15">
        <v>40</v>
      </c>
    </row>
    <row r="2058" spans="1:7" x14ac:dyDescent="0.35">
      <c r="A2058" s="15" t="str">
        <v>successful</v>
      </c>
      <c r="B2058" s="15" t="str">
        <v>GB</v>
      </c>
      <c r="C2058" s="15" t="str">
        <v>GBP</v>
      </c>
      <c r="D2058" s="15">
        <v>1411771384</v>
      </c>
      <c r="E2058" s="15">
        <v>1409179384</v>
      </c>
      <c r="F2058" s="15" t="b">
        <v>0</v>
      </c>
      <c r="G2058" s="15">
        <v>57</v>
      </c>
    </row>
    <row r="2059" spans="1:7" x14ac:dyDescent="0.35">
      <c r="A2059" s="15" t="str">
        <v>successful</v>
      </c>
      <c r="B2059" s="15" t="str">
        <v>GB</v>
      </c>
      <c r="C2059" s="15" t="str">
        <v>GBP</v>
      </c>
      <c r="D2059" s="15">
        <v>1415191920</v>
      </c>
      <c r="E2059" s="15">
        <v>1412233497</v>
      </c>
      <c r="F2059" s="15" t="b">
        <v>0</v>
      </c>
      <c r="G2059" s="15">
        <v>114</v>
      </c>
    </row>
    <row r="2060" spans="1:7" x14ac:dyDescent="0.35">
      <c r="A2060" s="15" t="str">
        <v>successful</v>
      </c>
      <c r="B2060" s="15" t="str">
        <v>DE</v>
      </c>
      <c r="C2060" s="15" t="str">
        <v>EUR</v>
      </c>
      <c r="D2060" s="15">
        <v>1472936229</v>
      </c>
      <c r="E2060" s="15">
        <v>1467752229</v>
      </c>
      <c r="F2060" s="15" t="b">
        <v>0</v>
      </c>
      <c r="G2060" s="15">
        <v>31</v>
      </c>
    </row>
    <row r="2061" spans="1:7" x14ac:dyDescent="0.35">
      <c r="A2061" s="15" t="str">
        <v>successful</v>
      </c>
      <c r="B2061" s="15" t="str">
        <v>GB</v>
      </c>
      <c r="C2061" s="15" t="str">
        <v>GBP</v>
      </c>
      <c r="D2061" s="15">
        <v>1463353200</v>
      </c>
      <c r="E2061" s="15">
        <v>1462285182</v>
      </c>
      <c r="F2061" s="15" t="b">
        <v>0</v>
      </c>
      <c r="G2061" s="15">
        <v>3</v>
      </c>
    </row>
    <row r="2062" spans="1:7" x14ac:dyDescent="0.35">
      <c r="A2062" s="15" t="str">
        <v>successful</v>
      </c>
      <c r="B2062" s="15" t="str">
        <v>US</v>
      </c>
      <c r="C2062" s="15" t="str">
        <v>USD</v>
      </c>
      <c r="D2062" s="15">
        <v>1410550484</v>
      </c>
      <c r="E2062" s="15">
        <v>1408995284</v>
      </c>
      <c r="F2062" s="15" t="b">
        <v>0</v>
      </c>
      <c r="G2062" s="15">
        <v>16</v>
      </c>
    </row>
    <row r="2063" spans="1:7" x14ac:dyDescent="0.35">
      <c r="A2063" s="15" t="str">
        <v>successful</v>
      </c>
      <c r="B2063" s="15" t="str">
        <v>US</v>
      </c>
      <c r="C2063" s="15" t="str">
        <v>USD</v>
      </c>
      <c r="D2063" s="15">
        <v>1404359940</v>
      </c>
      <c r="E2063" s="15">
        <v>1402580818</v>
      </c>
      <c r="F2063" s="15" t="b">
        <v>0</v>
      </c>
      <c r="G2063" s="15">
        <v>199</v>
      </c>
    </row>
    <row r="2064" spans="1:7" x14ac:dyDescent="0.35">
      <c r="A2064" s="15" t="str">
        <v>successful</v>
      </c>
      <c r="B2064" s="15" t="str">
        <v>GB</v>
      </c>
      <c r="C2064" s="15" t="str">
        <v>GBP</v>
      </c>
      <c r="D2064" s="15">
        <v>1433076298</v>
      </c>
      <c r="E2064" s="15">
        <v>1430052298</v>
      </c>
      <c r="F2064" s="15" t="b">
        <v>0</v>
      </c>
      <c r="G2064" s="15">
        <v>31</v>
      </c>
    </row>
    <row r="2065" spans="1:7" x14ac:dyDescent="0.35">
      <c r="A2065" s="15" t="str">
        <v>successful</v>
      </c>
      <c r="B2065" s="15" t="str">
        <v>US</v>
      </c>
      <c r="C2065" s="15" t="str">
        <v>USD</v>
      </c>
      <c r="D2065" s="15">
        <v>1404190740</v>
      </c>
      <c r="E2065" s="15">
        <v>1401214581</v>
      </c>
      <c r="F2065" s="15" t="b">
        <v>0</v>
      </c>
      <c r="G2065" s="15">
        <v>30</v>
      </c>
    </row>
    <row r="2066" spans="1:7" x14ac:dyDescent="0.35">
      <c r="A2066" s="15" t="str">
        <v>successful</v>
      </c>
      <c r="B2066" s="15" t="str">
        <v>US</v>
      </c>
      <c r="C2066" s="15" t="str">
        <v>USD</v>
      </c>
      <c r="D2066" s="15">
        <v>1475664834</v>
      </c>
      <c r="E2066" s="15">
        <v>1473850434</v>
      </c>
      <c r="F2066" s="15" t="b">
        <v>0</v>
      </c>
      <c r="G2066" s="15">
        <v>34</v>
      </c>
    </row>
    <row r="2067" spans="1:7" x14ac:dyDescent="0.35">
      <c r="A2067" s="15" t="str">
        <v>successful</v>
      </c>
      <c r="B2067" s="15" t="str">
        <v>US</v>
      </c>
      <c r="C2067" s="15" t="str">
        <v>USD</v>
      </c>
      <c r="D2067" s="15">
        <v>1452872290</v>
      </c>
      <c r="E2067" s="15">
        <v>1452008290</v>
      </c>
      <c r="F2067" s="15" t="b">
        <v>0</v>
      </c>
      <c r="G2067" s="15">
        <v>18</v>
      </c>
    </row>
    <row r="2068" spans="1:7" x14ac:dyDescent="0.35">
      <c r="A2068" s="15" t="str">
        <v>successful</v>
      </c>
      <c r="B2068" s="15" t="str">
        <v>US</v>
      </c>
      <c r="C2068" s="15" t="str">
        <v>USD</v>
      </c>
      <c r="D2068" s="15">
        <v>1402901940</v>
      </c>
      <c r="E2068" s="15">
        <v>1399998418</v>
      </c>
      <c r="F2068" s="15" t="b">
        <v>0</v>
      </c>
      <c r="G2068" s="15">
        <v>67</v>
      </c>
    </row>
    <row r="2069" spans="1:7" x14ac:dyDescent="0.35">
      <c r="A2069" s="15" t="str">
        <v>successful</v>
      </c>
      <c r="B2069" s="15" t="str">
        <v>US</v>
      </c>
      <c r="C2069" s="15" t="str">
        <v>USD</v>
      </c>
      <c r="D2069" s="15">
        <v>1476931696</v>
      </c>
      <c r="E2069" s="15">
        <v>1474339696</v>
      </c>
      <c r="F2069" s="15" t="b">
        <v>0</v>
      </c>
      <c r="G2069" s="15">
        <v>66</v>
      </c>
    </row>
    <row r="2070" spans="1:7" x14ac:dyDescent="0.35">
      <c r="A2070" s="15" t="str">
        <v>successful</v>
      </c>
      <c r="B2070" s="15" t="str">
        <v>US</v>
      </c>
      <c r="C2070" s="15" t="str">
        <v>USD</v>
      </c>
      <c r="D2070" s="15">
        <v>1441167586</v>
      </c>
      <c r="E2070" s="15">
        <v>1438575586</v>
      </c>
      <c r="F2070" s="15" t="b">
        <v>0</v>
      </c>
      <c r="G2070" s="15">
        <v>23</v>
      </c>
    </row>
    <row r="2071" spans="1:7" x14ac:dyDescent="0.35">
      <c r="A2071" s="15" t="str">
        <v>successful</v>
      </c>
      <c r="B2071" s="15" t="str">
        <v>US</v>
      </c>
      <c r="C2071" s="15" t="str">
        <v>USD</v>
      </c>
      <c r="D2071" s="15">
        <v>1400533200</v>
      </c>
      <c r="E2071" s="15">
        <v>1398348859</v>
      </c>
      <c r="F2071" s="15" t="b">
        <v>0</v>
      </c>
      <c r="G2071" s="15">
        <v>126</v>
      </c>
    </row>
    <row r="2072" spans="1:7" x14ac:dyDescent="0.35">
      <c r="A2072" s="15" t="str">
        <v>successful</v>
      </c>
      <c r="B2072" s="15" t="str">
        <v>US</v>
      </c>
      <c r="C2072" s="15" t="str">
        <v>USD</v>
      </c>
      <c r="D2072" s="15">
        <v>1440820740</v>
      </c>
      <c r="E2072" s="15">
        <v>1439567660</v>
      </c>
      <c r="F2072" s="15" t="b">
        <v>0</v>
      </c>
      <c r="G2072" s="15">
        <v>6</v>
      </c>
    </row>
    <row r="2073" spans="1:7" x14ac:dyDescent="0.35">
      <c r="A2073" s="15" t="str">
        <v>successful</v>
      </c>
      <c r="B2073" s="15" t="str">
        <v>US</v>
      </c>
      <c r="C2073" s="15" t="str">
        <v>USD</v>
      </c>
      <c r="D2073" s="15">
        <v>1403846055</v>
      </c>
      <c r="E2073" s="15">
        <v>1401254055</v>
      </c>
      <c r="F2073" s="15" t="b">
        <v>0</v>
      </c>
      <c r="G2073" s="15">
        <v>25</v>
      </c>
    </row>
    <row r="2074" spans="1:7" x14ac:dyDescent="0.35">
      <c r="A2074" s="15" t="str">
        <v>successful</v>
      </c>
      <c r="B2074" s="15" t="str">
        <v>GB</v>
      </c>
      <c r="C2074" s="15" t="str">
        <v>GBP</v>
      </c>
      <c r="D2074" s="15">
        <v>1407524004</v>
      </c>
      <c r="E2074" s="15">
        <v>1404932004</v>
      </c>
      <c r="F2074" s="15" t="b">
        <v>0</v>
      </c>
      <c r="G2074" s="15">
        <v>39</v>
      </c>
    </row>
    <row r="2075" spans="1:7" x14ac:dyDescent="0.35">
      <c r="A2075" s="15" t="str">
        <v>successful</v>
      </c>
      <c r="B2075" s="15" t="str">
        <v>US</v>
      </c>
      <c r="C2075" s="15" t="str">
        <v>USD</v>
      </c>
      <c r="D2075" s="15">
        <v>1434925500</v>
      </c>
      <c r="E2075" s="15">
        <v>1432410639</v>
      </c>
      <c r="F2075" s="15" t="b">
        <v>0</v>
      </c>
      <c r="G2075" s="15">
        <v>62</v>
      </c>
    </row>
    <row r="2076" spans="1:7" x14ac:dyDescent="0.35">
      <c r="A2076" s="15" t="str">
        <v>successful</v>
      </c>
      <c r="B2076" s="15" t="str">
        <v>US</v>
      </c>
      <c r="C2076" s="15" t="str">
        <v>USD</v>
      </c>
      <c r="D2076" s="15">
        <v>1417101683</v>
      </c>
      <c r="E2076" s="15">
        <v>1414506083</v>
      </c>
      <c r="F2076" s="15" t="b">
        <v>0</v>
      </c>
      <c r="G2076" s="15">
        <v>31</v>
      </c>
    </row>
    <row r="2077" spans="1:7" x14ac:dyDescent="0.35">
      <c r="A2077" s="15" t="str">
        <v>successful</v>
      </c>
      <c r="B2077" s="15" t="str">
        <v>US</v>
      </c>
      <c r="C2077" s="15" t="str">
        <v>USD</v>
      </c>
      <c r="D2077" s="15">
        <v>1425272340</v>
      </c>
      <c r="E2077" s="15">
        <v>1421426929</v>
      </c>
      <c r="F2077" s="15" t="b">
        <v>0</v>
      </c>
      <c r="G2077" s="15">
        <v>274</v>
      </c>
    </row>
    <row r="2078" spans="1:7" x14ac:dyDescent="0.35">
      <c r="A2078" s="15" t="str">
        <v>successful</v>
      </c>
      <c r="B2078" s="15" t="str">
        <v>US</v>
      </c>
      <c r="C2078" s="15" t="str">
        <v>USD</v>
      </c>
      <c r="D2078" s="15">
        <v>1411084800</v>
      </c>
      <c r="E2078" s="15">
        <v>1410304179</v>
      </c>
      <c r="F2078" s="15" t="b">
        <v>0</v>
      </c>
      <c r="G2078" s="15">
        <v>17</v>
      </c>
    </row>
    <row r="2079" spans="1:7" x14ac:dyDescent="0.35">
      <c r="A2079" s="15" t="str">
        <v>successful</v>
      </c>
      <c r="B2079" s="15" t="str">
        <v>GB</v>
      </c>
      <c r="C2079" s="15" t="str">
        <v>GBP</v>
      </c>
      <c r="D2079" s="15">
        <v>1448922600</v>
      </c>
      <c r="E2079" s="15">
        <v>1446352529</v>
      </c>
      <c r="F2079" s="15" t="b">
        <v>0</v>
      </c>
      <c r="G2079" s="15">
        <v>14</v>
      </c>
    </row>
    <row r="2080" spans="1:7" x14ac:dyDescent="0.35">
      <c r="A2080" s="15" t="str">
        <v>successful</v>
      </c>
      <c r="B2080" s="15" t="str">
        <v>US</v>
      </c>
      <c r="C2080" s="15" t="str">
        <v>USD</v>
      </c>
      <c r="D2080" s="15">
        <v>1465178400</v>
      </c>
      <c r="E2080" s="15">
        <v>1461985967</v>
      </c>
      <c r="F2080" s="15" t="b">
        <v>0</v>
      </c>
      <c r="G2080" s="15">
        <v>60</v>
      </c>
    </row>
    <row r="2081" spans="1:7" x14ac:dyDescent="0.35">
      <c r="A2081" s="15" t="str">
        <v>successful</v>
      </c>
      <c r="B2081" s="15" t="str">
        <v>US</v>
      </c>
      <c r="C2081" s="15" t="str">
        <v>USD</v>
      </c>
      <c r="D2081" s="15">
        <v>1421009610</v>
      </c>
      <c r="E2081" s="15">
        <v>1419281610</v>
      </c>
      <c r="F2081" s="15" t="b">
        <v>0</v>
      </c>
      <c r="G2081" s="15">
        <v>33</v>
      </c>
    </row>
    <row r="2082" spans="1:7" x14ac:dyDescent="0.35">
      <c r="A2082" s="15" t="str">
        <v>successful</v>
      </c>
      <c r="B2082" s="15" t="str">
        <v>GB</v>
      </c>
      <c r="C2082" s="15" t="str">
        <v>GBP</v>
      </c>
      <c r="D2082" s="15">
        <v>1423838916</v>
      </c>
      <c r="E2082" s="15">
        <v>1418654916</v>
      </c>
      <c r="F2082" s="15" t="b">
        <v>0</v>
      </c>
      <c r="G2082" s="15">
        <v>78</v>
      </c>
    </row>
    <row r="2083" spans="1:7" x14ac:dyDescent="0.35">
      <c r="A2083" s="15" t="str">
        <v>successful</v>
      </c>
      <c r="B2083" s="15" t="str">
        <v>GB</v>
      </c>
      <c r="C2083" s="15" t="str">
        <v>GBP</v>
      </c>
      <c r="D2083" s="15">
        <v>1462878648</v>
      </c>
      <c r="E2083" s="15">
        <v>1461064248</v>
      </c>
      <c r="F2083" s="15" t="b">
        <v>0</v>
      </c>
      <c r="G2083" s="15">
        <v>30</v>
      </c>
    </row>
    <row r="2084" spans="1:7" x14ac:dyDescent="0.35">
      <c r="A2084" s="15" t="str">
        <v>successful</v>
      </c>
      <c r="B2084" s="15" t="str">
        <v>US</v>
      </c>
      <c r="C2084" s="15" t="str">
        <v>USD</v>
      </c>
      <c r="D2084" s="15">
        <v>1456946487</v>
      </c>
      <c r="E2084" s="15">
        <v>1454354487</v>
      </c>
      <c r="F2084" s="15" t="b">
        <v>0</v>
      </c>
      <c r="G2084" s="15">
        <v>136</v>
      </c>
    </row>
    <row r="2085" spans="1:7" x14ac:dyDescent="0.35">
      <c r="A2085" s="15" t="str">
        <v>successful</v>
      </c>
      <c r="B2085" s="15" t="str">
        <v>US</v>
      </c>
      <c r="C2085" s="15" t="str">
        <v>USD</v>
      </c>
      <c r="D2085" s="15">
        <v>1413383216</v>
      </c>
      <c r="E2085" s="15">
        <v>1410791216</v>
      </c>
      <c r="F2085" s="15" t="b">
        <v>0</v>
      </c>
      <c r="G2085" s="15">
        <v>40</v>
      </c>
    </row>
    <row r="2086" spans="1:7" x14ac:dyDescent="0.35">
      <c r="A2086" s="15" t="str">
        <v>successful</v>
      </c>
      <c r="B2086" s="15" t="str">
        <v>US</v>
      </c>
      <c r="C2086" s="15" t="str">
        <v>USD</v>
      </c>
      <c r="D2086" s="15">
        <v>1412092800</v>
      </c>
      <c r="E2086" s="15">
        <v>1409493800</v>
      </c>
      <c r="F2086" s="15" t="b">
        <v>0</v>
      </c>
      <c r="G2086" s="15">
        <v>18</v>
      </c>
    </row>
    <row r="2087" spans="1:7" x14ac:dyDescent="0.35">
      <c r="A2087" s="15" t="str">
        <v>successful</v>
      </c>
      <c r="B2087" s="15" t="str">
        <v>GB</v>
      </c>
      <c r="C2087" s="15" t="str">
        <v>GBP</v>
      </c>
      <c r="D2087" s="15">
        <v>1433422793</v>
      </c>
      <c r="E2087" s="15">
        <v>1430830793</v>
      </c>
      <c r="F2087" s="15" t="b">
        <v>0</v>
      </c>
      <c r="G2087" s="15">
        <v>39</v>
      </c>
    </row>
    <row r="2088" spans="1:7" x14ac:dyDescent="0.35">
      <c r="A2088" s="15" t="str">
        <v>successful</v>
      </c>
      <c r="B2088" s="15" t="str">
        <v>GB</v>
      </c>
      <c r="C2088" s="15" t="str">
        <v>GBP</v>
      </c>
      <c r="D2088" s="15">
        <v>1468191540</v>
      </c>
      <c r="E2088" s="15">
        <v>1464958484</v>
      </c>
      <c r="F2088" s="15" t="b">
        <v>0</v>
      </c>
      <c r="G2088" s="15">
        <v>21</v>
      </c>
    </row>
    <row r="2089" spans="1:7" x14ac:dyDescent="0.35">
      <c r="A2089" s="15" t="str">
        <v>successful</v>
      </c>
      <c r="B2089" s="15" t="str">
        <v>US</v>
      </c>
      <c r="C2089" s="15" t="str">
        <v>USD</v>
      </c>
      <c r="D2089" s="15">
        <v>1471071540</v>
      </c>
      <c r="E2089" s="15">
        <v>1467720388</v>
      </c>
      <c r="F2089" s="15" t="b">
        <v>0</v>
      </c>
      <c r="G2089" s="15">
        <v>30</v>
      </c>
    </row>
    <row r="2090" spans="1:7" x14ac:dyDescent="0.35">
      <c r="A2090" s="15" t="str">
        <v>successful</v>
      </c>
      <c r="B2090" s="15" t="str">
        <v>GB</v>
      </c>
      <c r="C2090" s="15" t="str">
        <v>GBP</v>
      </c>
      <c r="D2090" s="15">
        <v>1464712394</v>
      </c>
      <c r="E2090" s="15">
        <v>1459528394</v>
      </c>
      <c r="F2090" s="15" t="b">
        <v>0</v>
      </c>
      <c r="G2090" s="15">
        <v>27</v>
      </c>
    </row>
    <row r="2091" spans="1:7" x14ac:dyDescent="0.35">
      <c r="A2091" s="15" t="str">
        <v>successful</v>
      </c>
      <c r="B2091" s="15" t="str">
        <v>US</v>
      </c>
      <c r="C2091" s="15" t="str">
        <v>USD</v>
      </c>
      <c r="D2091" s="15">
        <v>1403546400</v>
      </c>
      <c r="E2091" s="15">
        <v>1401714114</v>
      </c>
      <c r="F2091" s="15" t="b">
        <v>0</v>
      </c>
      <c r="G2091" s="15">
        <v>35</v>
      </c>
    </row>
    <row r="2092" spans="1:7" x14ac:dyDescent="0.35">
      <c r="A2092" s="15" t="str">
        <v>successful</v>
      </c>
      <c r="B2092" s="15" t="str">
        <v>US</v>
      </c>
      <c r="C2092" s="15" t="str">
        <v>USD</v>
      </c>
      <c r="D2092" s="15">
        <v>1410558949</v>
      </c>
      <c r="E2092" s="15">
        <v>1409262949</v>
      </c>
      <c r="F2092" s="15" t="b">
        <v>0</v>
      </c>
      <c r="G2092" s="15">
        <v>13</v>
      </c>
    </row>
    <row r="2093" spans="1:7" x14ac:dyDescent="0.35">
      <c r="A2093" s="15" t="str">
        <v>successful</v>
      </c>
      <c r="B2093" s="15" t="str">
        <v>US</v>
      </c>
      <c r="C2093" s="15" t="str">
        <v>USD</v>
      </c>
      <c r="D2093" s="15">
        <v>1469165160</v>
      </c>
      <c r="E2093" s="15">
        <v>1467335378</v>
      </c>
      <c r="F2093" s="15" t="b">
        <v>0</v>
      </c>
      <c r="G2093" s="15">
        <v>23</v>
      </c>
    </row>
    <row r="2094" spans="1:7" x14ac:dyDescent="0.35">
      <c r="A2094" s="15" t="str">
        <v>successful</v>
      </c>
      <c r="B2094" s="15" t="str">
        <v>US</v>
      </c>
      <c r="C2094" s="15" t="str">
        <v>USD</v>
      </c>
      <c r="D2094" s="15">
        <v>1404444286</v>
      </c>
      <c r="E2094" s="15">
        <v>1403234686</v>
      </c>
      <c r="F2094" s="15" t="b">
        <v>0</v>
      </c>
      <c r="G2094" s="15">
        <v>39</v>
      </c>
    </row>
    <row r="2095" spans="1:7" x14ac:dyDescent="0.35">
      <c r="A2095" s="15" t="str">
        <v>successful</v>
      </c>
      <c r="B2095" s="15" t="str">
        <v>GB</v>
      </c>
      <c r="C2095" s="15" t="str">
        <v>GBP</v>
      </c>
      <c r="D2095" s="15">
        <v>1403715546</v>
      </c>
      <c r="E2095" s="15">
        <v>1401123546</v>
      </c>
      <c r="F2095" s="15" t="b">
        <v>0</v>
      </c>
      <c r="G2095" s="15">
        <v>35</v>
      </c>
    </row>
    <row r="2096" spans="1:7" x14ac:dyDescent="0.35">
      <c r="A2096" s="15" t="str">
        <v>successful</v>
      </c>
      <c r="B2096" s="15" t="str">
        <v>US</v>
      </c>
      <c r="C2096" s="15" t="str">
        <v>USD</v>
      </c>
      <c r="D2096" s="15">
        <v>1428068988</v>
      </c>
      <c r="E2096" s="15">
        <v>1425908988</v>
      </c>
      <c r="F2096" s="15" t="b">
        <v>0</v>
      </c>
      <c r="G2096" s="15">
        <v>27</v>
      </c>
    </row>
    <row r="2097" spans="1:7" x14ac:dyDescent="0.35">
      <c r="A2097" s="15" t="str">
        <v>successful</v>
      </c>
      <c r="B2097" s="15" t="str">
        <v>US</v>
      </c>
      <c r="C2097" s="15" t="str">
        <v>USD</v>
      </c>
      <c r="D2097" s="15">
        <v>1402848000</v>
      </c>
      <c r="E2097" s="15">
        <v>1400606573</v>
      </c>
      <c r="F2097" s="15" t="b">
        <v>0</v>
      </c>
      <c r="G2097" s="15">
        <v>21</v>
      </c>
    </row>
    <row r="2098" spans="1:7" x14ac:dyDescent="0.35">
      <c r="A2098" s="15" t="str">
        <v>successful</v>
      </c>
      <c r="B2098" s="15" t="str">
        <v>US</v>
      </c>
      <c r="C2098" s="15" t="str">
        <v>USD</v>
      </c>
      <c r="D2098" s="15">
        <v>1433055540</v>
      </c>
      <c r="E2098" s="15">
        <v>1431230867</v>
      </c>
      <c r="F2098" s="15" t="b">
        <v>0</v>
      </c>
      <c r="G2098" s="15">
        <v>104</v>
      </c>
    </row>
    <row r="2099" spans="1:7" x14ac:dyDescent="0.35">
      <c r="A2099" s="15" t="str">
        <v>successful</v>
      </c>
      <c r="B2099" s="15" t="str">
        <v>US</v>
      </c>
      <c r="C2099" s="15" t="str">
        <v>USD</v>
      </c>
      <c r="D2099" s="15">
        <v>1465062166</v>
      </c>
      <c r="E2099" s="15">
        <v>1463334166</v>
      </c>
      <c r="F2099" s="15" t="b">
        <v>0</v>
      </c>
      <c r="G2099" s="15">
        <v>19</v>
      </c>
    </row>
    <row r="2100" spans="1:7" x14ac:dyDescent="0.35">
      <c r="A2100" s="15" t="str">
        <v>successful</v>
      </c>
      <c r="B2100" s="15" t="str">
        <v>US</v>
      </c>
      <c r="C2100" s="15" t="str">
        <v>USD</v>
      </c>
      <c r="D2100" s="15">
        <v>1432612740</v>
      </c>
      <c r="E2100" s="15">
        <v>1429881667</v>
      </c>
      <c r="F2100" s="15" t="b">
        <v>0</v>
      </c>
      <c r="G2100" s="15">
        <v>97</v>
      </c>
    </row>
    <row r="2101" spans="1:7" x14ac:dyDescent="0.35">
      <c r="A2101" s="15" t="str">
        <v>successful</v>
      </c>
      <c r="B2101" s="15" t="str">
        <v>GB</v>
      </c>
      <c r="C2101" s="15" t="str">
        <v>GBP</v>
      </c>
      <c r="D2101" s="15">
        <v>1427806320</v>
      </c>
      <c r="E2101" s="15">
        <v>1422834819</v>
      </c>
      <c r="F2101" s="15" t="b">
        <v>0</v>
      </c>
      <c r="G2101" s="15">
        <v>27</v>
      </c>
    </row>
    <row r="2102" spans="1:7" x14ac:dyDescent="0.35">
      <c r="A2102" s="15" t="str">
        <v>successful</v>
      </c>
      <c r="B2102" s="15" t="str">
        <v>US</v>
      </c>
      <c r="C2102" s="15" t="str">
        <v>USD</v>
      </c>
      <c r="D2102" s="15">
        <v>1453411109</v>
      </c>
      <c r="E2102" s="15">
        <v>1450819109</v>
      </c>
      <c r="F2102" s="15" t="b">
        <v>0</v>
      </c>
      <c r="G2102" s="15">
        <v>24</v>
      </c>
    </row>
    <row r="2103" spans="1:7" x14ac:dyDescent="0.35">
      <c r="A2103" s="15" t="str">
        <v>successful</v>
      </c>
      <c r="B2103" s="15" t="str">
        <v>GB</v>
      </c>
      <c r="C2103" s="15" t="str">
        <v>GBP</v>
      </c>
      <c r="D2103" s="15">
        <v>1431204449</v>
      </c>
      <c r="E2103" s="15">
        <v>1428526049</v>
      </c>
      <c r="F2103" s="15" t="b">
        <v>0</v>
      </c>
      <c r="G2103" s="15">
        <v>13</v>
      </c>
    </row>
    <row r="2104" spans="1:7" x14ac:dyDescent="0.35">
      <c r="A2104" s="15" t="str">
        <v>successful</v>
      </c>
      <c r="B2104" s="15" t="str">
        <v>GB</v>
      </c>
      <c r="C2104" s="15" t="str">
        <v>GBP</v>
      </c>
      <c r="D2104" s="15">
        <v>1425057075</v>
      </c>
      <c r="E2104" s="15">
        <v>1422465075</v>
      </c>
      <c r="F2104" s="15" t="b">
        <v>0</v>
      </c>
      <c r="G2104" s="15">
        <v>46</v>
      </c>
    </row>
    <row r="2105" spans="1:7" x14ac:dyDescent="0.35">
      <c r="A2105" s="15" t="str">
        <v>successful</v>
      </c>
      <c r="B2105" s="15" t="str">
        <v>GB</v>
      </c>
      <c r="C2105" s="15" t="str">
        <v>GBP</v>
      </c>
      <c r="D2105" s="15">
        <v>1434994266</v>
      </c>
      <c r="E2105" s="15">
        <v>1432402266</v>
      </c>
      <c r="F2105" s="15" t="b">
        <v>0</v>
      </c>
      <c r="G2105" s="15">
        <v>4</v>
      </c>
    </row>
    <row r="2106" spans="1:7" x14ac:dyDescent="0.35">
      <c r="A2106" s="15" t="str">
        <v>successful</v>
      </c>
      <c r="B2106" s="15" t="str">
        <v>US</v>
      </c>
      <c r="C2106" s="15" t="str">
        <v>USD</v>
      </c>
      <c r="D2106" s="15">
        <v>1435881006</v>
      </c>
      <c r="E2106" s="15">
        <v>1433980206</v>
      </c>
      <c r="F2106" s="15" t="b">
        <v>0</v>
      </c>
      <c r="G2106" s="15">
        <v>40</v>
      </c>
    </row>
    <row r="2107" spans="1:7" x14ac:dyDescent="0.35">
      <c r="A2107" s="15" t="str">
        <v>successful</v>
      </c>
      <c r="B2107" s="15" t="str">
        <v>US</v>
      </c>
      <c r="C2107" s="15" t="str">
        <v>USD</v>
      </c>
      <c r="D2107" s="15">
        <v>1415230084</v>
      </c>
      <c r="E2107" s="15">
        <v>1413412084</v>
      </c>
      <c r="F2107" s="15" t="b">
        <v>0</v>
      </c>
      <c r="G2107" s="15">
        <v>44</v>
      </c>
    </row>
    <row r="2108" spans="1:7" x14ac:dyDescent="0.35">
      <c r="A2108" s="15" t="str">
        <v>successful</v>
      </c>
      <c r="B2108" s="15" t="str">
        <v>CA</v>
      </c>
      <c r="C2108" s="15" t="str">
        <v>CAD</v>
      </c>
      <c r="D2108" s="15">
        <v>1455231540</v>
      </c>
      <c r="E2108" s="15">
        <v>1452614847</v>
      </c>
      <c r="F2108" s="15" t="b">
        <v>0</v>
      </c>
      <c r="G2108" s="15">
        <v>35</v>
      </c>
    </row>
    <row r="2109" spans="1:7" x14ac:dyDescent="0.35">
      <c r="A2109" s="15" t="str">
        <v>successful</v>
      </c>
      <c r="B2109" s="15" t="str">
        <v>GB</v>
      </c>
      <c r="C2109" s="15" t="str">
        <v>GBP</v>
      </c>
      <c r="D2109" s="15">
        <v>1417374262</v>
      </c>
      <c r="E2109" s="15">
        <v>1414778662</v>
      </c>
      <c r="F2109" s="15" t="b">
        <v>0</v>
      </c>
      <c r="G2109" s="15">
        <v>63</v>
      </c>
    </row>
    <row r="2110" spans="1:7" x14ac:dyDescent="0.35">
      <c r="A2110" s="15" t="str">
        <v>successful</v>
      </c>
      <c r="B2110" s="15" t="str">
        <v>GB</v>
      </c>
      <c r="C2110" s="15" t="str">
        <v>GBP</v>
      </c>
      <c r="D2110" s="15">
        <v>1462402800</v>
      </c>
      <c r="E2110" s="15">
        <v>1459856860</v>
      </c>
      <c r="F2110" s="15" t="b">
        <v>0</v>
      </c>
      <c r="G2110" s="15">
        <v>89</v>
      </c>
    </row>
    <row r="2111" spans="1:7" x14ac:dyDescent="0.35">
      <c r="A2111" s="15" t="str">
        <v>successful</v>
      </c>
      <c r="B2111" s="15" t="str">
        <v>GB</v>
      </c>
      <c r="C2111" s="15" t="str">
        <v>GBP</v>
      </c>
      <c r="D2111" s="15">
        <v>1455831000</v>
      </c>
      <c r="E2111" s="15">
        <v>1454366467</v>
      </c>
      <c r="F2111" s="15" t="b">
        <v>0</v>
      </c>
      <c r="G2111" s="15">
        <v>15</v>
      </c>
    </row>
    <row r="2112" spans="1:7" x14ac:dyDescent="0.35">
      <c r="A2112" s="15" t="str">
        <v>successful</v>
      </c>
      <c r="B2112" s="15" t="str">
        <v>US</v>
      </c>
      <c r="C2112" s="15" t="str">
        <v>USD</v>
      </c>
      <c r="D2112" s="15">
        <v>1461963600</v>
      </c>
      <c r="E2112" s="15">
        <v>1459567371</v>
      </c>
      <c r="F2112" s="15" t="b">
        <v>0</v>
      </c>
      <c r="G2112" s="15">
        <v>46</v>
      </c>
    </row>
    <row r="2113" spans="1:7" x14ac:dyDescent="0.35">
      <c r="A2113" s="15" t="str">
        <v>successful</v>
      </c>
      <c r="B2113" s="15" t="str">
        <v>US</v>
      </c>
      <c r="C2113" s="15" t="str">
        <v>USD</v>
      </c>
      <c r="D2113" s="15">
        <v>1476939300</v>
      </c>
      <c r="E2113" s="15">
        <v>1474273294</v>
      </c>
      <c r="F2113" s="15" t="b">
        <v>0</v>
      </c>
      <c r="G2113" s="15">
        <v>33</v>
      </c>
    </row>
    <row r="2114" spans="1:7" x14ac:dyDescent="0.35">
      <c r="A2114" s="15" t="str">
        <v>successful</v>
      </c>
      <c r="B2114" s="15" t="str">
        <v>US</v>
      </c>
      <c r="C2114" s="15" t="str">
        <v>USD</v>
      </c>
      <c r="D2114" s="15">
        <v>1455602340</v>
      </c>
      <c r="E2114" s="15">
        <v>1453827436</v>
      </c>
      <c r="F2114" s="15" t="b">
        <v>0</v>
      </c>
      <c r="G2114" s="15">
        <v>52</v>
      </c>
    </row>
    <row r="2115" spans="1:7" x14ac:dyDescent="0.35">
      <c r="A2115" s="15" t="str">
        <v>successful</v>
      </c>
      <c r="B2115" s="15" t="str">
        <v>US</v>
      </c>
      <c r="C2115" s="15" t="str">
        <v>USD</v>
      </c>
      <c r="D2115" s="15">
        <v>1461902340</v>
      </c>
      <c r="E2115" s="15">
        <v>1459220588</v>
      </c>
      <c r="F2115" s="15" t="b">
        <v>0</v>
      </c>
      <c r="G2115" s="15">
        <v>7</v>
      </c>
    </row>
    <row r="2116" spans="1:7" x14ac:dyDescent="0.35">
      <c r="A2116" s="15" t="str">
        <v>successful</v>
      </c>
      <c r="B2116" s="15" t="str">
        <v>US</v>
      </c>
      <c r="C2116" s="15" t="str">
        <v>USD</v>
      </c>
      <c r="D2116" s="15">
        <v>1423555140</v>
      </c>
      <c r="E2116" s="15">
        <v>1421105608</v>
      </c>
      <c r="F2116" s="15" t="b">
        <v>0</v>
      </c>
      <c r="G2116" s="15">
        <v>28</v>
      </c>
    </row>
    <row r="2117" spans="1:7" x14ac:dyDescent="0.35">
      <c r="A2117" s="15" t="str">
        <v>successful</v>
      </c>
      <c r="B2117" s="15" t="str">
        <v>US</v>
      </c>
      <c r="C2117" s="15" t="str">
        <v>USD</v>
      </c>
      <c r="D2117" s="15">
        <v>1459641073</v>
      </c>
      <c r="E2117" s="15">
        <v>1454460673</v>
      </c>
      <c r="F2117" s="15" t="b">
        <v>0</v>
      </c>
      <c r="G2117" s="15">
        <v>11</v>
      </c>
    </row>
    <row r="2118" spans="1:7" x14ac:dyDescent="0.35">
      <c r="A2118" s="15" t="str">
        <v>successful</v>
      </c>
      <c r="B2118" s="15" t="str">
        <v>GB</v>
      </c>
      <c r="C2118" s="15" t="str">
        <v>GBP</v>
      </c>
      <c r="D2118" s="15">
        <v>1476651600</v>
      </c>
      <c r="E2118" s="15">
        <v>1473189335</v>
      </c>
      <c r="F2118" s="15" t="b">
        <v>0</v>
      </c>
      <c r="G2118" s="15">
        <v>15</v>
      </c>
    </row>
    <row r="2119" spans="1:7" x14ac:dyDescent="0.35">
      <c r="A2119" s="15" t="str">
        <v>successful</v>
      </c>
      <c r="B2119" s="15" t="str">
        <v>US</v>
      </c>
      <c r="C2119" s="15" t="str">
        <v>USD</v>
      </c>
      <c r="D2119" s="15">
        <v>1433289600</v>
      </c>
      <c r="E2119" s="15">
        <v>1430768800</v>
      </c>
      <c r="F2119" s="15" t="b">
        <v>0</v>
      </c>
      <c r="G2119" s="15">
        <v>30</v>
      </c>
    </row>
    <row r="2120" spans="1:7" x14ac:dyDescent="0.35">
      <c r="A2120" s="15" t="str">
        <v>successful</v>
      </c>
      <c r="B2120" s="15" t="str">
        <v>US</v>
      </c>
      <c r="C2120" s="15" t="str">
        <v>USD</v>
      </c>
      <c r="D2120" s="15">
        <v>1406350740</v>
      </c>
      <c r="E2120" s="15">
        <v>1403125737</v>
      </c>
      <c r="F2120" s="15" t="b">
        <v>0</v>
      </c>
      <c r="G2120" s="15">
        <v>27</v>
      </c>
    </row>
    <row r="2121" spans="1:7" x14ac:dyDescent="0.35">
      <c r="A2121" s="15" t="str">
        <v>successful</v>
      </c>
      <c r="B2121" s="15" t="str">
        <v>GB</v>
      </c>
      <c r="C2121" s="15" t="str">
        <v>GBP</v>
      </c>
      <c r="D2121" s="15">
        <v>1460753307</v>
      </c>
      <c r="E2121" s="15">
        <v>1458161307</v>
      </c>
      <c r="F2121" s="15" t="b">
        <v>0</v>
      </c>
      <c r="G2121" s="15">
        <v>28</v>
      </c>
    </row>
    <row r="2122" spans="1:7" x14ac:dyDescent="0.35">
      <c r="A2122" s="15" t="str">
        <v>successful</v>
      </c>
      <c r="B2122" s="15" t="str">
        <v>US</v>
      </c>
      <c r="C2122" s="15" t="str">
        <v>USD</v>
      </c>
      <c r="D2122" s="15">
        <v>1402515198</v>
      </c>
      <c r="E2122" s="15">
        <v>1399923198</v>
      </c>
      <c r="F2122" s="15" t="b">
        <v>0</v>
      </c>
      <c r="G2122" s="15">
        <v>17</v>
      </c>
    </row>
    <row r="2123" spans="1:7" x14ac:dyDescent="0.35">
      <c r="A2123" s="15" t="str">
        <v>successful</v>
      </c>
      <c r="B2123" s="15" t="str">
        <v>US</v>
      </c>
      <c r="C2123" s="15" t="str">
        <v>USD</v>
      </c>
      <c r="D2123" s="15">
        <v>1417465515</v>
      </c>
      <c r="E2123" s="15">
        <v>1415737515</v>
      </c>
      <c r="F2123" s="15" t="b">
        <v>0</v>
      </c>
      <c r="G2123" s="15">
        <v>50</v>
      </c>
    </row>
    <row r="2124" spans="1:7" x14ac:dyDescent="0.35">
      <c r="A2124" s="15" t="str">
        <v>successful</v>
      </c>
      <c r="B2124" s="15" t="str">
        <v>US</v>
      </c>
      <c r="C2124" s="15" t="str">
        <v>USD</v>
      </c>
      <c r="D2124" s="15">
        <v>1400475600</v>
      </c>
      <c r="E2124" s="15">
        <v>1397819938</v>
      </c>
      <c r="F2124" s="15" t="b">
        <v>0</v>
      </c>
      <c r="G2124" s="15">
        <v>26</v>
      </c>
    </row>
    <row r="2125" spans="1:7" x14ac:dyDescent="0.35">
      <c r="A2125" s="15" t="str">
        <v>successful</v>
      </c>
      <c r="B2125" s="15" t="str">
        <v>US</v>
      </c>
      <c r="C2125" s="15" t="str">
        <v>USD</v>
      </c>
      <c r="D2125" s="15">
        <v>1440556553</v>
      </c>
      <c r="E2125" s="15">
        <v>1435372553</v>
      </c>
      <c r="F2125" s="15" t="b">
        <v>0</v>
      </c>
      <c r="G2125" s="15">
        <v>88</v>
      </c>
    </row>
    <row r="2126" spans="1:7" x14ac:dyDescent="0.35">
      <c r="A2126" s="15" t="str">
        <v>successful</v>
      </c>
      <c r="B2126" s="15" t="str">
        <v>US</v>
      </c>
      <c r="C2126" s="15" t="str">
        <v>USD</v>
      </c>
      <c r="D2126" s="15">
        <v>1399293386</v>
      </c>
      <c r="E2126" s="15">
        <v>1397133386</v>
      </c>
      <c r="F2126" s="15" t="b">
        <v>0</v>
      </c>
      <c r="G2126" s="15">
        <v>91</v>
      </c>
    </row>
    <row r="2127" spans="1:7" x14ac:dyDescent="0.35">
      <c r="A2127" s="15" t="str">
        <v>successful</v>
      </c>
      <c r="B2127" s="15" t="str">
        <v>GB</v>
      </c>
      <c r="C2127" s="15" t="str">
        <v>GBP</v>
      </c>
      <c r="D2127" s="15">
        <v>1439247600</v>
      </c>
      <c r="E2127" s="15">
        <v>1434625937</v>
      </c>
      <c r="F2127" s="15" t="b">
        <v>0</v>
      </c>
      <c r="G2127" s="15">
        <v>3</v>
      </c>
    </row>
    <row r="2128" spans="1:7" x14ac:dyDescent="0.35">
      <c r="A2128" s="15" t="str">
        <v>successful</v>
      </c>
      <c r="B2128" s="15" t="str">
        <v>GB</v>
      </c>
      <c r="C2128" s="15" t="str">
        <v>GBP</v>
      </c>
      <c r="D2128" s="15">
        <v>1438543889</v>
      </c>
      <c r="E2128" s="15">
        <v>1436383889</v>
      </c>
      <c r="F2128" s="15" t="b">
        <v>0</v>
      </c>
      <c r="G2128" s="15">
        <v>28</v>
      </c>
    </row>
    <row r="2129" spans="1:7" x14ac:dyDescent="0.35">
      <c r="A2129" s="15" t="str">
        <v>successful</v>
      </c>
      <c r="B2129" s="15" t="str">
        <v>US</v>
      </c>
      <c r="C2129" s="15" t="str">
        <v>USD</v>
      </c>
      <c r="D2129" s="15">
        <v>1427907626</v>
      </c>
      <c r="E2129" s="15">
        <v>1425319226</v>
      </c>
      <c r="F2129" s="15" t="b">
        <v>0</v>
      </c>
      <c r="G2129" s="15">
        <v>77</v>
      </c>
    </row>
    <row r="2130" spans="1:7" x14ac:dyDescent="0.35">
      <c r="A2130" s="15" t="str">
        <v>successful</v>
      </c>
      <c r="B2130" s="15" t="str">
        <v>US</v>
      </c>
      <c r="C2130" s="15" t="str">
        <v>USD</v>
      </c>
      <c r="D2130" s="15">
        <v>1464482160</v>
      </c>
      <c r="E2130" s="15">
        <v>1462824832</v>
      </c>
      <c r="F2130" s="15" t="b">
        <v>0</v>
      </c>
      <c r="G2130" s="15">
        <v>27</v>
      </c>
    </row>
    <row r="2131" spans="1:7" x14ac:dyDescent="0.35">
      <c r="A2131" s="15" t="str">
        <v>successful</v>
      </c>
      <c r="B2131" s="15" t="str">
        <v>US</v>
      </c>
      <c r="C2131" s="15" t="str">
        <v>USD</v>
      </c>
      <c r="D2131" s="15">
        <v>1406745482</v>
      </c>
      <c r="E2131" s="15">
        <v>1404153482</v>
      </c>
      <c r="F2131" s="15" t="b">
        <v>0</v>
      </c>
      <c r="G2131" s="15">
        <v>107</v>
      </c>
    </row>
    <row r="2132" spans="1:7" x14ac:dyDescent="0.35">
      <c r="A2132" s="15" t="str">
        <v>successful</v>
      </c>
      <c r="B2132" s="15" t="str">
        <v>US</v>
      </c>
      <c r="C2132" s="15" t="str">
        <v>USD</v>
      </c>
      <c r="D2132" s="15">
        <v>1404360045</v>
      </c>
      <c r="E2132" s="15">
        <v>1401336045</v>
      </c>
      <c r="F2132" s="15" t="b">
        <v>0</v>
      </c>
      <c r="G2132" s="15">
        <v>96</v>
      </c>
    </row>
    <row r="2133" spans="1:7" x14ac:dyDescent="0.35">
      <c r="A2133" s="15" t="str">
        <v>successful</v>
      </c>
      <c r="B2133" s="15" t="str">
        <v>US</v>
      </c>
      <c r="C2133" s="15" t="str">
        <v>USD</v>
      </c>
      <c r="D2133" s="15">
        <v>1425185940</v>
      </c>
      <c r="E2133" s="15">
        <v>1423960097</v>
      </c>
      <c r="F2133" s="15" t="b">
        <v>0</v>
      </c>
      <c r="G2133" s="15">
        <v>56</v>
      </c>
    </row>
    <row r="2134" spans="1:7" x14ac:dyDescent="0.35">
      <c r="A2134" s="15" t="str">
        <v>successful</v>
      </c>
      <c r="B2134" s="15" t="str">
        <v>US</v>
      </c>
      <c r="C2134" s="15" t="str">
        <v>USD</v>
      </c>
      <c r="D2134" s="15">
        <v>1402594090</v>
      </c>
      <c r="E2134" s="15">
        <v>1400002090</v>
      </c>
      <c r="F2134" s="15" t="b">
        <v>0</v>
      </c>
      <c r="G2134" s="15">
        <v>58</v>
      </c>
    </row>
    <row r="2135" spans="1:7" x14ac:dyDescent="0.35">
      <c r="A2135" s="15" t="str">
        <v>successful</v>
      </c>
      <c r="B2135" s="15" t="str">
        <v>US</v>
      </c>
      <c r="C2135" s="15" t="str">
        <v>USD</v>
      </c>
      <c r="D2135" s="15">
        <v>1460730079</v>
      </c>
      <c r="E2135" s="15">
        <v>1458138079</v>
      </c>
      <c r="F2135" s="15" t="b">
        <v>0</v>
      </c>
      <c r="G2135" s="15">
        <v>15</v>
      </c>
    </row>
    <row r="2136" spans="1:7" x14ac:dyDescent="0.35">
      <c r="A2136" s="15" t="str">
        <v>successful</v>
      </c>
      <c r="B2136" s="15" t="str">
        <v>GB</v>
      </c>
      <c r="C2136" s="15" t="str">
        <v>GBP</v>
      </c>
      <c r="D2136" s="15">
        <v>1434234010</v>
      </c>
      <c r="E2136" s="15">
        <v>1431642010</v>
      </c>
      <c r="F2136" s="15" t="b">
        <v>0</v>
      </c>
      <c r="G2136" s="15">
        <v>20</v>
      </c>
    </row>
    <row r="2137" spans="1:7" x14ac:dyDescent="0.35">
      <c r="A2137" s="15" t="str">
        <v>successful</v>
      </c>
      <c r="B2137" s="15" t="str">
        <v>US</v>
      </c>
      <c r="C2137" s="15" t="str">
        <v>USD</v>
      </c>
      <c r="D2137" s="15">
        <v>1463529600</v>
      </c>
      <c r="E2137" s="15">
        <v>1462307652</v>
      </c>
      <c r="F2137" s="15" t="b">
        <v>0</v>
      </c>
      <c r="G2137" s="15">
        <v>38</v>
      </c>
    </row>
    <row r="2138" spans="1:7" x14ac:dyDescent="0.35">
      <c r="A2138" s="15" t="str">
        <v>successful</v>
      </c>
      <c r="B2138" s="15" t="str">
        <v>US</v>
      </c>
      <c r="C2138" s="15" t="str">
        <v>USD</v>
      </c>
      <c r="D2138" s="15">
        <v>1480399200</v>
      </c>
      <c r="E2138" s="15">
        <v>1478616506</v>
      </c>
      <c r="F2138" s="15" t="b">
        <v>0</v>
      </c>
      <c r="G2138" s="15">
        <v>33</v>
      </c>
    </row>
    <row r="2139" spans="1:7" x14ac:dyDescent="0.35">
      <c r="A2139" s="15" t="str">
        <v>successful</v>
      </c>
      <c r="B2139" s="15" t="str">
        <v>US</v>
      </c>
      <c r="C2139" s="15" t="str">
        <v>USD</v>
      </c>
      <c r="D2139" s="15">
        <v>1479175680</v>
      </c>
      <c r="E2139" s="15">
        <v>1476317247</v>
      </c>
      <c r="F2139" s="15" t="b">
        <v>0</v>
      </c>
      <c r="G2139" s="15">
        <v>57</v>
      </c>
    </row>
    <row r="2140" spans="1:7" x14ac:dyDescent="0.35">
      <c r="A2140" s="15" t="str">
        <v>successful</v>
      </c>
      <c r="B2140" s="15" t="str">
        <v>CA</v>
      </c>
      <c r="C2140" s="15" t="str">
        <v>CAD</v>
      </c>
      <c r="D2140" s="15">
        <v>1428606055</v>
      </c>
      <c r="E2140" s="15">
        <v>1427223655</v>
      </c>
      <c r="F2140" s="15" t="b">
        <v>0</v>
      </c>
      <c r="G2140" s="15">
        <v>25</v>
      </c>
    </row>
    <row r="2141" spans="1:7" x14ac:dyDescent="0.35">
      <c r="A2141" s="15" t="str">
        <v>successful</v>
      </c>
      <c r="B2141" s="15" t="str">
        <v>US</v>
      </c>
      <c r="C2141" s="15" t="str">
        <v>USD</v>
      </c>
      <c r="D2141" s="15">
        <v>1428552000</v>
      </c>
      <c r="E2141" s="15">
        <v>1426199843</v>
      </c>
      <c r="F2141" s="15" t="b">
        <v>0</v>
      </c>
      <c r="G2141" s="15">
        <v>14</v>
      </c>
    </row>
    <row r="2142" spans="1:7" x14ac:dyDescent="0.35">
      <c r="A2142" s="15" t="str">
        <v>successful</v>
      </c>
      <c r="B2142" s="15" t="str">
        <v>US</v>
      </c>
      <c r="C2142" s="15" t="str">
        <v>USD</v>
      </c>
      <c r="D2142" s="15">
        <v>1406854800</v>
      </c>
      <c r="E2142" s="15">
        <v>1403599778</v>
      </c>
      <c r="F2142" s="15" t="b">
        <v>0</v>
      </c>
      <c r="G2142" s="15">
        <v>94</v>
      </c>
    </row>
    <row r="2143" spans="1:7" x14ac:dyDescent="0.35">
      <c r="A2143" s="15" t="str">
        <v>successful</v>
      </c>
      <c r="B2143" s="15" t="str">
        <v>US</v>
      </c>
      <c r="C2143" s="15" t="str">
        <v>USD</v>
      </c>
      <c r="D2143" s="15">
        <v>1411790400</v>
      </c>
      <c r="E2143" s="15">
        <v>1409884821</v>
      </c>
      <c r="F2143" s="15" t="b">
        <v>0</v>
      </c>
      <c r="G2143" s="15">
        <v>59</v>
      </c>
    </row>
    <row r="2144" spans="1:7" x14ac:dyDescent="0.35">
      <c r="A2144" s="15" t="str">
        <v>successful</v>
      </c>
      <c r="B2144" s="15" t="str">
        <v>US</v>
      </c>
      <c r="C2144" s="15" t="str">
        <v>USD</v>
      </c>
      <c r="D2144" s="15">
        <v>1423942780</v>
      </c>
      <c r="E2144" s="15">
        <v>1418758780</v>
      </c>
      <c r="F2144" s="15" t="b">
        <v>0</v>
      </c>
      <c r="G2144" s="15">
        <v>36</v>
      </c>
    </row>
    <row r="2145" spans="1:7" x14ac:dyDescent="0.35">
      <c r="A2145" s="15" t="str">
        <v>successful</v>
      </c>
      <c r="B2145" s="15" t="str">
        <v>US</v>
      </c>
      <c r="C2145" s="15" t="str">
        <v>USD</v>
      </c>
      <c r="D2145" s="15">
        <v>1459010340</v>
      </c>
      <c r="E2145" s="15">
        <v>1456421940</v>
      </c>
      <c r="F2145" s="15" t="b">
        <v>0</v>
      </c>
      <c r="G2145" s="15">
        <v>115</v>
      </c>
    </row>
    <row r="2146" spans="1:7" x14ac:dyDescent="0.35">
      <c r="A2146" s="15" t="str">
        <v>successful</v>
      </c>
      <c r="B2146" s="15" t="str">
        <v>US</v>
      </c>
      <c r="C2146" s="15" t="str">
        <v>USD</v>
      </c>
      <c r="D2146" s="15">
        <v>1436817960</v>
      </c>
      <c r="E2146" s="15">
        <v>1433999785</v>
      </c>
      <c r="F2146" s="15" t="b">
        <v>0</v>
      </c>
      <c r="G2146" s="15">
        <v>30</v>
      </c>
    </row>
    <row r="2147" spans="1:7" x14ac:dyDescent="0.35">
      <c r="A2147" s="15" t="str">
        <v>successful</v>
      </c>
      <c r="B2147" s="15" t="str">
        <v>US</v>
      </c>
      <c r="C2147" s="15" t="str">
        <v>USD</v>
      </c>
      <c r="D2147" s="15">
        <v>1410210685</v>
      </c>
      <c r="E2147" s="15">
        <v>1408050685</v>
      </c>
      <c r="F2147" s="15" t="b">
        <v>0</v>
      </c>
      <c r="G2147" s="15">
        <v>52</v>
      </c>
    </row>
    <row r="2148" spans="1:7" x14ac:dyDescent="0.35">
      <c r="A2148" s="15" t="str">
        <v>successful</v>
      </c>
      <c r="B2148" s="15" t="str">
        <v>GB</v>
      </c>
      <c r="C2148" s="15" t="str">
        <v>GBP</v>
      </c>
      <c r="D2148" s="15">
        <v>1469401200</v>
      </c>
      <c r="E2148" s="15">
        <v>1466887297</v>
      </c>
      <c r="F2148" s="15" t="b">
        <v>0</v>
      </c>
      <c r="G2148" s="15">
        <v>27</v>
      </c>
    </row>
    <row r="2149" spans="1:7" x14ac:dyDescent="0.35">
      <c r="A2149" s="15" t="str">
        <v>successful</v>
      </c>
      <c r="B2149" s="15" t="str">
        <v>US</v>
      </c>
      <c r="C2149" s="15" t="str">
        <v>USD</v>
      </c>
      <c r="D2149" s="15">
        <v>1458057600</v>
      </c>
      <c r="E2149" s="15">
        <v>1455938520</v>
      </c>
      <c r="F2149" s="15" t="b">
        <v>0</v>
      </c>
      <c r="G2149" s="15">
        <v>24</v>
      </c>
    </row>
    <row r="2150" spans="1:7" x14ac:dyDescent="0.35">
      <c r="A2150" s="15" t="str">
        <v>successful</v>
      </c>
      <c r="B2150" s="15" t="str">
        <v>CA</v>
      </c>
      <c r="C2150" s="15" t="str">
        <v>CAD</v>
      </c>
      <c r="D2150" s="15">
        <v>1468193532</v>
      </c>
      <c r="E2150" s="15">
        <v>1465601532</v>
      </c>
      <c r="F2150" s="15" t="b">
        <v>0</v>
      </c>
      <c r="G2150" s="15">
        <v>10</v>
      </c>
    </row>
    <row r="2151" spans="1:7" x14ac:dyDescent="0.35">
      <c r="A2151" s="15" t="str">
        <v>successful</v>
      </c>
      <c r="B2151" s="15" t="str">
        <v>GB</v>
      </c>
      <c r="C2151" s="15" t="str">
        <v>GBP</v>
      </c>
      <c r="D2151" s="15">
        <v>1470132180</v>
      </c>
      <c r="E2151" s="15">
        <v>1467040769</v>
      </c>
      <c r="F2151" s="15" t="b">
        <v>0</v>
      </c>
      <c r="G2151" s="15">
        <v>30</v>
      </c>
    </row>
    <row r="2152" spans="1:7" x14ac:dyDescent="0.35">
      <c r="A2152" s="15" t="str">
        <v>successful</v>
      </c>
      <c r="B2152" s="15" t="str">
        <v>US</v>
      </c>
      <c r="C2152" s="15" t="str">
        <v>USD</v>
      </c>
      <c r="D2152" s="15">
        <v>1464310475</v>
      </c>
      <c r="E2152" s="15">
        <v>1461718475</v>
      </c>
      <c r="F2152" s="15" t="b">
        <v>0</v>
      </c>
      <c r="G2152" s="15">
        <v>71</v>
      </c>
    </row>
    <row r="2153" spans="1:7" x14ac:dyDescent="0.35">
      <c r="A2153" s="15" t="str">
        <v>successful</v>
      </c>
      <c r="B2153" s="15" t="str">
        <v>US</v>
      </c>
      <c r="C2153" s="15" t="str">
        <v>USD</v>
      </c>
      <c r="D2153" s="15">
        <v>1436587140</v>
      </c>
      <c r="E2153" s="15">
        <v>1434113406</v>
      </c>
      <c r="F2153" s="15" t="b">
        <v>0</v>
      </c>
      <c r="G2153" s="15">
        <v>10</v>
      </c>
    </row>
    <row r="2154" spans="1:7" x14ac:dyDescent="0.35">
      <c r="A2154" s="15" t="str">
        <v>successful</v>
      </c>
      <c r="B2154" s="15" t="str">
        <v>GB</v>
      </c>
      <c r="C2154" s="15" t="str">
        <v>GBP</v>
      </c>
      <c r="D2154" s="15">
        <v>1429955619</v>
      </c>
      <c r="E2154" s="15">
        <v>1424775219</v>
      </c>
      <c r="F2154" s="15" t="b">
        <v>0</v>
      </c>
      <c r="G2154" s="15">
        <v>24</v>
      </c>
    </row>
    <row r="2155" spans="1:7" x14ac:dyDescent="0.35">
      <c r="A2155" s="15" t="str">
        <v>successful</v>
      </c>
      <c r="B2155" s="15" t="str">
        <v>GB</v>
      </c>
      <c r="C2155" s="15" t="str">
        <v>GBP</v>
      </c>
      <c r="D2155" s="15">
        <v>1406761200</v>
      </c>
      <c r="E2155" s="15">
        <v>1402403907</v>
      </c>
      <c r="F2155" s="15" t="b">
        <v>0</v>
      </c>
      <c r="G2155" s="15">
        <v>38</v>
      </c>
    </row>
    <row r="2156" spans="1:7" x14ac:dyDescent="0.35">
      <c r="A2156" s="15" t="str">
        <v>successful</v>
      </c>
      <c r="B2156" s="15" t="str">
        <v>US</v>
      </c>
      <c r="C2156" s="15" t="str">
        <v>USD</v>
      </c>
      <c r="D2156" s="15">
        <v>1426965758</v>
      </c>
      <c r="E2156" s="15">
        <v>1424377358</v>
      </c>
      <c r="F2156" s="15" t="b">
        <v>0</v>
      </c>
      <c r="G2156" s="15">
        <v>26</v>
      </c>
    </row>
    <row r="2157" spans="1:7" x14ac:dyDescent="0.35">
      <c r="A2157" s="15" t="str">
        <v>successful</v>
      </c>
      <c r="B2157" s="15" t="str">
        <v>GB</v>
      </c>
      <c r="C2157" s="15" t="str">
        <v>GBP</v>
      </c>
      <c r="D2157" s="15">
        <v>1464692400</v>
      </c>
      <c r="E2157" s="15">
        <v>1461769373</v>
      </c>
      <c r="F2157" s="15" t="b">
        <v>0</v>
      </c>
      <c r="G2157" s="15">
        <v>19</v>
      </c>
    </row>
    <row r="2158" spans="1:7" x14ac:dyDescent="0.35">
      <c r="A2158" s="15" t="str">
        <v>successful</v>
      </c>
      <c r="B2158" s="15" t="str">
        <v>CA</v>
      </c>
      <c r="C2158" s="15" t="str">
        <v>CAD</v>
      </c>
      <c r="D2158" s="15">
        <v>1433131140</v>
      </c>
      <c r="E2158" s="15">
        <v>1429120908</v>
      </c>
      <c r="F2158" s="15" t="b">
        <v>0</v>
      </c>
      <c r="G2158" s="15">
        <v>11</v>
      </c>
    </row>
    <row r="2159" spans="1:7" x14ac:dyDescent="0.35">
      <c r="A2159" s="15" t="str">
        <v>successful</v>
      </c>
      <c r="B2159" s="15" t="str">
        <v>US</v>
      </c>
      <c r="C2159" s="15" t="str">
        <v>USD</v>
      </c>
      <c r="D2159" s="15">
        <v>1465940580</v>
      </c>
      <c r="E2159" s="15">
        <v>1462603021</v>
      </c>
      <c r="F2159" s="15" t="b">
        <v>0</v>
      </c>
      <c r="G2159" s="15">
        <v>27</v>
      </c>
    </row>
    <row r="2160" spans="1:7" x14ac:dyDescent="0.35">
      <c r="A2160" s="15" t="str">
        <v>successful</v>
      </c>
      <c r="B2160" s="15" t="str">
        <v>US</v>
      </c>
      <c r="C2160" s="15" t="str">
        <v>USD</v>
      </c>
      <c r="D2160" s="15">
        <v>1427860740</v>
      </c>
      <c r="E2160" s="15">
        <v>1424727712</v>
      </c>
      <c r="F2160" s="15" t="b">
        <v>0</v>
      </c>
      <c r="G2160" s="15">
        <v>34</v>
      </c>
    </row>
    <row r="2161" spans="1:7" x14ac:dyDescent="0.35">
      <c r="A2161" s="15" t="str">
        <v>successful</v>
      </c>
      <c r="B2161" s="15" t="str">
        <v>GB</v>
      </c>
      <c r="C2161" s="15" t="str">
        <v>GBP</v>
      </c>
      <c r="D2161" s="15">
        <v>1440111600</v>
      </c>
      <c r="E2161" s="15">
        <v>1437545657</v>
      </c>
      <c r="F2161" s="15" t="b">
        <v>0</v>
      </c>
      <c r="G2161" s="15">
        <v>20</v>
      </c>
    </row>
    <row r="2162" spans="1:7" x14ac:dyDescent="0.35">
      <c r="A2162" s="15" t="str">
        <v>successful</v>
      </c>
      <c r="B2162" s="15" t="str">
        <v>US</v>
      </c>
      <c r="C2162" s="15" t="str">
        <v>USD</v>
      </c>
      <c r="D2162" s="15">
        <v>1405614823</v>
      </c>
      <c r="E2162" s="15">
        <v>1403022823</v>
      </c>
      <c r="F2162" s="15" t="b">
        <v>0</v>
      </c>
      <c r="G2162" s="15">
        <v>37</v>
      </c>
    </row>
    <row r="2163" spans="1:7" x14ac:dyDescent="0.35">
      <c r="A2163" s="15" t="str">
        <v>successful</v>
      </c>
      <c r="B2163" s="15" t="str">
        <v>US</v>
      </c>
      <c r="C2163" s="15" t="str">
        <v>USD</v>
      </c>
      <c r="D2163" s="15">
        <v>1445659140</v>
      </c>
      <c r="E2163" s="15">
        <v>1444236216</v>
      </c>
      <c r="F2163" s="15" t="b">
        <v>0</v>
      </c>
      <c r="G2163" s="15">
        <v>20</v>
      </c>
    </row>
    <row r="2164" spans="1:7" x14ac:dyDescent="0.35">
      <c r="A2164" s="15" t="str">
        <v>successful</v>
      </c>
      <c r="B2164" s="15" t="str">
        <v>US</v>
      </c>
      <c r="C2164" s="15" t="str">
        <v>USD</v>
      </c>
      <c r="D2164" s="15">
        <v>1426187582</v>
      </c>
      <c r="E2164" s="15">
        <v>1423599182</v>
      </c>
      <c r="F2164" s="15" t="b">
        <v>0</v>
      </c>
      <c r="G2164" s="15">
        <v>10</v>
      </c>
    </row>
    <row r="2165" spans="1:7" x14ac:dyDescent="0.35">
      <c r="A2165" s="15" t="str">
        <v>successful</v>
      </c>
      <c r="B2165" s="15" t="str">
        <v>US</v>
      </c>
      <c r="C2165" s="15" t="str">
        <v>USD</v>
      </c>
      <c r="D2165" s="15">
        <v>1437166920</v>
      </c>
      <c r="E2165" s="15">
        <v>1435554104</v>
      </c>
      <c r="F2165" s="15" t="b">
        <v>0</v>
      </c>
      <c r="G2165" s="15">
        <v>26</v>
      </c>
    </row>
    <row r="2166" spans="1:7" x14ac:dyDescent="0.35">
      <c r="A2166" s="15" t="str">
        <v>successful</v>
      </c>
      <c r="B2166" s="15" t="str">
        <v>GB</v>
      </c>
      <c r="C2166" s="15" t="str">
        <v>GBP</v>
      </c>
      <c r="D2166" s="15">
        <v>1436110717</v>
      </c>
      <c r="E2166" s="15">
        <v>1433518717</v>
      </c>
      <c r="F2166" s="15" t="b">
        <v>0</v>
      </c>
      <c r="G2166" s="15">
        <v>20</v>
      </c>
    </row>
    <row r="2167" spans="1:7" x14ac:dyDescent="0.35">
      <c r="A2167" s="15" t="str">
        <v>successful</v>
      </c>
      <c r="B2167" s="15" t="str">
        <v>US</v>
      </c>
      <c r="C2167" s="15" t="str">
        <v>USD</v>
      </c>
      <c r="D2167" s="15">
        <v>1451881207</v>
      </c>
      <c r="E2167" s="15">
        <v>1449116407</v>
      </c>
      <c r="F2167" s="15" t="b">
        <v>0</v>
      </c>
      <c r="G2167" s="15">
        <v>46</v>
      </c>
    </row>
    <row r="2168" spans="1:7" x14ac:dyDescent="0.35">
      <c r="A2168" s="15" t="str">
        <v>successful</v>
      </c>
      <c r="B2168" s="15" t="str">
        <v>DE</v>
      </c>
      <c r="C2168" s="15" t="str">
        <v>EUR</v>
      </c>
      <c r="D2168" s="15">
        <v>1453244340</v>
      </c>
      <c r="E2168" s="15">
        <v>1448136417</v>
      </c>
      <c r="F2168" s="15" t="b">
        <v>0</v>
      </c>
      <c r="G2168" s="15">
        <v>76</v>
      </c>
    </row>
    <row r="2169" spans="1:7" x14ac:dyDescent="0.35">
      <c r="A2169" s="15" t="str">
        <v>successful</v>
      </c>
      <c r="B2169" s="15" t="str">
        <v>US</v>
      </c>
      <c r="C2169" s="15" t="str">
        <v>USD</v>
      </c>
      <c r="D2169" s="15">
        <v>1437364740</v>
      </c>
      <c r="E2169" s="15">
        <v>1434405044</v>
      </c>
      <c r="F2169" s="15" t="b">
        <v>0</v>
      </c>
      <c r="G2169" s="15">
        <v>41</v>
      </c>
    </row>
    <row r="2170" spans="1:7" x14ac:dyDescent="0.35">
      <c r="A2170" s="15" t="str">
        <v>successful</v>
      </c>
      <c r="B2170" s="15" t="str">
        <v>GB</v>
      </c>
      <c r="C2170" s="15" t="str">
        <v>GBP</v>
      </c>
      <c r="D2170" s="15">
        <v>1470058860</v>
      </c>
      <c r="E2170" s="15">
        <v>1469026903</v>
      </c>
      <c r="F2170" s="15" t="b">
        <v>0</v>
      </c>
      <c r="G2170" s="15">
        <v>7</v>
      </c>
    </row>
    <row r="2171" spans="1:7" x14ac:dyDescent="0.35">
      <c r="A2171" s="15" t="str">
        <v>successful</v>
      </c>
      <c r="B2171" s="15" t="str">
        <v>US</v>
      </c>
      <c r="C2171" s="15" t="str">
        <v>USD</v>
      </c>
      <c r="D2171" s="15">
        <v>1434505214</v>
      </c>
      <c r="E2171" s="15">
        <v>1432690814</v>
      </c>
      <c r="F2171" s="15" t="b">
        <v>0</v>
      </c>
      <c r="G2171" s="15">
        <v>49</v>
      </c>
    </row>
    <row r="2172" spans="1:7" x14ac:dyDescent="0.35">
      <c r="A2172" s="15" t="str">
        <v>successful</v>
      </c>
      <c r="B2172" s="15" t="str">
        <v>GB</v>
      </c>
      <c r="C2172" s="15" t="str">
        <v>GBP</v>
      </c>
      <c r="D2172" s="15">
        <v>1430993394</v>
      </c>
      <c r="E2172" s="15">
        <v>1428401394</v>
      </c>
      <c r="F2172" s="15" t="b">
        <v>0</v>
      </c>
      <c r="G2172" s="15">
        <v>26</v>
      </c>
    </row>
    <row r="2173" spans="1:7" x14ac:dyDescent="0.35">
      <c r="A2173" s="15" t="str">
        <v>successful</v>
      </c>
      <c r="B2173" s="15" t="str">
        <v>GB</v>
      </c>
      <c r="C2173" s="15" t="str">
        <v>GBP</v>
      </c>
      <c r="D2173" s="15">
        <v>1427414400</v>
      </c>
      <c r="E2173" s="15">
        <v>1422656201</v>
      </c>
      <c r="F2173" s="15" t="b">
        <v>0</v>
      </c>
      <c r="G2173" s="15">
        <v>65</v>
      </c>
    </row>
    <row r="2174" spans="1:7" x14ac:dyDescent="0.35">
      <c r="A2174" s="15" t="str">
        <v>successful</v>
      </c>
      <c r="B2174" s="15" t="str">
        <v>US</v>
      </c>
      <c r="C2174" s="15" t="str">
        <v>USD</v>
      </c>
      <c r="D2174" s="15">
        <v>1420033187</v>
      </c>
      <c r="E2174" s="15">
        <v>1414845587</v>
      </c>
      <c r="F2174" s="15" t="b">
        <v>0</v>
      </c>
      <c r="G2174" s="15">
        <v>28</v>
      </c>
    </row>
    <row r="2175" spans="1:7" x14ac:dyDescent="0.35">
      <c r="A2175" s="15" t="str">
        <v>successful</v>
      </c>
      <c r="B2175" s="15" t="str">
        <v>US</v>
      </c>
      <c r="C2175" s="15" t="str">
        <v>USD</v>
      </c>
      <c r="D2175" s="15">
        <v>1472676371</v>
      </c>
      <c r="E2175" s="15">
        <v>1470948371</v>
      </c>
      <c r="F2175" s="15" t="b">
        <v>0</v>
      </c>
      <c r="G2175" s="15">
        <v>8</v>
      </c>
    </row>
    <row r="2176" spans="1:7" x14ac:dyDescent="0.35">
      <c r="A2176" s="15" t="str">
        <v>successful</v>
      </c>
      <c r="B2176" s="15" t="str">
        <v>US</v>
      </c>
      <c r="C2176" s="15" t="str">
        <v>USD</v>
      </c>
      <c r="D2176" s="15">
        <v>1464371211</v>
      </c>
      <c r="E2176" s="15">
        <v>1463161611</v>
      </c>
      <c r="F2176" s="15" t="b">
        <v>0</v>
      </c>
      <c r="G2176" s="15">
        <v>3</v>
      </c>
    </row>
    <row r="2177" spans="1:7" x14ac:dyDescent="0.35">
      <c r="A2177" s="15" t="str">
        <v>successful</v>
      </c>
      <c r="B2177" s="15" t="str">
        <v>US</v>
      </c>
      <c r="C2177" s="15" t="str">
        <v>USD</v>
      </c>
      <c r="D2177" s="15">
        <v>1415222545</v>
      </c>
      <c r="E2177" s="15">
        <v>1413404545</v>
      </c>
      <c r="F2177" s="15" t="b">
        <v>0</v>
      </c>
      <c r="G2177" s="15">
        <v>9</v>
      </c>
    </row>
    <row r="2178" spans="1:7" x14ac:dyDescent="0.35">
      <c r="A2178" s="15" t="str">
        <v>successful</v>
      </c>
      <c r="B2178" s="15" t="str">
        <v>US</v>
      </c>
      <c r="C2178" s="15" t="str">
        <v>USD</v>
      </c>
      <c r="D2178" s="15">
        <v>1455936335</v>
      </c>
      <c r="E2178" s="15">
        <v>1452048335</v>
      </c>
      <c r="F2178" s="15" t="b">
        <v>0</v>
      </c>
      <c r="G2178" s="15">
        <v>9</v>
      </c>
    </row>
    <row r="2179" spans="1:7" x14ac:dyDescent="0.35">
      <c r="A2179" s="15" t="str">
        <v>successful</v>
      </c>
      <c r="B2179" s="15" t="str">
        <v>CA</v>
      </c>
      <c r="C2179" s="15" t="str">
        <v>CAD</v>
      </c>
      <c r="D2179" s="15">
        <v>1417460940</v>
      </c>
      <c r="E2179" s="15">
        <v>1416516972</v>
      </c>
      <c r="F2179" s="15" t="b">
        <v>0</v>
      </c>
      <c r="G2179" s="15">
        <v>20</v>
      </c>
    </row>
    <row r="2180" spans="1:7" x14ac:dyDescent="0.35">
      <c r="A2180" s="15" t="str">
        <v>successful</v>
      </c>
      <c r="B2180" s="15" t="str">
        <v>GB</v>
      </c>
      <c r="C2180" s="15" t="str">
        <v>GBP</v>
      </c>
      <c r="D2180" s="15">
        <v>1434624067</v>
      </c>
      <c r="E2180" s="15">
        <v>1432032067</v>
      </c>
      <c r="F2180" s="15" t="b">
        <v>0</v>
      </c>
      <c r="G2180" s="15">
        <v>57</v>
      </c>
    </row>
    <row r="2181" spans="1:7" x14ac:dyDescent="0.35">
      <c r="A2181" s="15" t="str">
        <v>successful</v>
      </c>
      <c r="B2181" s="15" t="str">
        <v>GB</v>
      </c>
      <c r="C2181" s="15" t="str">
        <v>GBP</v>
      </c>
      <c r="D2181" s="15">
        <v>1461278208</v>
      </c>
      <c r="E2181" s="15">
        <v>1459463808</v>
      </c>
      <c r="F2181" s="15" t="b">
        <v>0</v>
      </c>
      <c r="G2181" s="15">
        <v>8</v>
      </c>
    </row>
    <row r="2182" spans="1:7" x14ac:dyDescent="0.35">
      <c r="A2182" s="15" t="str">
        <v>successful</v>
      </c>
      <c r="B2182" s="15" t="str">
        <v>US</v>
      </c>
      <c r="C2182" s="15" t="str">
        <v>USD</v>
      </c>
      <c r="D2182" s="15">
        <v>1470197340</v>
      </c>
      <c r="E2182" s="15">
        <v>1467497652</v>
      </c>
      <c r="F2182" s="15" t="b">
        <v>0</v>
      </c>
      <c r="G2182" s="15">
        <v>14</v>
      </c>
    </row>
    <row r="2183" spans="1:7" x14ac:dyDescent="0.35">
      <c r="A2183" s="15" t="str">
        <v>successful</v>
      </c>
      <c r="B2183" s="15" t="str">
        <v>GB</v>
      </c>
      <c r="C2183" s="15" t="str">
        <v>GBP</v>
      </c>
      <c r="D2183" s="15">
        <v>1435947758</v>
      </c>
      <c r="E2183" s="15">
        <v>1432837358</v>
      </c>
      <c r="F2183" s="15" t="b">
        <v>0</v>
      </c>
      <c r="G2183" s="15">
        <v>17</v>
      </c>
    </row>
    <row r="2184" spans="1:7" x14ac:dyDescent="0.35">
      <c r="A2184" s="15" t="str">
        <v>successful</v>
      </c>
      <c r="B2184" s="15" t="str">
        <v>SE</v>
      </c>
      <c r="C2184" s="15" t="str">
        <v>SEK</v>
      </c>
      <c r="D2184" s="15">
        <v>1432314209</v>
      </c>
      <c r="E2184" s="15">
        <v>1429722209</v>
      </c>
      <c r="F2184" s="15" t="b">
        <v>0</v>
      </c>
      <c r="G2184" s="15">
        <v>100</v>
      </c>
    </row>
    <row r="2185" spans="1:7" x14ac:dyDescent="0.35">
      <c r="A2185" s="15" t="str">
        <v>successful</v>
      </c>
      <c r="B2185" s="15" t="str">
        <v>US</v>
      </c>
      <c r="C2185" s="15" t="str">
        <v>USD</v>
      </c>
      <c r="D2185" s="15">
        <v>1438226724</v>
      </c>
      <c r="E2185" s="15">
        <v>1433042724</v>
      </c>
      <c r="F2185" s="15" t="b">
        <v>0</v>
      </c>
      <c r="G2185" s="15">
        <v>32</v>
      </c>
    </row>
    <row r="2186" spans="1:7" x14ac:dyDescent="0.35">
      <c r="A2186" s="15" t="str">
        <v>successful</v>
      </c>
      <c r="B2186" s="15" t="str">
        <v>GB</v>
      </c>
      <c r="C2186" s="15" t="str">
        <v>GBP</v>
      </c>
      <c r="D2186" s="15">
        <v>1459180229</v>
      </c>
      <c r="E2186" s="15">
        <v>1457023829</v>
      </c>
      <c r="F2186" s="15" t="b">
        <v>0</v>
      </c>
      <c r="G2186" s="15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George</cp:lastModifiedBy>
  <dcterms:created xsi:type="dcterms:W3CDTF">2017-04-20T15:17:24Z</dcterms:created>
  <dcterms:modified xsi:type="dcterms:W3CDTF">2021-07-22T04:14:58Z</dcterms:modified>
</cp:coreProperties>
</file>