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AA9D5C-4B66-4218-A832-24E3505391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sumo" sheetId="1" r:id="rId1"/>
    <sheet name="Execução" sheetId="2" r:id="rId2"/>
  </sheets>
  <definedNames>
    <definedName name="_xlnm._FilterDatabase" localSheetId="1" hidden="1">Execução!$A$1:$L$52</definedName>
    <definedName name="_xlnm.Print_Titles" localSheetId="1">Execução!$1:$1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6" i="1"/>
  <c r="E16" i="1"/>
  <c r="D16" i="1"/>
  <c r="C16" i="1"/>
  <c r="B16" i="1"/>
  <c r="F15" i="1"/>
  <c r="E15" i="1"/>
  <c r="D15" i="1"/>
  <c r="C15" i="1"/>
  <c r="B15" i="1"/>
  <c r="B11" i="1"/>
  <c r="B10" i="1"/>
  <c r="B9" i="1"/>
  <c r="B8" i="1"/>
  <c r="B6" i="1"/>
  <c r="B7" i="1" s="1"/>
  <c r="C7" i="1" s="1"/>
  <c r="C25" i="1" l="1"/>
  <c r="E25" i="1"/>
  <c r="D25" i="1"/>
  <c r="F25" i="1"/>
  <c r="C8" i="1"/>
  <c r="B25" i="1"/>
  <c r="C9" i="1"/>
  <c r="C10" i="1"/>
  <c r="C11" i="1"/>
  <c r="C6" i="1"/>
</calcChain>
</file>

<file path=xl/sharedStrings.xml><?xml version="1.0" encoding="utf-8"?>
<sst xmlns="http://schemas.openxmlformats.org/spreadsheetml/2006/main" count="520" uniqueCount="341">
  <si>
    <t>Resumo Executivo da Suíte</t>
  </si>
  <si>
    <t>Métrica</t>
  </si>
  <si>
    <t>Quantidade</t>
  </si>
  <si>
    <t>Percentual</t>
  </si>
  <si>
    <t>Total de Cenários Mapeados</t>
  </si>
  <si>
    <t>Cenários Executados</t>
  </si>
  <si>
    <t>Aprovados (Passou)</t>
  </si>
  <si>
    <t>Reprovados (Falhou)</t>
  </si>
  <si>
    <t>Bloqueados</t>
  </si>
  <si>
    <t>Pendentes (não executados)</t>
  </si>
  <si>
    <t>Por Canal (casos UI / API entram nas duas linhas)</t>
  </si>
  <si>
    <t>Canal</t>
  </si>
  <si>
    <t>Total</t>
  </si>
  <si>
    <t>Passou</t>
  </si>
  <si>
    <t>Falhou</t>
  </si>
  <si>
    <t>Bloqueado</t>
  </si>
  <si>
    <t>Pendente</t>
  </si>
  <si>
    <t>UI</t>
  </si>
  <si>
    <t>API</t>
  </si>
  <si>
    <t>Por Funcionalidade</t>
  </si>
  <si>
    <t>Funcionalidade</t>
  </si>
  <si>
    <t>Cupom</t>
  </si>
  <si>
    <t>Frete</t>
  </si>
  <si>
    <t>Carrinho</t>
  </si>
  <si>
    <t>Pedido</t>
  </si>
  <si>
    <t>Contrato da API</t>
  </si>
  <si>
    <t>Status</t>
  </si>
  <si>
    <t>Bug Relacionado</t>
  </si>
  <si>
    <t>BUG-003</t>
  </si>
  <si>
    <t>Executado por / Data</t>
  </si>
  <si>
    <t>ID</t>
  </si>
  <si>
    <t>Cenário / Descrição</t>
  </si>
  <si>
    <t>Referências / Tags</t>
  </si>
  <si>
    <t>Passos (step by step)</t>
  </si>
  <si>
    <t>Resultado Esperado</t>
  </si>
  <si>
    <t>Observações</t>
  </si>
  <si>
    <t>CT-01</t>
  </si>
  <si>
    <t>Aplicar BEMVINDO10 reduz 10% do subtotal dos produtos</t>
  </si>
  <si>
    <t>CA01, CA09, smoke, automatizar</t>
  </si>
  <si>
    <t>1. Acessar a Verzel Store com o carrinho vazio.
2. Adicionar 1 unidade de Calça Jeans Slim e 2 unidades de Boné Aba Curva.
3. Aplicar o cupom BEMVINDO10.
4. Conferir o resumo do carrinho.</t>
  </si>
  <si>
    <t>Subtotal: R$ 239,70
Desconto: R$ 23,97
Frete: Grátis
Total: R$ 215,73
Mensagem do cupom informa que foi aplicado.</t>
  </si>
  <si>
    <t>CT-02</t>
  </si>
  <si>
    <t>O desconto do cupom não incide sobre o frete</t>
  </si>
  <si>
    <t>UI / API</t>
  </si>
  <si>
    <t>CA01, CA09</t>
  </si>
  <si>
    <t>1. Acessar a Verzel Store com o carrinho vazio.
2. Adicionar 1 unidade de Mochila Urbana 20L.
3. Aplicar o cupom BEMVINDO10.
4. Conferir o resumo do carrinho.
5. Repetir no canal API (Postman): POST /api/carrinho/calcular com os mesmos itens e cupom e conferir os mesmos valores.</t>
  </si>
  <si>
    <t>Subtotal: R$ 100,00
Desconto: R$ 10,00
Frete: R$ 19,90
Total: R$ 109,90</t>
  </si>
  <si>
    <t>CT-03</t>
  </si>
  <si>
    <t>O código do cupom não diferencia maiúsculas de minúsculas</t>
  </si>
  <si>
    <t>CA02</t>
  </si>
  <si>
    <t>1. Acessar a Verzel Store com o carrinho vazio.
2. Adicionar 1 unidade de Mochila Urbana 20L.
3. Aplicar, um por vez (removendo o cupom entre as tentativas): bemvindo10, BemVindo10, bEmViNdO10.
4. Conferir desconto e total em cada tentativa.
5. Repetir no canal API (Postman): POST /api/carrinho/calcular com os mesmos itens e cupom e conferir os mesmos valores.</t>
  </si>
  <si>
    <t>Para os três códigos: desconto R$ 10,00 e total R$ 109,90.</t>
  </si>
  <si>
    <t>CT-04</t>
  </si>
  <si>
    <t>Espaços no início e no fim do código são ignorados</t>
  </si>
  <si>
    <t>1. Acessar a Verzel Store com o carrinho vazio.
2. Adicionar 1 unidade de Mochila Urbana 20L.
3. Aplicar, um por vez: '  BEMVINDO10' (2 espaços antes), 'BEMVINDO10  ' (2 espaços depois), '  bemvindo10  ' (2 espaços em cada ponta).
4. Conferir desconto e total em cada tentativa.
5. Repetir no canal API (Postman): POST /api/carrinho/calcular com os mesmos itens e cupom e conferir os mesmos valores.</t>
  </si>
  <si>
    <t>CT-05</t>
  </si>
  <si>
    <t>Cupom inexistente exibe "Cupom inválido." e não aplica desconto</t>
  </si>
  <si>
    <t>CA03</t>
  </si>
  <si>
    <t>1. Acessar a Verzel Store com o carrinho vazio.
2. Adicionar 1 unidade de Mochila Urbana 20L.
3. Aplicar, um por vez: DESCONTO50, BEMVINDO, BEMVINDO100.
4. Conferir a mensagem, o desconto e o total em cada tentativa.
5. Repetir no canal API (Postman): POST /api/carrinho/calcular com os mesmos itens e cupom e conferir os mesmos valores.</t>
  </si>
  <si>
    <t>Mensagem do cupom: "Cupom inválido."
Desconto: R$ 0,00
Total: R$ 119,90</t>
  </si>
  <si>
    <t>CT-06</t>
  </si>
  <si>
    <t>Cupom expirado exibe "Cupom expirado." e não aplica desconto</t>
  </si>
  <si>
    <t>CA04, automatizar</t>
  </si>
  <si>
    <t>1. Acessar a Verzel Store com o carrinho vazio.
2. Adicionar 1 unidade de Mochila Urbana 20L.
3. Aplicar, um por vez: VERAO2026, verao2026.
4. Conferir a mensagem, o desconto e o total em cada tentativa.
5. Repetir no canal API (Postman): POST /api/carrinho/calcular com os mesmos itens e cupom e conferir os mesmos valores.</t>
  </si>
  <si>
    <t>Mensagem do cupom: "Cupom expirado."
Desconto: R$ 0,00
Total: R$ 119,90</t>
  </si>
  <si>
    <t>CT-07</t>
  </si>
  <si>
    <t>Não é possível aplicar um segundo cupom sem remover o atual</t>
  </si>
  <si>
    <t>CA05, AMB-01</t>
  </si>
  <si>
    <t>1. Acessar a Verzel Store com o carrinho vazio.
2. Adicionar 1 unidade de Mochila Urbana 20L.
3. Aplicar o cupom BEMVINDO10.
4. Tentar aplicar o cupom VERAO2026 sem remover o atual.</t>
  </si>
  <si>
    <t>A interface não permite aplicar o segundo cupom.
BEMVINDO10 continua aplicado.
Desconto continua R$ 10,00.</t>
  </si>
  <si>
    <t>CT-08</t>
  </si>
  <si>
    <t>Remover o cupom atual e aplicar outro</t>
  </si>
  <si>
    <t>CA05</t>
  </si>
  <si>
    <t>1. Acessar a Verzel Store com o carrinho vazio.
2. Adicionar 1 unidade de Mochila Urbana 20L.
3. Aplicar o cupom BEMVINDO10.
4. Remover o cupom atual e conferir desconto e total.
5. Aplicar o cupom VERAO2026.</t>
  </si>
  <si>
    <t>Após remover: desconto R$ 0,00 e total R$ 119,90.
Após aplicar VERAO2026: mensagem "Cupom expirado." e desconto R$ 0,00.</t>
  </si>
  <si>
    <t>CT-09</t>
  </si>
  <si>
    <t>Um cupom inválido não impede aplicar um cupom válido em seguida</t>
  </si>
  <si>
    <t>1. Acessar a Verzel Store com o carrinho vazio.
2. Adicionar 1 unidade de Mochila Urbana 20L.
3. Aplicar DESCONTO50 e confirmar a mensagem "Cupom inválido."
4. Aplicar BEMVINDO10.</t>
  </si>
  <si>
    <t>Desconto R$ 10,00 e total R$ 109,90.</t>
  </si>
  <si>
    <t>CT-10</t>
  </si>
  <si>
    <t>Desconto e frete são recalculados ao alterar o carrinho com cupom aplicado</t>
  </si>
  <si>
    <t>CA01, CA06, BUG</t>
  </si>
  <si>
    <t>1. Acessar a Verzel Store com o carrinho vazio.
2. Adicionar 1 unidade de Mochila Urbana 20L.
3. Aplicar o cupom BEMVINDO10.
4. Aumentar a quantidade da Mochila para 2 e conferir o resumo.
5. Reduzir a quantidade da Mochila para 1 e conferir o resumo.</t>
  </si>
  <si>
    <t>Com 2 unidades: subtotal R$ 200,00; desconto R$ 20,00; frete R$ 0,00; total R$ 180,00.
Com 1 unidade: desconto R$ 10,00; frete R$ 19,90; total R$ 109,90.</t>
  </si>
  <si>
    <t>CT-11</t>
  </si>
  <si>
    <t>Espaço no meio do código não é ignorado</t>
  </si>
  <si>
    <t>CA02, CA03, AMB-02</t>
  </si>
  <si>
    <t>1. Acessar a Verzel Store com o carrinho vazio.
2. Adicionar 1 unidade de Mochila Urbana 20L.
3. Aplicar o cupom 'BEM VINDO10' (com espaço no meio).
4. Conferir mensagem, desconto e total.
5. Repetir no canal API (Postman): POST /api/carrinho/calcular com os mesmos itens e cupom e conferir os mesmos valores.</t>
  </si>
  <si>
    <t>CT-12</t>
  </si>
  <si>
    <t>Abaixo de R$ 200,00 cobra frete fixo e informa quanto falta</t>
  </si>
  <si>
    <t>CA07</t>
  </si>
  <si>
    <t>1. Acessar a Verzel Store com o carrinho vazio.
2. Para cada carrinho abaixo, conferir subtotal, frete, valor faltante e total: (a) 1 Mochila Urbana 20L; (b) 1 Boné Aba Curva; (c) 5 Kit 3 Pares de Meias; (d) 1 Tênis Casual Urbano.
3. Repetir no canal API (Postman): POST /api/carrinho/calcular com os mesmos itens e cupom e conferir os mesmos valores.</t>
  </si>
  <si>
    <t>Frete: R$ 19,90 em todos os casos.
(a) subtotal R$ 100,00; faltam R$ 100,00; total R$ 119,90
(b) subtotal R$ 49,90; faltam R$ 150,10; total R$ 69,80
(c) subtotal R$ 149,50; faltam R$ 50,50; total R$ 169,40
(d) subtotal R$ 189,90; faltam R$ 10,10; total R$ 209,80</t>
  </si>
  <si>
    <t>CT-13</t>
  </si>
  <si>
    <t>Subtotal exatamente igual a R$ 200,00 tem frete grátis (limite inclusivo)</t>
  </si>
  <si>
    <t>CA06, automatizar, BUG</t>
  </si>
  <si>
    <t>1. Acessar a Verzel Store com o carrinho vazio.
2. Para cada carrinho, conferir subtotal, frete, aviso de valor faltante e total: (a) 2 Mochila Urbana 20L; (b) 1 Mochila Urbana 20L + 2 Garrafa Térmica 750ml; (c) 4 Garrafa Térmica 750ml.
3. Repetir no canal API (Postman): POST /api/carrinho/calcular com os mesmos itens e cupom e conferir os mesmos valores.</t>
  </si>
  <si>
    <t>Subtotal: R$ 200,00
Frete: R$ 0,00
Sem aviso de valor faltante
Total: R$ 200,00</t>
  </si>
  <si>
    <t>Marcado como BUG no arquivo .feature. README relaciona o BUG-003 a este caso.</t>
  </si>
  <si>
    <t>CT-14</t>
  </si>
  <si>
    <t>Logo abaixo do limite ainda cobra frete</t>
  </si>
  <si>
    <t>CA06, CA07</t>
  </si>
  <si>
    <t>1. Acessar a Verzel Store com o carrinho vazio.
2. Conferir os carrinhos: (a) 1 Camiseta Essencial + 1 Calça Jeans Slim; (b) 4 Boné Aba Curva.
3. Repetir no canal API (Postman): POST /api/carrinho/calcular com os mesmos itens e cupom e conferir os mesmos valores.</t>
  </si>
  <si>
    <t>Frete: R$ 19,90 nos dois casos.
(a) subtotal R$ 199,80; faltam R$ 0,20; total R$ 219,70
(b) subtotal R$ 199,60; faltam R$ 0,40; total R$ 219,50</t>
  </si>
  <si>
    <t>CT-15</t>
  </si>
  <si>
    <t>Acima de R$ 200,00 o frete é grátis</t>
  </si>
  <si>
    <t>CA06</t>
  </si>
  <si>
    <t>1. Acessar a Verzel Store com o carrinho vazio.
2. Adicionar 1 unidade de Jaqueta Corta-Vento.
3. Conferir o resumo.
4. Repetir no canal API (Postman): POST /api/carrinho/calcular com os mesmos itens e cupom e conferir os mesmos valores.</t>
  </si>
  <si>
    <t>Subtotal: R$ 229,90
Frete: R$ 0,00
Total: R$ 229,90</t>
  </si>
  <si>
    <t>CT-16</t>
  </si>
  <si>
    <t>O frete grátis considera o subtotal antes do desconto do cupom</t>
  </si>
  <si>
    <t>CA08, automatizar</t>
  </si>
  <si>
    <t>1. Acessar a Verzel Store com o carrinho vazio.
2. Adicionar 1 unidade de Tênis Casual Urbano e 1 unidade de Kit 3 Pares de Meias.
3. Aplicar o cupom BEMVINDO10.
4. Conferir o resumo.
5. Repetir no canal API (Postman): POST /api/carrinho/calcular com os mesmos itens e cupom e conferir os mesmos valores.</t>
  </si>
  <si>
    <t>Subtotal: R$ 219,80
Desconto: R$ 21,98
Frete: R$ 0,00
Total: R$ 197,82 (abaixo de R$ 200,00, mas o frete continua grátis)</t>
  </si>
  <si>
    <t>CT-17</t>
  </si>
  <si>
    <t>Abaixo do limite com cupom, o valor faltante usa o subtotal antes do desconto</t>
  </si>
  <si>
    <t>CA07, CA08</t>
  </si>
  <si>
    <t>1. Acessar a Verzel Store com o carrinho vazio.
2. Adicionar 4 unidades de Boné Aba Curva.
3. Aplicar o cupom BEMVINDO10.
4. Conferir o resumo.
5. Repetir no canal API (Postman): POST /api/carrinho/calcular com os mesmos itens e cupom e conferir os mesmos valores.</t>
  </si>
  <si>
    <t>Subtotal: R$ 199,60
Desconto: R$ 19,96
Frete: R$ 19,90
Faltam R$ 0,40 para o frete grátis
Total: R$ 199,54</t>
  </si>
  <si>
    <t>CT-18</t>
  </si>
  <si>
    <t>O aviso de frete muda ao ultrapassar o limite e volta ao reduzir o carrinho</t>
  </si>
  <si>
    <t>1. Acessar a Verzel Store com o carrinho vazio.
2. Adicionar 1 unidade de Mochila Urbana 20L e confirmar o aviso "faltam R$ 100,00".
3. Adicionar mais 1 unidade de Mochila Urbana 20L e conferir frete e aviso.
4. Remover 1 unidade de Mochila Urbana 20L e conferir frete e aviso.</t>
  </si>
  <si>
    <t>Com 2 unidades: frete R$ 0,00 e sem aviso de valor faltante.
Após remover 1: frete R$ 19,90 e aviso "faltam R$ 100,00".</t>
  </si>
  <si>
    <t>CT-19</t>
  </si>
  <si>
    <t>Cinco unidades do mesmo produto são permitidas</t>
  </si>
  <si>
    <t>CA10</t>
  </si>
  <si>
    <t>1. Acessar a Verzel Store com o carrinho vazio.
2. Adicionar 5 unidades de Garrafa Térmica 750ml.
3. Conferir quantidade, subtotal e total.
4. API: POST /api/carrinho/calcular com P008 x5 e conferir os mesmos valores.</t>
  </si>
  <si>
    <t>Quantidade: 5
Subtotal: R$ 250,00
Total: R$ 250,00</t>
  </si>
  <si>
    <t>CT-20</t>
  </si>
  <si>
    <t>A sexta unidade do mesmo produto não é aceita na interface</t>
  </si>
  <si>
    <t>CA10, AMB-06</t>
  </si>
  <si>
    <t>1. Acessar a Verzel Store com o carrinho vazio.
2. Adicionar 5 unidades de Garrafa Térmica 750ml.
3. Tentar aumentar a quantidade da Garrafa Térmica 750ml.</t>
  </si>
  <si>
    <t>Quantidade continua 5.
Subtotal continua R$ 250,00.</t>
  </si>
  <si>
    <t>AMB-06: registrar se há mensagem ou se o botão fica desabilitado.</t>
  </si>
  <si>
    <t>CT-21</t>
  </si>
  <si>
    <t>Adições repetidas pela lista de produtos respeitam o limite acumulado</t>
  </si>
  <si>
    <t>1. Acessar a Verzel Store com o carrinho vazio.
2. Na lista de produtos, clicar 6 vezes em "Adicionar ao carrinho" do Boné Aba Curva.
3. Conferir a quantidade e o subtotal no carrinho.</t>
  </si>
  <si>
    <t>Quantidade de Boné Aba Curva no carrinho: 5
Subtotal: R$ 249,50</t>
  </si>
  <si>
    <t>CT-22</t>
  </si>
  <si>
    <t>O limite de 5 unidades vale por produto, não pelo carrinho todo</t>
  </si>
  <si>
    <t>1. Acessar a Verzel Store com o carrinho vazio.
2. Adicionar 5 unidades de Garrafa Térmica 750ml.
3. Adicionar 5 unidades de Kit 3 Pares de Meias.
4. Conferir o carrinho.</t>
  </si>
  <si>
    <t>5 unidades de Garrafa Térmica 750ml e 5 unidades de Kit 3 Pares de Meias.
Subtotal: R$ 399,50</t>
  </si>
  <si>
    <t>CT-23</t>
  </si>
  <si>
    <t>Alterar a quantidade ou remover um item atualiza os valores</t>
  </si>
  <si>
    <t>-</t>
  </si>
  <si>
    <t>1. Acessar a Verzel Store com o carrinho vazio.
2. Adicionar 2 unidades de Mochila Urbana 20L e 1 unidade de Boné Aba Curva.
3. Reduzir a quantidade da Mochila Urbana 20L para 1 e conferir o subtotal.
4. Remover o Boné Aba Curva e conferir subtotal e total.</t>
  </si>
  <si>
    <t>Após reduzir a Mochila: subtotal R$ 149,90.
Após remover o Boné: subtotal R$ 100,00 e total R$ 119,90.</t>
  </si>
  <si>
    <t>CT-24</t>
  </si>
  <si>
    <t>Valores têm 2 casas decimais, sem resíduos de ponto flutuante</t>
  </si>
  <si>
    <t>CA11</t>
  </si>
  <si>
    <t>1. Acessar a Verzel Store com o carrinho vazio.
2. Para Calça Jeans Slim e depois Kit 3 Pares de Meias: adicionar 3 unidades e conferir subtotal e total sem cupom.
3. Aplicar BEMVINDO10 e conferir subtotal, desconto e total.
4. API: repetir com POST /api/carrinho/calcular (P002 x3 e P006 x3) e verificar que nenhum valor monetário da resposta tem mais de 2 casas decimais.</t>
  </si>
  <si>
    <t>Calça Jeans Slim x3: sem cupom subtotal R$ 419,70 e total R$ 419,70; com cupom desconto R$ 41,97 e total R$ 377,73.
Kit 3 Pares de Meias x3: sem cupom subtotal R$ 89,70 e total R$ 109,60; com cupom desconto R$ 8,97 e total R$ 100,63.</t>
  </si>
  <si>
    <t>Em ponto flutuante: 139.9*3 = 419.70000000000005 e 29.9*3 = 89.69999999999999.</t>
  </si>
  <si>
    <t>CT-25</t>
  </si>
  <si>
    <t>O contador do menu "Carrinho" reflete o conteúdo do carrinho</t>
  </si>
  <si>
    <t>AMB-16</t>
  </si>
  <si>
    <t>1. Acessar a Verzel Store com o carrinho vazio.
2. Confirmar que o contador do menu "Carrinho" mostra 0.
3. Adicionar 2 unidades de Boné Aba Curva e 1 unidade de Camiseta Essencial.
4. Conferir o contador.</t>
  </si>
  <si>
    <t>Contador mostra 3 (soma de unidades).</t>
  </si>
  <si>
    <t>AMB-16: registrar se mostra 2 (produtos distintos).</t>
  </si>
  <si>
    <t>CT-26</t>
  </si>
  <si>
    <t>O carrinho persiste ao recarregar a mesma aba e começa vazio em outra aba</t>
  </si>
  <si>
    <t>AMB-15</t>
  </si>
  <si>
    <t>1. Acessar a Verzel Store com o carrinho vazio.
2. Adicionar 1 unidade de Camiseta Essencial.
3. Recarregar a página e conferir o carrinho.
4. Abrir a loja em outra aba do navegador e conferir o carrinho.</t>
  </si>
  <si>
    <t>Após recarregar: carrinho continua com 1 unidade de Camiseta Essencial.
Em outra aba: carrinho vazio.</t>
  </si>
  <si>
    <t>CT-27</t>
  </si>
  <si>
    <t>O catálogo exibe os 8 produtos com nome e preço corretos</t>
  </si>
  <si>
    <t>1. Acessar a página de produtos.
2. Contar os produtos exibidos.
3. API: GET /api/produtos e comparar nome e preço de cada produto com a interface.</t>
  </si>
  <si>
    <t>8 produtos exibidos.
Nome e preço iguais aos do endpoint GET /api/produtos.
Preços no formato "R$ 59,90".</t>
  </si>
  <si>
    <t>CT-28</t>
  </si>
  <si>
    <t>Confirmar um pedido válido sem cupom</t>
  </si>
  <si>
    <t>smoke</t>
  </si>
  <si>
    <t>1. Acessar a Verzel Store com o carrinho vazio.
2. Adicionar 1 unidade de Mochila Urbana 20L.
3. Finalizar o pedido com nome Maria Silva, e-mail maria@exemplo.com e CEP 01310-100.
4. Conferir a confirmação do pedido.</t>
  </si>
  <si>
    <t>Confirmação com número no formato VZ- seguido de 6 dígitos.
Resumo: subtotal R$ 100,00; frete R$ 19,90; total R$ 119,90.</t>
  </si>
  <si>
    <t>CT-29</t>
  </si>
  <si>
    <t>Criar pedido via API com cupom devolve o mesmo resumo do cálculo</t>
  </si>
  <si>
    <t>CA01, CA09, automatizar</t>
  </si>
  <si>
    <t>1. Postman: POST /api/pedidos com o corpo:
{ "cliente": { "nome": "Maria Silva", "email": "maria@exemplo.com", "cep": "01310-100" },
  "itens": [ { "produtoId": "P005", "quantidade": 1 } ], "cupom": "BEMVINDO10" }
2. Conferir status e campos da resposta.</t>
  </si>
  <si>
    <t>Status 201.
numero no formato ^VZ-[0-9]{6}$
criadoEm em ISO 8601
cliente.cep = "01310100"
subtotal 100 e desconto 10
frete 19.9 e freteGratis false
valorFaltanteFreteGratis 100
total 109.9
cupom.aplicado true</t>
  </si>
  <si>
    <t>CT-30</t>
  </si>
  <si>
    <t>Nome sem sobrenome é rejeitado</t>
  </si>
  <si>
    <t>AMB-10, BUG</t>
  </si>
  <si>
    <t>Pedido rejeitado com erro de validação no campo "nome" nas três tentativas.</t>
  </si>
  <si>
    <t>CT-31</t>
  </si>
  <si>
    <t>Validação do formato do e-mail</t>
  </si>
  <si>
    <t>AMB-11</t>
  </si>
  <si>
    <t>1. Acessar a Verzel Store com o carrinho vazio.
2. Adicionar 1 unidade de Mochila Urbana 20L.
3. Finalizar com nome Maria Silva, CEP 01310-100 e o e-mail maria@exemplo.com.
4. Repetir, um por vez, com: maria.exemplo.com, maria@, @exemplo.com, maria@exemplo.
5. API: repetir com POST /api/pedidos.</t>
  </si>
  <si>
    <t>maria@exemplo.com: pedido confirmado.
Os quatro e-mails inválidos: pedido rejeitado com erro de validação no campo "email".</t>
  </si>
  <si>
    <t>CT-32</t>
  </si>
  <si>
    <t>Validação do CEP (8 dígitos, com ou sem hífen)</t>
  </si>
  <si>
    <t>AMB-12</t>
  </si>
  <si>
    <t>1. Acessar a Verzel Store com o carrinho vazio.
2. Adicionar 1 unidade de Mochila Urbana 20L.
3. Finalizar com nome Maria Silva, e-mail maria@exemplo.com e CEP 01310-100; repetir com 01310100.
4. Repetir, um por vez, com: 0131010, 013101000, 0131010A, 013101-00.
5. API: repetir com POST /api/pedidos.</t>
  </si>
  <si>
    <t>01310-100 e 01310100: pedido confirmado.
Os quatro CEPs inválidos: pedido rejeitado com erro de validação no campo "cep".</t>
  </si>
  <si>
    <t>CT-33</t>
  </si>
  <si>
    <t>CA03, CA04</t>
  </si>
  <si>
    <t>CT-34</t>
  </si>
  <si>
    <t>CT-35</t>
  </si>
  <si>
    <t>Não é possível finalizar um pedido com o carrinho vazio</t>
  </si>
  <si>
    <t>AMB-14</t>
  </si>
  <si>
    <t>1. Acessar a Verzel Store com o carrinho vazio.
2. Tentar finalizar o pedido com o carrinho vazio.
3. API: POST /api/pedidos com cliente válido e "itens": [].</t>
  </si>
  <si>
    <t>UI: finalização não é permitida.
API: status 422 e erro.codigo ITENS_OBRIGATORIOS.</t>
  </si>
  <si>
    <t>CT-36</t>
  </si>
  <si>
    <t>UI e API exibem os mesmos valores para o mesmo carrinho</t>
  </si>
  <si>
    <t>1. Acessar a Verzel Store com o carrinho vazio.
2. Montar na interface cada carrinho: (a) 1 Mochila Urbana 20L com BEMVINDO10; (b) 4 Boné Aba Curva sem cupom; (c) 1 Jaqueta Corta-Vento com BEMVINDO10.
3. Para cada um, enviar POST /api/carrinho/calcular com os mesmos itens e cupom.
4. Comparar subtotal, desconto, frete, valor faltante e total.</t>
  </si>
  <si>
    <t>Todos os valores da API são iguais aos exibidos no carrinho, nos três casos.</t>
  </si>
  <si>
    <t>CT-37</t>
  </si>
  <si>
    <t>O fluxo não tem etapa de pagamento online</t>
  </si>
  <si>
    <t>1. Acessar a Verzel Store com o carrinho vazio.
2. Adicionar 1 unidade de Mochila Urbana 20L.
3. Finalizar o pedido com dados válidos.</t>
  </si>
  <si>
    <t>Nenhum dado de pagamento é solicitado.
A confirmação do pedido é exibida.</t>
  </si>
  <si>
    <t>Listar produtos</t>
  </si>
  <si>
    <t>1. Postman: GET /api/produtos.
2. Conferir status, quantidade, campos e preços.</t>
  </si>
  <si>
    <t>Status 200 e lista com 8 produtos.
Cada produto com id, nome, descricao, categoria e preco.
Preços de P001 a P008: 59.9, 139.9, 189.9, 49.9, 100, 29.9, 229.9 e 50.</t>
  </si>
  <si>
    <t>Consultar produto existente</t>
  </si>
  <si>
    <t>1. Postman: GET /api/produtos/P001.</t>
  </si>
  <si>
    <t>Status 200; nome "Camiseta Essencial" e preco 59.9.</t>
  </si>
  <si>
    <t>CT-40</t>
  </si>
  <si>
    <t>Consultar produto inexistente</t>
  </si>
  <si>
    <t>AMB-19</t>
  </si>
  <si>
    <t>1. Postman: GET /api/produtos/P999.
2. Repetir com /api/produtos/P000.</t>
  </si>
  <si>
    <t>Nos dois casos: status 404 e erro.codigo PRODUTO_NAO_ENCONTRADO.</t>
  </si>
  <si>
    <t>Variante a registrar sem classificar como bug: GET /api/produtos/p001 (minúsculo).</t>
  </si>
  <si>
    <t>CT-41</t>
  </si>
  <si>
    <t>Cálculo com cupom inválido ou expirado não gera erro</t>
  </si>
  <si>
    <t>1. Postman: POST /api/carrinho/calcular com 1 unidade de P005 e cupom DESCONTO50.
2. Repetir com o cupom VERAO2026.</t>
  </si>
  <si>
    <t>Status 200; desconto 0; total 119.9; cupom.aplicado false.
DESCONTO50: cupom.mensagem "Cupom inválido."
VERAO2026: cupom.mensagem "Cupom expirado."</t>
  </si>
  <si>
    <t>CT-42</t>
  </si>
  <si>
    <t>Limite de 5 unidades do mesmo produto na API</t>
  </si>
  <si>
    <t>CA10, automatizar</t>
  </si>
  <si>
    <t>1. Postman: POST /api/carrinho/calcular com 5 unidades de P008.
2. Repetir com 6 unidades e com 100 unidades de P008.
3. POST /api/pedidos com cliente válido e 6 unidades de P008.</t>
  </si>
  <si>
    <t>5 unidades: status 200; subtotal 250; frete 0; total 250.
6 e 100 unidades: status 422; erro.codigo QUANTIDADE_MAXIMA_EXCEDIDA; erro.campo "itens[0].quantidade".
Pedido com 6 unidades: status 422 e QUANTIDADE_MAXIMA_EXCEDIDA.</t>
  </si>
  <si>
    <t>CT-43</t>
  </si>
  <si>
    <t>Quantidade que não é inteiro maior ou igual a 1</t>
  </si>
  <si>
    <t>AMB-08</t>
  </si>
  <si>
    <t>1. Postman: POST /api/carrinho/calcular com P001 e, um por vez, quantidade: 0, -1, 1.5, "2" (texto), null, campo ausente.</t>
  </si>
  <si>
    <t>Em todos: status 422; erro.codigo QUANTIDADE_INVALIDA; erro.campo "itens[0].quantidade".</t>
  </si>
  <si>
    <t>CT-44</t>
  </si>
  <si>
    <t>Lista de itens ausente ou vazia</t>
  </si>
  <si>
    <t>1. Postman: POST /api/carrinho/calcular com { "itens": [] }.
2. Repetir com { "cupom": "BEMVINDO10" }.</t>
  </si>
  <si>
    <t>Nos dois casos: status 422 e erro.codigo ITENS_OBRIGATORIOS.</t>
  </si>
  <si>
    <t>CT-45</t>
  </si>
  <si>
    <t>Item que não é um objeto com produtoId e quantidade</t>
  </si>
  <si>
    <t>1. Postman: POST /api/carrinho/calcular com itens igual a, um por vez: ["P001"], [{ "quantidade": 1 }], [{ "produtoId": "P001" }].</t>
  </si>
  <si>
    <t>Em todos: status 422 e erro.codigo ITEM_INVALIDO.</t>
  </si>
  <si>
    <t>CT-46</t>
  </si>
  <si>
    <t>Item com produto inexistente</t>
  </si>
  <si>
    <t>1. Postman: POST /api/carrinho/calcular com 1 unidade de P999.</t>
  </si>
  <si>
    <t>Status 422 e erro.codigo PRODUTO_NAO_ENCONTRADO.</t>
  </si>
  <si>
    <t>Atenção: aqui é 422, enquanto GET /api/produtos/P999 retorna 404 (CT-40).</t>
  </si>
  <si>
    <t>CT-47</t>
  </si>
  <si>
    <t>Mesmo produto repetido na lista de itens</t>
  </si>
  <si>
    <t>1. Postman: POST /api/carrinho/calcular com os itens P001 x2 e P001 x1.</t>
  </si>
  <si>
    <t>Status 422 e erro.codigo ITEM_DUPLICADO.</t>
  </si>
  <si>
    <t>CT-48</t>
  </si>
  <si>
    <t>Corpo da requisição que não é um JSON válido</t>
  </si>
  <si>
    <t>AMB-18</t>
  </si>
  <si>
    <t>1. Postman: POST /api/carrinho/calcular com o corpo { itens: [ }.
2. Repetir com o corpo: texto simples.</t>
  </si>
  <si>
    <t>Nos dois casos: status 400 e erro.codigo JSON_INVALIDO.</t>
  </si>
  <si>
    <t>Sem o cabeçalho Content-Type, registrar o comportamento (qualquer 5xx seria bug).</t>
  </si>
  <si>
    <t>CT-49</t>
  </si>
  <si>
    <t>Método HTTP não permitido em rota existente</t>
  </si>
  <si>
    <t>1. Postman: enviar GET /api/carrinho/calcular, GET /api/pedidos, POST /api/produtos e DELETE /api/produtos/P001.</t>
  </si>
  <si>
    <t>Nos quatro casos: status 405 e erro.codigo METODO_NAO_PERMITIDO.</t>
  </si>
  <si>
    <t>CT-50</t>
  </si>
  <si>
    <t>Rota inexistente</t>
  </si>
  <si>
    <t>1. Postman: GET /api/rota-que-nao-existe.</t>
  </si>
  <si>
    <t>Status 404 e erro.codigo ROTA_NAO_ENCONTRADA.</t>
  </si>
  <si>
    <t>CT-51</t>
  </si>
  <si>
    <t>Formato padrão dos erros de validação</t>
  </si>
  <si>
    <t>AMB-13</t>
  </si>
  <si>
    <t>1. Postman: POST /api/carrinho/calcular com 6 unidades de P008.
2. POST /api/pedidos com cliente de nome "Maria", e-mail maria@exemplo.com, CEP 01310-100 e 1 unidade de P005.</t>
  </si>
  <si>
    <t>Item: status 422 e a resposta contém erro.codigo, erro.mensagem e erro.campo.
Cliente: status 422; erro.codigo DADOS_INVALIDOS; erro.mensagem não vazia; detalhes em "campos".</t>
  </si>
  <si>
    <t>O cálculo não grava nada e é repetível</t>
  </si>
  <si>
    <t>1. Postman: POST /api/carrinho/calcular com 1 unidade de P005 e cupom BEMVINDO10.
2. Enviar exatamente a mesma requisição novamente e comparar as respostas.</t>
  </si>
  <si>
    <t>A segunda resposta é idêntica à primeira.
Nenhum número de pedido é gerado pelo cálculo.</t>
  </si>
  <si>
    <t>Código vazio ou só com espaços equivale a não informar cupom</t>
  </si>
  <si>
    <t>CA03, AMB-03</t>
  </si>
  <si>
    <t>1. Acessar a Verzel Store com o carrinho vazio.
2. Adicionar 1 unidade de Mochila Urbana 20L.
3. Aplicar o cupom vazio e, depois, um cupom só com espaços.
4. Conferir desconto, total e se há erro de servidor.
5. Repetir no canal API (Postman): POST /api/carrinho/calcular com os mesmos itens e cupom e conferir os mesmos valores.</t>
  </si>
  <si>
    <t>Nenhum cupom é aplicado.
Desconto: R$ 0,00
Total: R$ 119,90
Nenhum erro de servidor exibido.</t>
  </si>
  <si>
    <t>O cenário no .feature está sem a tabela de Exemplos; foram assumidos os casos vazio e só espaços.</t>
  </si>
  <si>
    <t xml:space="preserve">Registro de Execução dos Testes </t>
  </si>
  <si>
    <t xml:space="preserve">Evidência </t>
  </si>
  <si>
    <t>Yasmin Leite / 09-10-2026</t>
  </si>
  <si>
    <t>Yasmin Leite / 09-10-2027</t>
  </si>
  <si>
    <t>Yasmin Leite / 09-10-2028</t>
  </si>
  <si>
    <t>Yasmin Leite / 09-10-2029</t>
  </si>
  <si>
    <t>Yasmin Leite / 09-10-2030</t>
  </si>
  <si>
    <t>Yasmin Leite / 09-10-2031</t>
  </si>
  <si>
    <t>Yasmin Leite / 09-10-2032</t>
  </si>
  <si>
    <t>Yasmin Leite / 09-10-2033</t>
  </si>
  <si>
    <t>Yasmin Leite / 09-10-2034</t>
  </si>
  <si>
    <t>Yasmin Leite / 09-10-2035</t>
  </si>
  <si>
    <t>Yasmin Leite / 09-10-2036</t>
  </si>
  <si>
    <t>Yasmin Leite / 09-10-2037</t>
  </si>
  <si>
    <t>Yasmin Leite / 09-10-2038</t>
  </si>
  <si>
    <t>Yasmin Leite / 09-10-2039</t>
  </si>
  <si>
    <t>Yasmin Leite / 09-10-2040</t>
  </si>
  <si>
    <t>Yasmin Leite / 09-10-2041</t>
  </si>
  <si>
    <t>Yasmin Leite / 09-10-2042</t>
  </si>
  <si>
    <t>Yasmin Leite / 09-10-2043</t>
  </si>
  <si>
    <t>Yasmin Leite / 09-10-2044</t>
  </si>
  <si>
    <t>Yasmin Leite / 09-10-2045</t>
  </si>
  <si>
    <t>Yasmin Leite / 09-10-2046</t>
  </si>
  <si>
    <t>Yasmin Leite / 09-10-2047</t>
  </si>
  <si>
    <t>Yasmin Leite / 09-10-2048</t>
  </si>
  <si>
    <t>Yasmin Leite / 09-10-2049</t>
  </si>
  <si>
    <t>Yasmin Leite / 09-10-2050</t>
  </si>
  <si>
    <t>Yasmin Leite / 09-10-2051</t>
  </si>
  <si>
    <t>Yasmin Leite / 09-10-2052</t>
  </si>
  <si>
    <t>Yasmin Leite / 09-10-2053</t>
  </si>
  <si>
    <t>Yasmin Leite / 09-10-2054</t>
  </si>
  <si>
    <t>Yasmin Leite / 09-10-2055</t>
  </si>
  <si>
    <t>Yasmin Leite / 09-10-2056</t>
  </si>
  <si>
    <t>Yasmin Leite / 09-10-2057</t>
  </si>
  <si>
    <t>Yasmin Leite / 09-10-2060</t>
  </si>
  <si>
    <t>Yasmin Leite / 09-10-2061</t>
  </si>
  <si>
    <t>Yasmin Leite / 09-10-2062</t>
  </si>
  <si>
    <t>Yasmin Leite / 09-10-2063</t>
  </si>
  <si>
    <t>Yasmin Leite / 09-10-2064</t>
  </si>
  <si>
    <t>Yasmin Leite / 09-10-2065</t>
  </si>
  <si>
    <t>Yasmin Leite / 09-10-2066</t>
  </si>
  <si>
    <t>Yasmin Leite / 09-10-2067</t>
  </si>
  <si>
    <t>Yasmin Leite / 09-10-2068</t>
  </si>
  <si>
    <t>Yasmin Leite / 09-10-2069</t>
  </si>
  <si>
    <t>Yasmin Leite / 09-10-2070</t>
  </si>
  <si>
    <t>Yasmin Leite / 09-10-2071</t>
  </si>
  <si>
    <t>Yasmin Leite / 09-10-2072</t>
  </si>
  <si>
    <t>Yasmin Leite / 09-10-2073</t>
  </si>
  <si>
    <t>Yasmin Leite / 09-10-2074</t>
  </si>
  <si>
    <t>Yasmin Leite / 09-10-2075</t>
  </si>
  <si>
    <t>Yasmin Leite / 09-10-2076</t>
  </si>
  <si>
    <t>Yasmin Leite / 09-10-2077</t>
  </si>
  <si>
    <t>Yasmin Leite / 09-10-2078</t>
  </si>
  <si>
    <t>{
    "itens": [
        {
            "produtoId": "P005",
            "nome": "Mochila Urbana 20L",
            "precoUnitario": 100,
            "quantidade": 1,
            "total": 100
        }
    ],
    "subtotal": 100,
    "desconto": 10,
    "frete": 19.9,
    "freteGratis": false,
    "valorFaltanteFreteGratis": 100,
    "total": 109.9,
    "cupom": {
        "codigo": "BEMVINDO10",
        "aplicado": true,
        "mensagem": "Cupom aplicado: 10% de desconto nos produtos."
    }
}</t>
  </si>
  <si>
    <t>Sistema só permite adicinoar novo cupom após remover o atual.</t>
  </si>
  <si>
    <t>Marcado como BUG no arquivo .feature. README relaciona o BUG-003 a este caso. (mesmo padrão do CT10).</t>
  </si>
  <si>
    <t>{
    "itens": [
        {
            "produtoId": "P007",
            "nome": "Jaqueta Corta-Vento",
            "precoUnitario": 229.9,
            "quantidade": 1,
            "total": 229.9
        }
    ],
    "subtotal": 229.9,
    "desconto": 0,
    "frete": 0,
    "freteGratis": true,
    "valorFaltanteFreteGratis": 0,
    "total": 229.9,
    "cupom": null
}</t>
  </si>
  <si>
    <t>{"itens":[{"produtoId":"P004","quantidade":4}],"cupom":"BEMVINDO10"}                                                                         {
    "itens": [
        {
            "produtoId": "P004",
            "nome": "Boné Aba Curva",
            "precoUnitario": 49.9,
            "quantidade": 4,
            "total": 199.6
        }
    ],
    "subtotal": 199.6,
    "desconto": 19.96,
    "frete": 19.9,
    "freteGratis": false,
    "valorFaltanteFreteGratis": 0.4,
    "total": 199.54,
    "cupom": {
        "codigo": "BEMVINDO10",
        "aplicado": true,
        "mensagem": "Cupom aplicado: 10% de desconto nos produtos."
    }
}</t>
  </si>
  <si>
    <t>O valor exibido de R$200,00 deveria ser disppnibilizado frete gratuito, e o comportamento desde teste é apenas não exibir valor faltando, por isso é um teste válido, mas o outro comportamento acomapanha o BUG-003.</t>
  </si>
  <si>
    <t>1. Acessar a Verzel Store com o carrinho vazio.
2. Adicionar 1 unidade de Mochila Urbana 20L.
3. Finalizar o pedido com e-mail maria@exemplo.com, CEP 01310-100 e, um por vez, os nomes: 'Maria' (espaço no final), vazio.
4. Conferir a resposta em cada tentativa.
5. API: repetir com POST /api/pedidos.</t>
  </si>
  <si>
    <t>O sistema aceita qualquee validação desde que no formato tenha "@" e "."</t>
  </si>
  <si>
    <t>CT-38</t>
  </si>
  <si>
    <t>CT-39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</si>
</sst>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u/>
      <sz val="10"/>
      <color rgb="FF595959"/>
      <name val="Arial"/>
      <family val="2"/>
    </font>
    <font>
      <sz val="10"/>
      <name val="Arial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charset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9DB"/>
        <bgColor rgb="FFFFFFFF"/>
      </patternFill>
    </fill>
    <fill>
      <patternFill patternType="solid">
        <fgColor rgb="FF92D050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10"/>
        <color rgb="FF595959"/>
        <name val="Arial"/>
        <charset val="1"/>
      </font>
      <fill>
        <patternFill>
          <bgColor rgb="FFEDEDED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984250</xdr:colOff>
      <xdr:row>1</xdr:row>
      <xdr:rowOff>52916</xdr:rowOff>
    </xdr:from>
    <xdr:to>
      <xdr:col>9</xdr:col>
      <xdr:colOff>2127250</xdr:colOff>
      <xdr:row>1</xdr:row>
      <xdr:rowOff>1073859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8D8EC30-3D25-B05E-97F0-6FDEECBFC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3500" y="486833"/>
          <a:ext cx="1143000" cy="1020943"/>
        </a:xfrm>
        <a:prstGeom prst="rect">
          <a:avLst/>
        </a:prstGeom>
      </xdr:spPr>
    </xdr:pic>
    <xdr:clientData/>
  </xdr:twoCellAnchor>
  <xdr:twoCellAnchor editAs="oneCell">
    <xdr:from>
      <xdr:col>9</xdr:col>
      <xdr:colOff>296332</xdr:colOff>
      <xdr:row>3</xdr:row>
      <xdr:rowOff>148166</xdr:rowOff>
    </xdr:from>
    <xdr:to>
      <xdr:col>9</xdr:col>
      <xdr:colOff>1217082</xdr:colOff>
      <xdr:row>3</xdr:row>
      <xdr:rowOff>1017935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45F001-AA9F-D928-C1C7-68FF17347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55582" y="2868083"/>
          <a:ext cx="920750" cy="869769"/>
        </a:xfrm>
        <a:prstGeom prst="rect">
          <a:avLst/>
        </a:prstGeom>
      </xdr:spPr>
    </xdr:pic>
    <xdr:clientData/>
  </xdr:twoCellAnchor>
  <xdr:twoCellAnchor editAs="oneCell">
    <xdr:from>
      <xdr:col>9</xdr:col>
      <xdr:colOff>1820334</xdr:colOff>
      <xdr:row>3</xdr:row>
      <xdr:rowOff>137584</xdr:rowOff>
    </xdr:from>
    <xdr:to>
      <xdr:col>9</xdr:col>
      <xdr:colOff>2836334</xdr:colOff>
      <xdr:row>3</xdr:row>
      <xdr:rowOff>1005312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9139496-8B30-8520-CA3D-0C6D4B16F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79584" y="2857501"/>
          <a:ext cx="1016000" cy="867728"/>
        </a:xfrm>
        <a:prstGeom prst="rect">
          <a:avLst/>
        </a:prstGeom>
      </xdr:spPr>
    </xdr:pic>
    <xdr:clientData/>
  </xdr:twoCellAnchor>
  <xdr:twoCellAnchor editAs="oneCell">
    <xdr:from>
      <xdr:col>9</xdr:col>
      <xdr:colOff>1111251</xdr:colOff>
      <xdr:row>4</xdr:row>
      <xdr:rowOff>201083</xdr:rowOff>
    </xdr:from>
    <xdr:to>
      <xdr:col>9</xdr:col>
      <xdr:colOff>2281463</xdr:colOff>
      <xdr:row>4</xdr:row>
      <xdr:rowOff>1279213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93F92EC-8CAB-9149-758F-59782CECE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05668" y="4201583"/>
          <a:ext cx="1170212" cy="1078130"/>
        </a:xfrm>
        <a:prstGeom prst="rect">
          <a:avLst/>
        </a:prstGeom>
      </xdr:spPr>
    </xdr:pic>
    <xdr:clientData/>
  </xdr:twoCellAnchor>
  <xdr:twoCellAnchor editAs="oneCell">
    <xdr:from>
      <xdr:col>9</xdr:col>
      <xdr:colOff>169333</xdr:colOff>
      <xdr:row>5</xdr:row>
      <xdr:rowOff>280148</xdr:rowOff>
    </xdr:from>
    <xdr:to>
      <xdr:col>9</xdr:col>
      <xdr:colOff>1428750</xdr:colOff>
      <xdr:row>5</xdr:row>
      <xdr:rowOff>1022082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427B14E-1414-1356-ED60-1CD870C1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63750" y="5730565"/>
          <a:ext cx="1259417" cy="741934"/>
        </a:xfrm>
        <a:prstGeom prst="rect">
          <a:avLst/>
        </a:prstGeom>
      </xdr:spPr>
    </xdr:pic>
    <xdr:clientData/>
  </xdr:twoCellAnchor>
  <xdr:twoCellAnchor editAs="oneCell">
    <xdr:from>
      <xdr:col>9</xdr:col>
      <xdr:colOff>1534585</xdr:colOff>
      <xdr:row>5</xdr:row>
      <xdr:rowOff>285748</xdr:rowOff>
    </xdr:from>
    <xdr:to>
      <xdr:col>9</xdr:col>
      <xdr:colOff>2875338</xdr:colOff>
      <xdr:row>5</xdr:row>
      <xdr:rowOff>1047749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6050BFD-6766-60D0-9A56-9EBE04371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29002" y="5736165"/>
          <a:ext cx="1340753" cy="762001"/>
        </a:xfrm>
        <a:prstGeom prst="rect">
          <a:avLst/>
        </a:prstGeom>
      </xdr:spPr>
    </xdr:pic>
    <xdr:clientData/>
  </xdr:twoCellAnchor>
  <xdr:twoCellAnchor editAs="oneCell">
    <xdr:from>
      <xdr:col>9</xdr:col>
      <xdr:colOff>1121833</xdr:colOff>
      <xdr:row>6</xdr:row>
      <xdr:rowOff>116415</xdr:rowOff>
    </xdr:from>
    <xdr:to>
      <xdr:col>9</xdr:col>
      <xdr:colOff>2254249</xdr:colOff>
      <xdr:row>6</xdr:row>
      <xdr:rowOff>1118603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8098B92-A922-8279-8CF5-D94C79069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16250" y="6847415"/>
          <a:ext cx="1132416" cy="1002188"/>
        </a:xfrm>
        <a:prstGeom prst="rect">
          <a:avLst/>
        </a:prstGeom>
      </xdr:spPr>
    </xdr:pic>
    <xdr:clientData/>
  </xdr:twoCellAnchor>
  <xdr:twoCellAnchor editAs="oneCell">
    <xdr:from>
      <xdr:col>9</xdr:col>
      <xdr:colOff>582083</xdr:colOff>
      <xdr:row>7</xdr:row>
      <xdr:rowOff>317501</xdr:rowOff>
    </xdr:from>
    <xdr:to>
      <xdr:col>9</xdr:col>
      <xdr:colOff>2614083</xdr:colOff>
      <xdr:row>7</xdr:row>
      <xdr:rowOff>764882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4E266CF-4A4E-59E1-DAB7-A5A0C1DDA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76500" y="8329084"/>
          <a:ext cx="2032000" cy="447381"/>
        </a:xfrm>
        <a:prstGeom prst="rect">
          <a:avLst/>
        </a:prstGeom>
      </xdr:spPr>
    </xdr:pic>
    <xdr:clientData/>
  </xdr:twoCellAnchor>
  <xdr:twoCellAnchor editAs="oneCell">
    <xdr:from>
      <xdr:col>9</xdr:col>
      <xdr:colOff>243417</xdr:colOff>
      <xdr:row>8</xdr:row>
      <xdr:rowOff>52918</xdr:rowOff>
    </xdr:from>
    <xdr:to>
      <xdr:col>9</xdr:col>
      <xdr:colOff>1016000</xdr:colOff>
      <xdr:row>8</xdr:row>
      <xdr:rowOff>1095455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387CFE3-BABB-9779-6AE9-72CD1E2F4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837834" y="9207501"/>
          <a:ext cx="772583" cy="1042537"/>
        </a:xfrm>
        <a:prstGeom prst="rect">
          <a:avLst/>
        </a:prstGeom>
      </xdr:spPr>
    </xdr:pic>
    <xdr:clientData/>
  </xdr:twoCellAnchor>
  <xdr:twoCellAnchor editAs="oneCell">
    <xdr:from>
      <xdr:col>9</xdr:col>
      <xdr:colOff>1661583</xdr:colOff>
      <xdr:row>8</xdr:row>
      <xdr:rowOff>84668</xdr:rowOff>
    </xdr:from>
    <xdr:to>
      <xdr:col>9</xdr:col>
      <xdr:colOff>2434166</xdr:colOff>
      <xdr:row>8</xdr:row>
      <xdr:rowOff>1066197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E9949C5-23D8-8942-1697-97E86414E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56000" y="9239251"/>
          <a:ext cx="772583" cy="981529"/>
        </a:xfrm>
        <a:prstGeom prst="rect">
          <a:avLst/>
        </a:prstGeom>
      </xdr:spPr>
    </xdr:pic>
    <xdr:clientData/>
  </xdr:twoCellAnchor>
  <xdr:twoCellAnchor editAs="oneCell">
    <xdr:from>
      <xdr:col>9</xdr:col>
      <xdr:colOff>1195917</xdr:colOff>
      <xdr:row>9</xdr:row>
      <xdr:rowOff>21166</xdr:rowOff>
    </xdr:from>
    <xdr:to>
      <xdr:col>9</xdr:col>
      <xdr:colOff>1968500</xdr:colOff>
      <xdr:row>9</xdr:row>
      <xdr:rowOff>1063703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F330BE8-3ACA-460B-8E53-E3514CB6C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790334" y="10318749"/>
          <a:ext cx="772583" cy="1042537"/>
        </a:xfrm>
        <a:prstGeom prst="rect">
          <a:avLst/>
        </a:prstGeom>
      </xdr:spPr>
    </xdr:pic>
    <xdr:clientData/>
  </xdr:twoCellAnchor>
  <xdr:twoCellAnchor editAs="oneCell">
    <xdr:from>
      <xdr:col>9</xdr:col>
      <xdr:colOff>973667</xdr:colOff>
      <xdr:row>10</xdr:row>
      <xdr:rowOff>74084</xdr:rowOff>
    </xdr:from>
    <xdr:to>
      <xdr:col>9</xdr:col>
      <xdr:colOff>2286604</xdr:colOff>
      <xdr:row>10</xdr:row>
      <xdr:rowOff>1121834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7E7F9228-7D69-0B6D-621F-949C57511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568084" y="11514667"/>
          <a:ext cx="1312937" cy="104775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1270001</xdr:colOff>
      <xdr:row>11</xdr:row>
      <xdr:rowOff>42333</xdr:rowOff>
    </xdr:from>
    <xdr:to>
      <xdr:col>9</xdr:col>
      <xdr:colOff>2100077</xdr:colOff>
      <xdr:row>11</xdr:row>
      <xdr:rowOff>1058334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1F71976-4510-D75D-EA76-8A424ED93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864418" y="12763500"/>
          <a:ext cx="830076" cy="1016001"/>
        </a:xfrm>
        <a:prstGeom prst="rect">
          <a:avLst/>
        </a:prstGeom>
      </xdr:spPr>
    </xdr:pic>
    <xdr:clientData/>
  </xdr:twoCellAnchor>
  <xdr:twoCellAnchor editAs="oneCell">
    <xdr:from>
      <xdr:col>9</xdr:col>
      <xdr:colOff>878417</xdr:colOff>
      <xdr:row>13</xdr:row>
      <xdr:rowOff>105833</xdr:rowOff>
    </xdr:from>
    <xdr:to>
      <xdr:col>9</xdr:col>
      <xdr:colOff>2191354</xdr:colOff>
      <xdr:row>13</xdr:row>
      <xdr:rowOff>1153583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7FA67CA2-AAD6-4F33-9DE5-CD48534D6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472834" y="15589250"/>
          <a:ext cx="1312937" cy="1047750"/>
        </a:xfrm>
        <a:prstGeom prst="rect">
          <a:avLst/>
        </a:prstGeom>
      </xdr:spPr>
    </xdr:pic>
    <xdr:clientData/>
  </xdr:twoCellAnchor>
  <xdr:twoCellAnchor editAs="oneCell">
    <xdr:from>
      <xdr:col>9</xdr:col>
      <xdr:colOff>317502</xdr:colOff>
      <xdr:row>14</xdr:row>
      <xdr:rowOff>31751</xdr:rowOff>
    </xdr:from>
    <xdr:to>
      <xdr:col>9</xdr:col>
      <xdr:colOff>1280584</xdr:colOff>
      <xdr:row>14</xdr:row>
      <xdr:rowOff>1065530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58A1407A-0C6A-C4D6-0D21-6222DB20C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911919" y="16795751"/>
          <a:ext cx="963082" cy="1033779"/>
        </a:xfrm>
        <a:prstGeom prst="rect">
          <a:avLst/>
        </a:prstGeom>
      </xdr:spPr>
    </xdr:pic>
    <xdr:clientData/>
  </xdr:twoCellAnchor>
  <xdr:twoCellAnchor editAs="oneCell">
    <xdr:from>
      <xdr:col>9</xdr:col>
      <xdr:colOff>1608667</xdr:colOff>
      <xdr:row>14</xdr:row>
      <xdr:rowOff>63500</xdr:rowOff>
    </xdr:from>
    <xdr:to>
      <xdr:col>9</xdr:col>
      <xdr:colOff>2656417</xdr:colOff>
      <xdr:row>14</xdr:row>
      <xdr:rowOff>1075901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5C59D0C-6042-9551-6814-FD0226C53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03084" y="16827500"/>
          <a:ext cx="1047750" cy="1012401"/>
        </a:xfrm>
        <a:prstGeom prst="rect">
          <a:avLst/>
        </a:prstGeom>
      </xdr:spPr>
    </xdr:pic>
    <xdr:clientData/>
  </xdr:twoCellAnchor>
  <xdr:twoCellAnchor editAs="oneCell">
    <xdr:from>
      <xdr:col>9</xdr:col>
      <xdr:colOff>1079499</xdr:colOff>
      <xdr:row>16</xdr:row>
      <xdr:rowOff>95252</xdr:rowOff>
    </xdr:from>
    <xdr:to>
      <xdr:col>9</xdr:col>
      <xdr:colOff>2018193</xdr:colOff>
      <xdr:row>16</xdr:row>
      <xdr:rowOff>1111250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535CA64-D946-051D-1E88-91FC7770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673916" y="19145252"/>
          <a:ext cx="938694" cy="1015998"/>
        </a:xfrm>
        <a:prstGeom prst="rect">
          <a:avLst/>
        </a:prstGeom>
      </xdr:spPr>
    </xdr:pic>
    <xdr:clientData/>
  </xdr:twoCellAnchor>
  <xdr:twoCellAnchor editAs="oneCell">
    <xdr:from>
      <xdr:col>9</xdr:col>
      <xdr:colOff>1830917</xdr:colOff>
      <xdr:row>18</xdr:row>
      <xdr:rowOff>63502</xdr:rowOff>
    </xdr:from>
    <xdr:to>
      <xdr:col>9</xdr:col>
      <xdr:colOff>2840024</xdr:colOff>
      <xdr:row>18</xdr:row>
      <xdr:rowOff>1132418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8F77458A-7B3F-06F3-14BC-CF06EEBA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425334" y="21537085"/>
          <a:ext cx="1009107" cy="1068916"/>
        </a:xfrm>
        <a:prstGeom prst="rect">
          <a:avLst/>
        </a:prstGeom>
      </xdr:spPr>
    </xdr:pic>
    <xdr:clientData/>
  </xdr:twoCellAnchor>
  <xdr:twoCellAnchor editAs="oneCell">
    <xdr:from>
      <xdr:col>9</xdr:col>
      <xdr:colOff>243418</xdr:colOff>
      <xdr:row>18</xdr:row>
      <xdr:rowOff>52918</xdr:rowOff>
    </xdr:from>
    <xdr:to>
      <xdr:col>9</xdr:col>
      <xdr:colOff>1280584</xdr:colOff>
      <xdr:row>18</xdr:row>
      <xdr:rowOff>1159048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DD134EEA-9D74-7A25-925E-FB66440C0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837835" y="21526501"/>
          <a:ext cx="1037166" cy="1106130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423336</xdr:colOff>
      <xdr:row>20</xdr:row>
      <xdr:rowOff>42334</xdr:rowOff>
    </xdr:from>
    <xdr:to>
      <xdr:col>9</xdr:col>
      <xdr:colOff>962178</xdr:colOff>
      <xdr:row>20</xdr:row>
      <xdr:rowOff>1090083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E1C29B0-2655-9633-35C4-5802D5CD3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017753" y="23939501"/>
          <a:ext cx="538842" cy="1047749"/>
        </a:xfrm>
        <a:prstGeom prst="rect">
          <a:avLst/>
        </a:prstGeom>
      </xdr:spPr>
    </xdr:pic>
    <xdr:clientData/>
  </xdr:twoCellAnchor>
  <xdr:twoCellAnchor editAs="oneCell">
    <xdr:from>
      <xdr:col>9</xdr:col>
      <xdr:colOff>1058334</xdr:colOff>
      <xdr:row>19</xdr:row>
      <xdr:rowOff>84667</xdr:rowOff>
    </xdr:from>
    <xdr:to>
      <xdr:col>9</xdr:col>
      <xdr:colOff>2024301</xdr:colOff>
      <xdr:row>19</xdr:row>
      <xdr:rowOff>941916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FE0146B-FB41-B6FD-C1D8-0A742AC1C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652751" y="22838834"/>
          <a:ext cx="965967" cy="857249"/>
        </a:xfrm>
        <a:prstGeom prst="rect">
          <a:avLst/>
        </a:prstGeom>
      </xdr:spPr>
    </xdr:pic>
    <xdr:clientData/>
  </xdr:twoCellAnchor>
  <xdr:twoCellAnchor editAs="oneCell">
    <xdr:from>
      <xdr:col>9</xdr:col>
      <xdr:colOff>1703917</xdr:colOff>
      <xdr:row>20</xdr:row>
      <xdr:rowOff>84666</xdr:rowOff>
    </xdr:from>
    <xdr:to>
      <xdr:col>9</xdr:col>
      <xdr:colOff>2729513</xdr:colOff>
      <xdr:row>20</xdr:row>
      <xdr:rowOff>994833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2A5DDC46-7019-F846-6E92-EEDB98C85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98334" y="23981833"/>
          <a:ext cx="1025596" cy="910167"/>
        </a:xfrm>
        <a:prstGeom prst="rect">
          <a:avLst/>
        </a:prstGeom>
      </xdr:spPr>
    </xdr:pic>
    <xdr:clientData/>
  </xdr:twoCellAnchor>
  <xdr:twoCellAnchor editAs="oneCell">
    <xdr:from>
      <xdr:col>9</xdr:col>
      <xdr:colOff>1174750</xdr:colOff>
      <xdr:row>22</xdr:row>
      <xdr:rowOff>148166</xdr:rowOff>
    </xdr:from>
    <xdr:to>
      <xdr:col>9</xdr:col>
      <xdr:colOff>1979083</xdr:colOff>
      <xdr:row>22</xdr:row>
      <xdr:rowOff>986681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2C659CEA-E761-2A60-9045-A1D3C538F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769167" y="26331333"/>
          <a:ext cx="804333" cy="838515"/>
        </a:xfrm>
        <a:prstGeom prst="rect">
          <a:avLst/>
        </a:prstGeom>
      </xdr:spPr>
    </xdr:pic>
    <xdr:clientData/>
  </xdr:twoCellAnchor>
  <xdr:twoCellAnchor editAs="oneCell">
    <xdr:from>
      <xdr:col>9</xdr:col>
      <xdr:colOff>222250</xdr:colOff>
      <xdr:row>23</xdr:row>
      <xdr:rowOff>179918</xdr:rowOff>
    </xdr:from>
    <xdr:to>
      <xdr:col>9</xdr:col>
      <xdr:colOff>887916</xdr:colOff>
      <xdr:row>23</xdr:row>
      <xdr:rowOff>931334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4BDCCE82-6331-8DC0-EC55-EA4D34D9A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816667" y="27506085"/>
          <a:ext cx="665666" cy="751416"/>
        </a:xfrm>
        <a:prstGeom prst="rect">
          <a:avLst/>
        </a:prstGeom>
      </xdr:spPr>
    </xdr:pic>
    <xdr:clientData/>
  </xdr:twoCellAnchor>
  <xdr:twoCellAnchor editAs="oneCell">
    <xdr:from>
      <xdr:col>9</xdr:col>
      <xdr:colOff>1174751</xdr:colOff>
      <xdr:row>23</xdr:row>
      <xdr:rowOff>211667</xdr:rowOff>
    </xdr:from>
    <xdr:to>
      <xdr:col>9</xdr:col>
      <xdr:colOff>1857621</xdr:colOff>
      <xdr:row>23</xdr:row>
      <xdr:rowOff>952500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A7CEC0AE-3329-5E76-3FE4-3A9FCE3E0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769168" y="27537834"/>
          <a:ext cx="682870" cy="740833"/>
        </a:xfrm>
        <a:prstGeom prst="rect">
          <a:avLst/>
        </a:prstGeom>
      </xdr:spPr>
    </xdr:pic>
    <xdr:clientData/>
  </xdr:twoCellAnchor>
  <xdr:twoCellAnchor editAs="oneCell">
    <xdr:from>
      <xdr:col>9</xdr:col>
      <xdr:colOff>2169585</xdr:colOff>
      <xdr:row>23</xdr:row>
      <xdr:rowOff>201084</xdr:rowOff>
    </xdr:from>
    <xdr:to>
      <xdr:col>9</xdr:col>
      <xdr:colOff>3016250</xdr:colOff>
      <xdr:row>23</xdr:row>
      <xdr:rowOff>936729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5861998C-CED1-24EE-A4EB-768197547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764002" y="27527251"/>
          <a:ext cx="846665" cy="735645"/>
        </a:xfrm>
        <a:prstGeom prst="rect">
          <a:avLst/>
        </a:prstGeom>
      </xdr:spPr>
    </xdr:pic>
    <xdr:clientData/>
  </xdr:twoCellAnchor>
  <xdr:twoCellAnchor editAs="oneCell">
    <xdr:from>
      <xdr:col>9</xdr:col>
      <xdr:colOff>1185335</xdr:colOff>
      <xdr:row>25</xdr:row>
      <xdr:rowOff>10582</xdr:rowOff>
    </xdr:from>
    <xdr:to>
      <xdr:col>9</xdr:col>
      <xdr:colOff>2190751</xdr:colOff>
      <xdr:row>25</xdr:row>
      <xdr:rowOff>1080697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C19A4F8C-4A1E-0366-D89F-912FE1626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779752" y="29760332"/>
          <a:ext cx="1005416" cy="1070115"/>
        </a:xfrm>
        <a:prstGeom prst="rect">
          <a:avLst/>
        </a:prstGeom>
      </xdr:spPr>
    </xdr:pic>
    <xdr:clientData/>
  </xdr:twoCellAnchor>
  <xdr:twoCellAnchor editAs="oneCell">
    <xdr:from>
      <xdr:col>9</xdr:col>
      <xdr:colOff>984251</xdr:colOff>
      <xdr:row>30</xdr:row>
      <xdr:rowOff>137584</xdr:rowOff>
    </xdr:from>
    <xdr:to>
      <xdr:col>9</xdr:col>
      <xdr:colOff>2190749</xdr:colOff>
      <xdr:row>30</xdr:row>
      <xdr:rowOff>1121296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24A94EDD-3F51-24A9-16ED-A20FA5A71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578668" y="36078584"/>
          <a:ext cx="1206498" cy="98371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952500</xdr:colOff>
      <xdr:row>31</xdr:row>
      <xdr:rowOff>137583</xdr:rowOff>
    </xdr:from>
    <xdr:to>
      <xdr:col>9</xdr:col>
      <xdr:colOff>2159000</xdr:colOff>
      <xdr:row>31</xdr:row>
      <xdr:rowOff>1109861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A9C53EA7-CE9D-B2E8-2F1D-7B9AC48CD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546917" y="37359166"/>
          <a:ext cx="1206500" cy="972278"/>
        </a:xfrm>
        <a:prstGeom prst="rect">
          <a:avLst/>
        </a:prstGeom>
      </xdr:spPr>
    </xdr:pic>
    <xdr:clientData/>
  </xdr:twoCellAnchor>
  <xdr:twoCellAnchor editAs="oneCell">
    <xdr:from>
      <xdr:col>9</xdr:col>
      <xdr:colOff>1164167</xdr:colOff>
      <xdr:row>32</xdr:row>
      <xdr:rowOff>169334</xdr:rowOff>
    </xdr:from>
    <xdr:to>
      <xdr:col>9</xdr:col>
      <xdr:colOff>2312318</xdr:colOff>
      <xdr:row>32</xdr:row>
      <xdr:rowOff>1100667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7A7EF35A-B1C1-6E8E-B62D-57965216E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758584" y="38671501"/>
          <a:ext cx="1148151" cy="931333"/>
        </a:xfrm>
        <a:prstGeom prst="rect">
          <a:avLst/>
        </a:prstGeom>
      </xdr:spPr>
    </xdr:pic>
    <xdr:clientData/>
  </xdr:twoCellAnchor>
  <xdr:twoCellAnchor editAs="oneCell">
    <xdr:from>
      <xdr:col>9</xdr:col>
      <xdr:colOff>624417</xdr:colOff>
      <xdr:row>34</xdr:row>
      <xdr:rowOff>169333</xdr:rowOff>
    </xdr:from>
    <xdr:to>
      <xdr:col>9</xdr:col>
      <xdr:colOff>2233083</xdr:colOff>
      <xdr:row>34</xdr:row>
      <xdr:rowOff>1147764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C4BFFE30-65CF-8CC5-B314-B1DB4DE3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218834" y="41095083"/>
          <a:ext cx="1608666" cy="978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abSelected="1" zoomScaleNormal="100" workbookViewId="0">
      <selection activeCell="J24" sqref="J24"/>
    </sheetView>
  </sheetViews>
  <sheetFormatPr defaultColWidth="8.7109375" defaultRowHeight="15" x14ac:dyDescent="0.25"/>
  <cols>
    <col min="1" max="1" width="34" customWidth="1"/>
    <col min="2" max="7" width="14" customWidth="1"/>
  </cols>
  <sheetData>
    <row r="1" spans="1:7" ht="18" customHeight="1" x14ac:dyDescent="0.25">
      <c r="A1" s="26" t="s">
        <v>278</v>
      </c>
      <c r="B1" s="26"/>
      <c r="C1" s="26"/>
      <c r="D1" s="26"/>
    </row>
    <row r="2" spans="1:7" ht="27.75" customHeight="1" x14ac:dyDescent="0.25">
      <c r="A2" s="26"/>
      <c r="B2" s="26"/>
      <c r="C2" s="26"/>
      <c r="D2" s="26"/>
      <c r="E2" s="15"/>
      <c r="F2" s="15"/>
      <c r="G2" s="15"/>
    </row>
    <row r="3" spans="1:7" x14ac:dyDescent="0.25">
      <c r="A3" s="26"/>
      <c r="B3" s="26"/>
      <c r="C3" s="26"/>
      <c r="D3" s="26"/>
      <c r="E3" s="15"/>
      <c r="F3" s="15"/>
      <c r="G3" s="15"/>
    </row>
    <row r="4" spans="1:7" x14ac:dyDescent="0.25">
      <c r="A4" s="1" t="s">
        <v>0</v>
      </c>
      <c r="B4" s="2"/>
      <c r="C4" s="2"/>
      <c r="D4" s="2"/>
      <c r="E4" s="15"/>
      <c r="F4" s="15"/>
      <c r="G4" s="15"/>
    </row>
    <row r="5" spans="1:7" x14ac:dyDescent="0.25">
      <c r="A5" s="3" t="s">
        <v>1</v>
      </c>
      <c r="B5" s="3" t="s">
        <v>2</v>
      </c>
      <c r="C5" s="3" t="s">
        <v>3</v>
      </c>
    </row>
    <row r="6" spans="1:7" x14ac:dyDescent="0.25">
      <c r="A6" s="4" t="s">
        <v>4</v>
      </c>
      <c r="B6" s="5">
        <f>COUNTA(Execução!$A$2:$A$52)</f>
        <v>51</v>
      </c>
      <c r="C6" s="6">
        <f t="shared" ref="C6:C11" si="0">IF($B$6=0,0,B6/$B$6)</f>
        <v>1</v>
      </c>
    </row>
    <row r="7" spans="1:7" x14ac:dyDescent="0.25">
      <c r="A7" s="7" t="s">
        <v>5</v>
      </c>
      <c r="B7" s="5">
        <f>B6-COUNTIF(Execução!$H$2:$H$52,"Pendente")</f>
        <v>51</v>
      </c>
      <c r="C7" s="6">
        <f t="shared" si="0"/>
        <v>1</v>
      </c>
    </row>
    <row r="8" spans="1:7" x14ac:dyDescent="0.25">
      <c r="A8" s="7" t="s">
        <v>6</v>
      </c>
      <c r="B8" s="5">
        <f>COUNTIF(Execução!$H$2:$H$52,"Passou")</f>
        <v>48</v>
      </c>
      <c r="C8" s="6">
        <f t="shared" si="0"/>
        <v>0.94117647058823528</v>
      </c>
    </row>
    <row r="9" spans="1:7" x14ac:dyDescent="0.25">
      <c r="A9" s="7" t="s">
        <v>7</v>
      </c>
      <c r="B9" s="5">
        <f>COUNTIF(Execução!$H$2:$H$52,"Falhou")</f>
        <v>3</v>
      </c>
      <c r="C9" s="6">
        <f t="shared" si="0"/>
        <v>5.8823529411764705E-2</v>
      </c>
    </row>
    <row r="10" spans="1:7" x14ac:dyDescent="0.25">
      <c r="A10" s="7" t="s">
        <v>8</v>
      </c>
      <c r="B10" s="5">
        <f>COUNTIF(Execução!$H$2:$H$52,"Bloqueado")</f>
        <v>0</v>
      </c>
      <c r="C10" s="6">
        <f t="shared" si="0"/>
        <v>0</v>
      </c>
    </row>
    <row r="11" spans="1:7" x14ac:dyDescent="0.25">
      <c r="A11" s="7" t="s">
        <v>9</v>
      </c>
      <c r="B11" s="5">
        <f>COUNTIF(Execução!$H$2:$H$52,"Pendente")</f>
        <v>0</v>
      </c>
      <c r="C11" s="6">
        <f t="shared" si="0"/>
        <v>0</v>
      </c>
    </row>
    <row r="13" spans="1:7" x14ac:dyDescent="0.25">
      <c r="A13" s="1" t="s">
        <v>10</v>
      </c>
      <c r="B13" s="2"/>
      <c r="C13" s="2"/>
      <c r="D13" s="2"/>
      <c r="E13" s="2"/>
      <c r="F13" s="2"/>
    </row>
    <row r="14" spans="1:7" x14ac:dyDescent="0.25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</row>
    <row r="15" spans="1:7" x14ac:dyDescent="0.25">
      <c r="A15" s="7" t="s">
        <v>17</v>
      </c>
      <c r="B15" s="8">
        <f>COUNTIF(Execução!$D$2:$D$52,"*UI*")</f>
        <v>35</v>
      </c>
      <c r="C15" s="8">
        <f>COUNTIFS(Execução!$D$2:$D$52,"*UI*",Execução!$H$2:$H$52,"Passou")</f>
        <v>32</v>
      </c>
      <c r="D15" s="8">
        <f>COUNTIFS(Execução!$D$2:$D$52,"*UI*",Execução!$H$2:$H$52,"Falhou")</f>
        <v>3</v>
      </c>
      <c r="E15" s="8">
        <f>COUNTIFS(Execução!$D$2:$D$52,"*UI*",Execução!$H$2:$H$52,"Bloqueado")</f>
        <v>0</v>
      </c>
      <c r="F15" s="8">
        <f>COUNTIFS(Execução!$D$2:$D$52,"*UI*",Execução!$H$2:$H$52,"Pendente")</f>
        <v>0</v>
      </c>
    </row>
    <row r="16" spans="1:7" x14ac:dyDescent="0.25">
      <c r="A16" s="7" t="s">
        <v>18</v>
      </c>
      <c r="B16" s="8">
        <f>COUNTIF(Execução!$D$2:$D$52,"*API*")</f>
        <v>37</v>
      </c>
      <c r="C16" s="8">
        <f>COUNTIFS(Execução!$D$2:$D$52,"*API*",Execução!$H$2:$H$52,"Passou")</f>
        <v>35</v>
      </c>
      <c r="D16" s="8">
        <f>COUNTIFS(Execução!$D$2:$D$52,"*API*",Execução!$H$2:$H$52,"Falhou")</f>
        <v>2</v>
      </c>
      <c r="E16" s="8">
        <f>COUNTIFS(Execução!$D$2:$D$52,"*API*",Execução!$H$2:$H$52,"Bloqueado")</f>
        <v>0</v>
      </c>
      <c r="F16" s="8">
        <f>COUNTIFS(Execução!$D$2:$D$52,"*API*",Execução!$H$2:$H$52,"Pendente")</f>
        <v>0</v>
      </c>
    </row>
    <row r="18" spans="1:6" x14ac:dyDescent="0.25">
      <c r="A18" s="1" t="s">
        <v>19</v>
      </c>
      <c r="B18" s="2"/>
      <c r="C18" s="2"/>
      <c r="D18" s="2"/>
      <c r="E18" s="2"/>
      <c r="F18" s="2"/>
    </row>
    <row r="19" spans="1:6" x14ac:dyDescent="0.25">
      <c r="A19" s="3" t="s">
        <v>20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16</v>
      </c>
    </row>
    <row r="20" spans="1:6" x14ac:dyDescent="0.25">
      <c r="A20" s="7" t="s">
        <v>21</v>
      </c>
      <c r="B20" s="8">
        <f>COUNTIF(Execução!$B$2:$B$52,A20)</f>
        <v>12</v>
      </c>
      <c r="C20" s="8">
        <f>COUNTIFS(Execução!$B$2:$B$52,$A20,Execução!$H$2:$H$52,"Passou")</f>
        <v>11</v>
      </c>
      <c r="D20" s="8">
        <f>COUNTIFS(Execução!$B$2:$B$52,$A20,Execução!$H$2:$H$52,"Falhou")</f>
        <v>1</v>
      </c>
      <c r="E20" s="8">
        <f>COUNTIFS(Execução!$B$2:$B$52,$A20,Execução!$H$2:$H$52,"Bloqueado")</f>
        <v>0</v>
      </c>
      <c r="F20" s="8">
        <f>COUNTIFS(Execução!$B$2:$B$52,$A20,Execução!$H$2:$H$52,"Pendente")</f>
        <v>0</v>
      </c>
    </row>
    <row r="21" spans="1:6" x14ac:dyDescent="0.25">
      <c r="A21" s="7" t="s">
        <v>22</v>
      </c>
      <c r="B21" s="8">
        <f>COUNTIF(Execução!$B$2:$B$52,A21)</f>
        <v>7</v>
      </c>
      <c r="C21" s="8">
        <f>COUNTIFS(Execução!$B$2:$B$52,$A21,Execução!$H$2:$H$52,"Passou")</f>
        <v>6</v>
      </c>
      <c r="D21" s="8">
        <f>COUNTIFS(Execução!$B$2:$B$52,$A21,Execução!$H$2:$H$52,"Falhou")</f>
        <v>1</v>
      </c>
      <c r="E21" s="8">
        <f>COUNTIFS(Execução!$B$2:$B$52,$A21,Execução!$H$2:$H$52,"Bloqueado")</f>
        <v>0</v>
      </c>
      <c r="F21" s="8">
        <f>COUNTIFS(Execução!$B$2:$B$52,$A21,Execução!$H$2:$H$52,"Pendente")</f>
        <v>0</v>
      </c>
    </row>
    <row r="22" spans="1:6" x14ac:dyDescent="0.25">
      <c r="A22" s="7" t="s">
        <v>23</v>
      </c>
      <c r="B22" s="8">
        <f>COUNTIF(Execução!$B$2:$B$52,A22)</f>
        <v>9</v>
      </c>
      <c r="C22" s="8">
        <f>COUNTIFS(Execução!$B$2:$B$52,$A22,Execução!$H$2:$H$52,"Passou")</f>
        <v>9</v>
      </c>
      <c r="D22" s="8">
        <f>COUNTIFS(Execução!$B$2:$B$52,$A22,Execução!$H$2:$H$52,"Falhou")</f>
        <v>0</v>
      </c>
      <c r="E22" s="8">
        <f>COUNTIFS(Execução!$B$2:$B$52,$A22,Execução!$H$2:$H$52,"Bloqueado")</f>
        <v>0</v>
      </c>
      <c r="F22" s="8">
        <f>COUNTIFS(Execução!$B$2:$B$52,$A22,Execução!$H$2:$H$52,"Pendente")</f>
        <v>0</v>
      </c>
    </row>
    <row r="23" spans="1:6" x14ac:dyDescent="0.25">
      <c r="A23" s="7" t="s">
        <v>24</v>
      </c>
      <c r="B23" s="8">
        <f>COUNTIF(Execução!$B$2:$B$52,A23)</f>
        <v>8</v>
      </c>
      <c r="C23" s="8">
        <f>COUNTIFS(Execução!$B$2:$B$52,$A23,Execução!$H$2:$H$52,"Passou")</f>
        <v>7</v>
      </c>
      <c r="D23" s="8">
        <f>COUNTIFS(Execução!$B$2:$B$52,$A23,Execução!$H$2:$H$52,"Falhou")</f>
        <v>1</v>
      </c>
      <c r="E23" s="8">
        <f>COUNTIFS(Execução!$B$2:$B$52,$A23,Execução!$H$2:$H$52,"Bloqueado")</f>
        <v>0</v>
      </c>
      <c r="F23" s="8">
        <f>COUNTIFS(Execução!$B$2:$B$52,$A23,Execução!$H$2:$H$52,"Pendente")</f>
        <v>0</v>
      </c>
    </row>
    <row r="24" spans="1:6" x14ac:dyDescent="0.25">
      <c r="A24" s="7" t="s">
        <v>25</v>
      </c>
      <c r="B24" s="8">
        <f>COUNTIF(Execução!$B$2:$B$52,A24)</f>
        <v>15</v>
      </c>
      <c r="C24" s="8">
        <f>COUNTIFS(Execução!$B$2:$B$52,$A24,Execução!$H$2:$H$52,"Passou")</f>
        <v>15</v>
      </c>
      <c r="D24" s="8">
        <f>COUNTIFS(Execução!$B$2:$B$52,$A24,Execução!$H$2:$H$52,"Falhou")</f>
        <v>0</v>
      </c>
      <c r="E24" s="8">
        <f>COUNTIFS(Execução!$B$2:$B$52,$A24,Execução!$H$2:$H$52,"Bloqueado")</f>
        <v>0</v>
      </c>
      <c r="F24" s="8">
        <f>COUNTIFS(Execução!$B$2:$B$52,$A24,Execução!$H$2:$H$52,"Pendente")</f>
        <v>0</v>
      </c>
    </row>
    <row r="25" spans="1:6" x14ac:dyDescent="0.25">
      <c r="A25" s="4" t="s">
        <v>12</v>
      </c>
      <c r="B25" s="9">
        <f>SUM(B20:B24)</f>
        <v>51</v>
      </c>
      <c r="C25" s="9">
        <f>SUM(C20:C24)</f>
        <v>48</v>
      </c>
      <c r="D25" s="9">
        <f>SUM(D20:D24)</f>
        <v>3</v>
      </c>
      <c r="E25" s="9">
        <f>SUM(E20:E24)</f>
        <v>0</v>
      </c>
      <c r="F25" s="9">
        <f>SUM(F20:F24)</f>
        <v>0</v>
      </c>
    </row>
  </sheetData>
  <mergeCells count="1">
    <mergeCell ref="A1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2"/>
  <sheetViews>
    <sheetView zoomScale="90" zoomScaleNormal="90" workbookViewId="0">
      <pane xSplit="3" ySplit="1" topLeftCell="D37" activePane="bottomRight" state="frozen"/>
      <selection pane="topRight" activeCell="D1" sqref="D1"/>
      <selection pane="bottomLeft" activeCell="A2" sqref="A2"/>
      <selection pane="bottomRight" activeCell="B52" sqref="B52"/>
    </sheetView>
  </sheetViews>
  <sheetFormatPr defaultColWidth="8.7109375" defaultRowHeight="15" x14ac:dyDescent="0.25"/>
  <cols>
    <col min="1" max="1" width="8" customWidth="1"/>
    <col min="2" max="2" width="16" customWidth="1"/>
    <col min="3" max="3" width="36" customWidth="1"/>
    <col min="4" max="4" width="10" customWidth="1"/>
    <col min="5" max="5" width="18" customWidth="1"/>
    <col min="6" max="6" width="58" customWidth="1"/>
    <col min="7" max="7" width="46" customWidth="1"/>
    <col min="8" max="8" width="13" style="18" customWidth="1"/>
    <col min="9" max="9" width="14" customWidth="1"/>
    <col min="10" max="10" width="48" customWidth="1"/>
    <col min="11" max="11" width="17" style="18" customWidth="1"/>
    <col min="12" max="12" width="36" style="18" customWidth="1"/>
  </cols>
  <sheetData>
    <row r="1" spans="1:12" ht="33.75" customHeight="1" x14ac:dyDescent="0.25">
      <c r="A1" s="3" t="s">
        <v>30</v>
      </c>
      <c r="B1" s="3" t="s">
        <v>20</v>
      </c>
      <c r="C1" s="3" t="s">
        <v>31</v>
      </c>
      <c r="D1" s="3" t="s">
        <v>11</v>
      </c>
      <c r="E1" s="3" t="s">
        <v>32</v>
      </c>
      <c r="F1" s="3" t="s">
        <v>33</v>
      </c>
      <c r="G1" s="3" t="s">
        <v>34</v>
      </c>
      <c r="H1" s="3" t="s">
        <v>26</v>
      </c>
      <c r="I1" s="3" t="s">
        <v>27</v>
      </c>
      <c r="J1" s="19" t="s">
        <v>279</v>
      </c>
      <c r="K1" s="3" t="s">
        <v>29</v>
      </c>
      <c r="L1" s="3" t="s">
        <v>35</v>
      </c>
    </row>
    <row r="2" spans="1:12" ht="90" customHeight="1" x14ac:dyDescent="0.25">
      <c r="A2" s="10" t="s">
        <v>36</v>
      </c>
      <c r="B2" s="11" t="s">
        <v>21</v>
      </c>
      <c r="C2" s="11" t="s">
        <v>37</v>
      </c>
      <c r="D2" s="12" t="s">
        <v>17</v>
      </c>
      <c r="E2" s="11" t="s">
        <v>38</v>
      </c>
      <c r="F2" s="11" t="s">
        <v>39</v>
      </c>
      <c r="G2" s="11" t="s">
        <v>40</v>
      </c>
      <c r="H2" s="16" t="s">
        <v>13</v>
      </c>
      <c r="I2" s="14"/>
      <c r="J2" s="13"/>
      <c r="K2" s="21" t="s">
        <v>280</v>
      </c>
      <c r="L2" s="22"/>
    </row>
    <row r="3" spans="1:12" ht="90" customHeight="1" x14ac:dyDescent="0.25">
      <c r="A3" s="10" t="s">
        <v>41</v>
      </c>
      <c r="B3" s="11" t="s">
        <v>21</v>
      </c>
      <c r="C3" s="11" t="s">
        <v>42</v>
      </c>
      <c r="D3" s="12" t="s">
        <v>43</v>
      </c>
      <c r="E3" s="11" t="s">
        <v>44</v>
      </c>
      <c r="F3" s="11" t="s">
        <v>45</v>
      </c>
      <c r="G3" s="11" t="s">
        <v>46</v>
      </c>
      <c r="H3" s="17" t="s">
        <v>13</v>
      </c>
      <c r="I3" s="14"/>
      <c r="J3" s="20" t="s">
        <v>331</v>
      </c>
      <c r="K3" s="21" t="s">
        <v>281</v>
      </c>
      <c r="L3" s="22"/>
    </row>
    <row r="4" spans="1:12" ht="100.5" customHeight="1" x14ac:dyDescent="0.25">
      <c r="A4" s="10" t="s">
        <v>47</v>
      </c>
      <c r="B4" s="11" t="s">
        <v>21</v>
      </c>
      <c r="C4" s="11" t="s">
        <v>48</v>
      </c>
      <c r="D4" s="12" t="s">
        <v>43</v>
      </c>
      <c r="E4" s="11" t="s">
        <v>49</v>
      </c>
      <c r="F4" s="11" t="s">
        <v>50</v>
      </c>
      <c r="G4" s="11" t="s">
        <v>51</v>
      </c>
      <c r="H4" s="17" t="s">
        <v>13</v>
      </c>
      <c r="I4" s="14"/>
      <c r="J4" s="13"/>
      <c r="K4" s="21" t="s">
        <v>282</v>
      </c>
      <c r="L4" s="22"/>
    </row>
    <row r="5" spans="1:12" ht="114" customHeight="1" x14ac:dyDescent="0.25">
      <c r="A5" s="10" t="s">
        <v>52</v>
      </c>
      <c r="B5" s="11" t="s">
        <v>21</v>
      </c>
      <c r="C5" s="11" t="s">
        <v>53</v>
      </c>
      <c r="D5" s="12" t="s">
        <v>43</v>
      </c>
      <c r="E5" s="11" t="s">
        <v>49</v>
      </c>
      <c r="F5" s="11" t="s">
        <v>54</v>
      </c>
      <c r="G5" s="11" t="s">
        <v>51</v>
      </c>
      <c r="H5" s="17" t="s">
        <v>13</v>
      </c>
      <c r="I5" s="14"/>
      <c r="J5" s="13"/>
      <c r="K5" s="21" t="s">
        <v>283</v>
      </c>
      <c r="L5" s="22"/>
    </row>
    <row r="6" spans="1:12" ht="100.5" customHeight="1" x14ac:dyDescent="0.25">
      <c r="A6" s="10" t="s">
        <v>55</v>
      </c>
      <c r="B6" s="11" t="s">
        <v>21</v>
      </c>
      <c r="C6" s="11" t="s">
        <v>56</v>
      </c>
      <c r="D6" s="12" t="s">
        <v>43</v>
      </c>
      <c r="E6" s="11" t="s">
        <v>57</v>
      </c>
      <c r="F6" s="23" t="s">
        <v>58</v>
      </c>
      <c r="G6" s="11" t="s">
        <v>59</v>
      </c>
      <c r="H6" s="17" t="s">
        <v>13</v>
      </c>
      <c r="I6" s="14"/>
      <c r="J6" s="13"/>
      <c r="K6" s="21" t="s">
        <v>284</v>
      </c>
      <c r="L6" s="22"/>
    </row>
    <row r="7" spans="1:12" ht="100.5" customHeight="1" x14ac:dyDescent="0.25">
      <c r="A7" s="10" t="s">
        <v>60</v>
      </c>
      <c r="B7" s="11" t="s">
        <v>21</v>
      </c>
      <c r="C7" s="11" t="s">
        <v>61</v>
      </c>
      <c r="D7" s="12" t="s">
        <v>43</v>
      </c>
      <c r="E7" s="11" t="s">
        <v>62</v>
      </c>
      <c r="F7" s="11" t="s">
        <v>63</v>
      </c>
      <c r="G7" s="11" t="s">
        <v>64</v>
      </c>
      <c r="H7" s="17" t="s">
        <v>13</v>
      </c>
      <c r="I7" s="14"/>
      <c r="J7" s="13"/>
      <c r="K7" s="21" t="s">
        <v>285</v>
      </c>
      <c r="L7" s="22"/>
    </row>
    <row r="8" spans="1:12" ht="90" customHeight="1" x14ac:dyDescent="0.25">
      <c r="A8" s="10" t="s">
        <v>65</v>
      </c>
      <c r="B8" s="11" t="s">
        <v>21</v>
      </c>
      <c r="C8" s="11" t="s">
        <v>66</v>
      </c>
      <c r="D8" s="12" t="s">
        <v>17</v>
      </c>
      <c r="E8" s="11" t="s">
        <v>67</v>
      </c>
      <c r="F8" s="11" t="s">
        <v>68</v>
      </c>
      <c r="G8" s="11" t="s">
        <v>69</v>
      </c>
      <c r="H8" s="17" t="s">
        <v>13</v>
      </c>
      <c r="I8" s="14"/>
      <c r="J8" s="13"/>
      <c r="K8" s="21" t="s">
        <v>286</v>
      </c>
      <c r="L8" s="24" t="s">
        <v>332</v>
      </c>
    </row>
    <row r="9" spans="1:12" ht="90" customHeight="1" x14ac:dyDescent="0.25">
      <c r="A9" s="10" t="s">
        <v>70</v>
      </c>
      <c r="B9" s="11" t="s">
        <v>21</v>
      </c>
      <c r="C9" s="11" t="s">
        <v>71</v>
      </c>
      <c r="D9" s="12" t="s">
        <v>17</v>
      </c>
      <c r="E9" s="11" t="s">
        <v>72</v>
      </c>
      <c r="F9" s="11" t="s">
        <v>73</v>
      </c>
      <c r="G9" s="11" t="s">
        <v>74</v>
      </c>
      <c r="H9" s="17" t="s">
        <v>13</v>
      </c>
      <c r="I9" s="14"/>
      <c r="J9" s="13"/>
      <c r="K9" s="21" t="s">
        <v>287</v>
      </c>
      <c r="L9" s="22"/>
    </row>
    <row r="10" spans="1:12" ht="90" customHeight="1" x14ac:dyDescent="0.25">
      <c r="A10" s="10" t="s">
        <v>75</v>
      </c>
      <c r="B10" s="11" t="s">
        <v>21</v>
      </c>
      <c r="C10" s="11" t="s">
        <v>76</v>
      </c>
      <c r="D10" s="12" t="s">
        <v>17</v>
      </c>
      <c r="E10" s="11" t="s">
        <v>57</v>
      </c>
      <c r="F10" s="11" t="s">
        <v>77</v>
      </c>
      <c r="G10" s="11" t="s">
        <v>78</v>
      </c>
      <c r="H10" s="17" t="s">
        <v>13</v>
      </c>
      <c r="I10" s="14"/>
      <c r="J10" s="13"/>
      <c r="K10" s="21" t="s">
        <v>288</v>
      </c>
      <c r="L10" s="22"/>
    </row>
    <row r="11" spans="1:12" ht="100.5" customHeight="1" x14ac:dyDescent="0.25">
      <c r="A11" s="10" t="s">
        <v>79</v>
      </c>
      <c r="B11" s="11" t="s">
        <v>21</v>
      </c>
      <c r="C11" s="11" t="s">
        <v>80</v>
      </c>
      <c r="D11" s="12" t="s">
        <v>17</v>
      </c>
      <c r="E11" s="11" t="s">
        <v>81</v>
      </c>
      <c r="F11" s="11" t="s">
        <v>82</v>
      </c>
      <c r="G11" s="11" t="s">
        <v>83</v>
      </c>
      <c r="H11" s="17" t="s">
        <v>14</v>
      </c>
      <c r="I11" s="14"/>
      <c r="J11" s="13"/>
      <c r="K11" s="21" t="s">
        <v>289</v>
      </c>
      <c r="L11" s="24" t="s">
        <v>98</v>
      </c>
    </row>
    <row r="12" spans="1:12" ht="90" customHeight="1" x14ac:dyDescent="0.25">
      <c r="A12" s="10" t="s">
        <v>84</v>
      </c>
      <c r="B12" s="11" t="s">
        <v>21</v>
      </c>
      <c r="C12" s="11" t="s">
        <v>85</v>
      </c>
      <c r="D12" s="12" t="s">
        <v>43</v>
      </c>
      <c r="E12" s="11" t="s">
        <v>86</v>
      </c>
      <c r="F12" s="11" t="s">
        <v>87</v>
      </c>
      <c r="G12" s="11" t="s">
        <v>59</v>
      </c>
      <c r="H12" s="17" t="s">
        <v>13</v>
      </c>
      <c r="I12" s="14"/>
      <c r="J12" s="13"/>
      <c r="K12" s="21" t="s">
        <v>290</v>
      </c>
      <c r="L12" s="22"/>
    </row>
    <row r="13" spans="1:12" ht="127.5" customHeight="1" x14ac:dyDescent="0.25">
      <c r="A13" s="10" t="s">
        <v>88</v>
      </c>
      <c r="B13" s="11" t="s">
        <v>22</v>
      </c>
      <c r="C13" s="11" t="s">
        <v>89</v>
      </c>
      <c r="D13" s="12" t="s">
        <v>43</v>
      </c>
      <c r="E13" s="11" t="s">
        <v>90</v>
      </c>
      <c r="F13" s="11" t="s">
        <v>91</v>
      </c>
      <c r="G13" s="11" t="s">
        <v>92</v>
      </c>
      <c r="H13" s="17" t="s">
        <v>13</v>
      </c>
      <c r="I13" s="14"/>
      <c r="J13" s="13"/>
      <c r="K13" s="21" t="s">
        <v>291</v>
      </c>
      <c r="L13" s="22"/>
    </row>
    <row r="14" spans="1:12" ht="100.5" customHeight="1" x14ac:dyDescent="0.25">
      <c r="A14" s="10" t="s">
        <v>93</v>
      </c>
      <c r="B14" s="11" t="s">
        <v>22</v>
      </c>
      <c r="C14" s="11" t="s">
        <v>94</v>
      </c>
      <c r="D14" s="12" t="s">
        <v>43</v>
      </c>
      <c r="E14" s="11" t="s">
        <v>95</v>
      </c>
      <c r="F14" s="11" t="s">
        <v>96</v>
      </c>
      <c r="G14" s="11" t="s">
        <v>97</v>
      </c>
      <c r="H14" s="17" t="s">
        <v>14</v>
      </c>
      <c r="I14" s="17" t="s">
        <v>28</v>
      </c>
      <c r="J14" s="13"/>
      <c r="K14" s="21" t="s">
        <v>292</v>
      </c>
      <c r="L14" s="24" t="s">
        <v>333</v>
      </c>
    </row>
    <row r="15" spans="1:12" ht="90" customHeight="1" x14ac:dyDescent="0.25">
      <c r="A15" s="10" t="s">
        <v>99</v>
      </c>
      <c r="B15" s="11" t="s">
        <v>22</v>
      </c>
      <c r="C15" s="11" t="s">
        <v>100</v>
      </c>
      <c r="D15" s="12" t="s">
        <v>43</v>
      </c>
      <c r="E15" s="11" t="s">
        <v>101</v>
      </c>
      <c r="F15" s="11" t="s">
        <v>102</v>
      </c>
      <c r="G15" s="11" t="s">
        <v>103</v>
      </c>
      <c r="H15" s="17" t="s">
        <v>13</v>
      </c>
      <c r="I15" s="14"/>
      <c r="J15" s="13"/>
      <c r="K15" s="21" t="s">
        <v>293</v>
      </c>
      <c r="L15" s="22"/>
    </row>
    <row r="16" spans="1:12" ht="90" customHeight="1" x14ac:dyDescent="0.25">
      <c r="A16" s="10" t="s">
        <v>104</v>
      </c>
      <c r="B16" s="11" t="s">
        <v>22</v>
      </c>
      <c r="C16" s="11" t="s">
        <v>105</v>
      </c>
      <c r="D16" s="12" t="s">
        <v>43</v>
      </c>
      <c r="E16" s="11" t="s">
        <v>106</v>
      </c>
      <c r="F16" s="11" t="s">
        <v>107</v>
      </c>
      <c r="G16" s="11" t="s">
        <v>108</v>
      </c>
      <c r="H16" s="17" t="s">
        <v>13</v>
      </c>
      <c r="I16" s="14"/>
      <c r="J16" s="20" t="s">
        <v>334</v>
      </c>
      <c r="K16" s="21" t="s">
        <v>294</v>
      </c>
      <c r="L16" s="22"/>
    </row>
    <row r="17" spans="1:12" ht="100.5" customHeight="1" x14ac:dyDescent="0.25">
      <c r="A17" s="10" t="s">
        <v>109</v>
      </c>
      <c r="B17" s="11" t="s">
        <v>22</v>
      </c>
      <c r="C17" s="11" t="s">
        <v>110</v>
      </c>
      <c r="D17" s="12" t="s">
        <v>43</v>
      </c>
      <c r="E17" s="11" t="s">
        <v>111</v>
      </c>
      <c r="F17" s="11" t="s">
        <v>112</v>
      </c>
      <c r="G17" s="11" t="s">
        <v>113</v>
      </c>
      <c r="H17" s="17" t="s">
        <v>13</v>
      </c>
      <c r="I17" s="14"/>
      <c r="J17" s="13"/>
      <c r="K17" s="21" t="s">
        <v>295</v>
      </c>
      <c r="L17" s="22"/>
    </row>
    <row r="18" spans="1:12" ht="90" customHeight="1" x14ac:dyDescent="0.25">
      <c r="A18" s="10" t="s">
        <v>114</v>
      </c>
      <c r="B18" s="11" t="s">
        <v>22</v>
      </c>
      <c r="C18" s="11" t="s">
        <v>115</v>
      </c>
      <c r="D18" s="12" t="s">
        <v>43</v>
      </c>
      <c r="E18" s="11" t="s">
        <v>116</v>
      </c>
      <c r="F18" s="11" t="s">
        <v>117</v>
      </c>
      <c r="G18" s="11" t="s">
        <v>118</v>
      </c>
      <c r="H18" s="17" t="s">
        <v>13</v>
      </c>
      <c r="I18" s="14"/>
      <c r="J18" s="20" t="s">
        <v>335</v>
      </c>
      <c r="K18" s="21" t="s">
        <v>296</v>
      </c>
      <c r="L18" s="22"/>
    </row>
    <row r="19" spans="1:12" ht="100.5" customHeight="1" x14ac:dyDescent="0.25">
      <c r="A19" s="10" t="s">
        <v>119</v>
      </c>
      <c r="B19" s="11" t="s">
        <v>22</v>
      </c>
      <c r="C19" s="11" t="s">
        <v>120</v>
      </c>
      <c r="D19" s="12" t="s">
        <v>17</v>
      </c>
      <c r="E19" s="11" t="s">
        <v>101</v>
      </c>
      <c r="F19" s="11" t="s">
        <v>121</v>
      </c>
      <c r="G19" s="11" t="s">
        <v>122</v>
      </c>
      <c r="H19" s="17" t="s">
        <v>13</v>
      </c>
      <c r="I19" s="14"/>
      <c r="J19" s="13"/>
      <c r="K19" s="21" t="s">
        <v>297</v>
      </c>
      <c r="L19" s="24" t="s">
        <v>336</v>
      </c>
    </row>
    <row r="20" spans="1:12" ht="90" customHeight="1" x14ac:dyDescent="0.25">
      <c r="A20" s="10" t="s">
        <v>123</v>
      </c>
      <c r="B20" s="11" t="s">
        <v>23</v>
      </c>
      <c r="C20" s="11" t="s">
        <v>124</v>
      </c>
      <c r="D20" s="12" t="s">
        <v>43</v>
      </c>
      <c r="E20" s="11" t="s">
        <v>125</v>
      </c>
      <c r="F20" s="11" t="s">
        <v>126</v>
      </c>
      <c r="G20" s="11" t="s">
        <v>127</v>
      </c>
      <c r="H20" s="17" t="s">
        <v>13</v>
      </c>
      <c r="I20" s="14"/>
      <c r="J20" s="13"/>
      <c r="K20" s="21" t="s">
        <v>298</v>
      </c>
      <c r="L20" s="22"/>
    </row>
    <row r="21" spans="1:12" ht="90" customHeight="1" x14ac:dyDescent="0.25">
      <c r="A21" s="10" t="s">
        <v>128</v>
      </c>
      <c r="B21" s="11" t="s">
        <v>23</v>
      </c>
      <c r="C21" s="11" t="s">
        <v>129</v>
      </c>
      <c r="D21" s="12" t="s">
        <v>17</v>
      </c>
      <c r="E21" s="11" t="s">
        <v>130</v>
      </c>
      <c r="F21" s="11" t="s">
        <v>131</v>
      </c>
      <c r="G21" s="11" t="s">
        <v>132</v>
      </c>
      <c r="H21" s="17" t="s">
        <v>13</v>
      </c>
      <c r="I21" s="14"/>
      <c r="J21" s="13"/>
      <c r="K21" s="21" t="s">
        <v>299</v>
      </c>
      <c r="L21" s="22" t="s">
        <v>133</v>
      </c>
    </row>
    <row r="22" spans="1:12" ht="90" customHeight="1" x14ac:dyDescent="0.25">
      <c r="A22" s="10" t="s">
        <v>134</v>
      </c>
      <c r="B22" s="11" t="s">
        <v>23</v>
      </c>
      <c r="C22" s="11" t="s">
        <v>135</v>
      </c>
      <c r="D22" s="12" t="s">
        <v>17</v>
      </c>
      <c r="E22" s="11" t="s">
        <v>130</v>
      </c>
      <c r="F22" s="11" t="s">
        <v>136</v>
      </c>
      <c r="G22" s="11" t="s">
        <v>137</v>
      </c>
      <c r="H22" s="17" t="s">
        <v>13</v>
      </c>
      <c r="I22" s="14"/>
      <c r="J22" s="13"/>
      <c r="K22" s="21" t="s">
        <v>300</v>
      </c>
      <c r="L22" s="22"/>
    </row>
    <row r="23" spans="1:12" ht="90" customHeight="1" x14ac:dyDescent="0.25">
      <c r="A23" s="10" t="s">
        <v>138</v>
      </c>
      <c r="B23" s="11" t="s">
        <v>23</v>
      </c>
      <c r="C23" s="11" t="s">
        <v>139</v>
      </c>
      <c r="D23" s="12" t="s">
        <v>17</v>
      </c>
      <c r="E23" s="11" t="s">
        <v>125</v>
      </c>
      <c r="F23" s="11" t="s">
        <v>140</v>
      </c>
      <c r="G23" s="11" t="s">
        <v>141</v>
      </c>
      <c r="H23" s="17" t="s">
        <v>13</v>
      </c>
      <c r="I23" s="14"/>
      <c r="J23" s="13"/>
      <c r="K23" s="21" t="s">
        <v>301</v>
      </c>
      <c r="L23" s="22"/>
    </row>
    <row r="24" spans="1:12" ht="90" customHeight="1" x14ac:dyDescent="0.25">
      <c r="A24" s="10" t="s">
        <v>142</v>
      </c>
      <c r="B24" s="11" t="s">
        <v>23</v>
      </c>
      <c r="C24" s="11" t="s">
        <v>143</v>
      </c>
      <c r="D24" s="12" t="s">
        <v>17</v>
      </c>
      <c r="E24" s="11" t="s">
        <v>144</v>
      </c>
      <c r="F24" s="11" t="s">
        <v>145</v>
      </c>
      <c r="G24" s="11" t="s">
        <v>146</v>
      </c>
      <c r="H24" s="17" t="s">
        <v>13</v>
      </c>
      <c r="I24" s="14"/>
      <c r="J24" s="13"/>
      <c r="K24" s="21" t="s">
        <v>302</v>
      </c>
      <c r="L24" s="22"/>
    </row>
    <row r="25" spans="1:12" ht="100.5" customHeight="1" x14ac:dyDescent="0.25">
      <c r="A25" s="10" t="s">
        <v>147</v>
      </c>
      <c r="B25" s="11" t="s">
        <v>23</v>
      </c>
      <c r="C25" s="11" t="s">
        <v>148</v>
      </c>
      <c r="D25" s="12" t="s">
        <v>43</v>
      </c>
      <c r="E25" s="11" t="s">
        <v>149</v>
      </c>
      <c r="F25" s="11" t="s">
        <v>150</v>
      </c>
      <c r="G25" s="11" t="s">
        <v>151</v>
      </c>
      <c r="H25" s="17" t="s">
        <v>13</v>
      </c>
      <c r="I25" s="14"/>
      <c r="J25" s="13"/>
      <c r="K25" s="21" t="s">
        <v>303</v>
      </c>
      <c r="L25" s="22" t="s">
        <v>152</v>
      </c>
    </row>
    <row r="26" spans="1:12" ht="90" customHeight="1" x14ac:dyDescent="0.25">
      <c r="A26" s="10" t="s">
        <v>153</v>
      </c>
      <c r="B26" s="11" t="s">
        <v>23</v>
      </c>
      <c r="C26" s="11" t="s">
        <v>154</v>
      </c>
      <c r="D26" s="12" t="s">
        <v>17</v>
      </c>
      <c r="E26" s="11" t="s">
        <v>155</v>
      </c>
      <c r="F26" s="11" t="s">
        <v>156</v>
      </c>
      <c r="G26" s="11" t="s">
        <v>157</v>
      </c>
      <c r="H26" s="17" t="s">
        <v>13</v>
      </c>
      <c r="I26" s="14"/>
      <c r="J26" s="13"/>
      <c r="K26" s="21" t="s">
        <v>304</v>
      </c>
      <c r="L26" s="22" t="s">
        <v>158</v>
      </c>
    </row>
    <row r="27" spans="1:12" ht="90" customHeight="1" x14ac:dyDescent="0.25">
      <c r="A27" s="10" t="s">
        <v>159</v>
      </c>
      <c r="B27" s="11" t="s">
        <v>23</v>
      </c>
      <c r="C27" s="11" t="s">
        <v>160</v>
      </c>
      <c r="D27" s="12" t="s">
        <v>17</v>
      </c>
      <c r="E27" s="11" t="s">
        <v>161</v>
      </c>
      <c r="F27" s="11" t="s">
        <v>162</v>
      </c>
      <c r="G27" s="11" t="s">
        <v>163</v>
      </c>
      <c r="H27" s="17" t="s">
        <v>13</v>
      </c>
      <c r="I27" s="14"/>
      <c r="J27" s="13"/>
      <c r="K27" s="21" t="s">
        <v>305</v>
      </c>
      <c r="L27" s="22"/>
    </row>
    <row r="28" spans="1:12" ht="90" customHeight="1" x14ac:dyDescent="0.25">
      <c r="A28" s="10" t="s">
        <v>164</v>
      </c>
      <c r="B28" s="11" t="s">
        <v>23</v>
      </c>
      <c r="C28" s="11" t="s">
        <v>165</v>
      </c>
      <c r="D28" s="12" t="s">
        <v>43</v>
      </c>
      <c r="E28" s="11" t="s">
        <v>144</v>
      </c>
      <c r="F28" s="11" t="s">
        <v>166</v>
      </c>
      <c r="G28" s="11" t="s">
        <v>167</v>
      </c>
      <c r="H28" s="17" t="s">
        <v>13</v>
      </c>
      <c r="I28" s="14"/>
      <c r="J28" s="13"/>
      <c r="K28" s="21" t="s">
        <v>306</v>
      </c>
      <c r="L28" s="22"/>
    </row>
    <row r="29" spans="1:12" ht="90" customHeight="1" x14ac:dyDescent="0.25">
      <c r="A29" s="10" t="s">
        <v>168</v>
      </c>
      <c r="B29" s="11" t="s">
        <v>24</v>
      </c>
      <c r="C29" s="11" t="s">
        <v>169</v>
      </c>
      <c r="D29" s="12" t="s">
        <v>17</v>
      </c>
      <c r="E29" s="11" t="s">
        <v>170</v>
      </c>
      <c r="F29" s="11" t="s">
        <v>171</v>
      </c>
      <c r="G29" s="11" t="s">
        <v>172</v>
      </c>
      <c r="H29" s="17" t="s">
        <v>13</v>
      </c>
      <c r="I29" s="14"/>
      <c r="J29" s="13"/>
      <c r="K29" s="21" t="s">
        <v>307</v>
      </c>
      <c r="L29" s="22"/>
    </row>
    <row r="30" spans="1:12" ht="127.5" customHeight="1" x14ac:dyDescent="0.25">
      <c r="A30" s="10" t="s">
        <v>173</v>
      </c>
      <c r="B30" s="11" t="s">
        <v>24</v>
      </c>
      <c r="C30" s="11" t="s">
        <v>174</v>
      </c>
      <c r="D30" s="12" t="s">
        <v>18</v>
      </c>
      <c r="E30" s="11" t="s">
        <v>175</v>
      </c>
      <c r="F30" s="11" t="s">
        <v>176</v>
      </c>
      <c r="G30" s="11" t="s">
        <v>177</v>
      </c>
      <c r="H30" s="17" t="s">
        <v>13</v>
      </c>
      <c r="I30" s="14"/>
      <c r="J30" s="13"/>
      <c r="K30" s="21" t="s">
        <v>308</v>
      </c>
      <c r="L30" s="22"/>
    </row>
    <row r="31" spans="1:12" ht="100.5" customHeight="1" x14ac:dyDescent="0.25">
      <c r="A31" s="10" t="s">
        <v>178</v>
      </c>
      <c r="B31" s="11" t="s">
        <v>24</v>
      </c>
      <c r="C31" s="11" t="s">
        <v>179</v>
      </c>
      <c r="D31" s="12" t="s">
        <v>43</v>
      </c>
      <c r="E31" s="11" t="s">
        <v>180</v>
      </c>
      <c r="F31" s="23" t="s">
        <v>337</v>
      </c>
      <c r="G31" s="11" t="s">
        <v>181</v>
      </c>
      <c r="H31" s="17" t="s">
        <v>13</v>
      </c>
      <c r="I31" s="14"/>
      <c r="J31" s="13"/>
      <c r="K31" s="21" t="s">
        <v>309</v>
      </c>
      <c r="L31" s="22"/>
    </row>
    <row r="32" spans="1:12" ht="100.5" customHeight="1" x14ac:dyDescent="0.25">
      <c r="A32" s="10" t="s">
        <v>182</v>
      </c>
      <c r="B32" s="11" t="s">
        <v>24</v>
      </c>
      <c r="C32" s="11" t="s">
        <v>183</v>
      </c>
      <c r="D32" s="12" t="s">
        <v>43</v>
      </c>
      <c r="E32" s="11" t="s">
        <v>184</v>
      </c>
      <c r="F32" s="11" t="s">
        <v>185</v>
      </c>
      <c r="G32" s="11" t="s">
        <v>186</v>
      </c>
      <c r="H32" s="17" t="s">
        <v>14</v>
      </c>
      <c r="I32" s="14"/>
      <c r="J32" s="13"/>
      <c r="K32" s="21" t="s">
        <v>310</v>
      </c>
      <c r="L32" s="24" t="s">
        <v>338</v>
      </c>
    </row>
    <row r="33" spans="1:12" ht="100.5" customHeight="1" x14ac:dyDescent="0.25">
      <c r="A33" s="10" t="s">
        <v>187</v>
      </c>
      <c r="B33" s="11" t="s">
        <v>24</v>
      </c>
      <c r="C33" s="11" t="s">
        <v>188</v>
      </c>
      <c r="D33" s="12" t="s">
        <v>43</v>
      </c>
      <c r="E33" s="11" t="s">
        <v>189</v>
      </c>
      <c r="F33" s="11" t="s">
        <v>190</v>
      </c>
      <c r="G33" s="11" t="s">
        <v>191</v>
      </c>
      <c r="H33" s="17" t="s">
        <v>13</v>
      </c>
      <c r="I33" s="14"/>
      <c r="J33" s="13"/>
      <c r="K33" s="21" t="s">
        <v>311</v>
      </c>
      <c r="L33" s="22"/>
    </row>
    <row r="34" spans="1:12" ht="90" customHeight="1" x14ac:dyDescent="0.25">
      <c r="A34" s="25" t="s">
        <v>192</v>
      </c>
      <c r="B34" s="11" t="s">
        <v>24</v>
      </c>
      <c r="C34" s="11" t="s">
        <v>196</v>
      </c>
      <c r="D34" s="12" t="s">
        <v>43</v>
      </c>
      <c r="E34" s="11" t="s">
        <v>197</v>
      </c>
      <c r="F34" s="11" t="s">
        <v>198</v>
      </c>
      <c r="G34" s="11" t="s">
        <v>199</v>
      </c>
      <c r="H34" s="17" t="s">
        <v>13</v>
      </c>
      <c r="I34" s="14"/>
      <c r="J34" s="13"/>
      <c r="K34" s="21" t="s">
        <v>312</v>
      </c>
      <c r="L34" s="22"/>
    </row>
    <row r="35" spans="1:12" ht="114" customHeight="1" x14ac:dyDescent="0.25">
      <c r="A35" s="25" t="s">
        <v>194</v>
      </c>
      <c r="B35" s="11" t="s">
        <v>24</v>
      </c>
      <c r="C35" s="11" t="s">
        <v>201</v>
      </c>
      <c r="D35" s="12" t="s">
        <v>43</v>
      </c>
      <c r="E35" s="11" t="s">
        <v>170</v>
      </c>
      <c r="F35" s="11" t="s">
        <v>202</v>
      </c>
      <c r="G35" s="11" t="s">
        <v>203</v>
      </c>
      <c r="H35" s="17" t="s">
        <v>13</v>
      </c>
      <c r="I35" s="14"/>
      <c r="J35" s="13"/>
      <c r="K35" s="21" t="s">
        <v>313</v>
      </c>
      <c r="L35" s="22"/>
    </row>
    <row r="36" spans="1:12" ht="90" customHeight="1" x14ac:dyDescent="0.25">
      <c r="A36" s="25" t="s">
        <v>195</v>
      </c>
      <c r="B36" s="11" t="s">
        <v>24</v>
      </c>
      <c r="C36" s="11" t="s">
        <v>205</v>
      </c>
      <c r="D36" s="12" t="s">
        <v>17</v>
      </c>
      <c r="E36" s="11" t="s">
        <v>144</v>
      </c>
      <c r="F36" s="11" t="s">
        <v>206</v>
      </c>
      <c r="G36" s="11" t="s">
        <v>207</v>
      </c>
      <c r="H36" s="17" t="s">
        <v>13</v>
      </c>
      <c r="I36" s="14"/>
      <c r="J36" s="13"/>
      <c r="K36" s="21" t="s">
        <v>314</v>
      </c>
      <c r="L36" s="22"/>
    </row>
    <row r="37" spans="1:12" ht="90" customHeight="1" x14ac:dyDescent="0.25">
      <c r="A37" s="25" t="s">
        <v>200</v>
      </c>
      <c r="B37" s="11" t="s">
        <v>25</v>
      </c>
      <c r="C37" s="11" t="s">
        <v>208</v>
      </c>
      <c r="D37" s="12" t="s">
        <v>18</v>
      </c>
      <c r="E37" s="11" t="s">
        <v>170</v>
      </c>
      <c r="F37" s="11" t="s">
        <v>209</v>
      </c>
      <c r="G37" s="11" t="s">
        <v>210</v>
      </c>
      <c r="H37" s="17" t="s">
        <v>13</v>
      </c>
      <c r="I37" s="14"/>
      <c r="J37" s="13"/>
      <c r="K37" s="21" t="s">
        <v>315</v>
      </c>
      <c r="L37" s="22"/>
    </row>
    <row r="38" spans="1:12" ht="90" customHeight="1" x14ac:dyDescent="0.25">
      <c r="A38" s="25" t="s">
        <v>204</v>
      </c>
      <c r="B38" s="11" t="s">
        <v>25</v>
      </c>
      <c r="C38" s="11" t="s">
        <v>211</v>
      </c>
      <c r="D38" s="12" t="s">
        <v>18</v>
      </c>
      <c r="E38" s="11" t="s">
        <v>144</v>
      </c>
      <c r="F38" s="11" t="s">
        <v>212</v>
      </c>
      <c r="G38" s="11" t="s">
        <v>213</v>
      </c>
      <c r="H38" s="17" t="s">
        <v>13</v>
      </c>
      <c r="I38" s="14"/>
      <c r="J38" s="13"/>
      <c r="K38" s="21" t="s">
        <v>316</v>
      </c>
      <c r="L38" s="22"/>
    </row>
    <row r="39" spans="1:12" ht="90" customHeight="1" x14ac:dyDescent="0.25">
      <c r="A39" s="25" t="s">
        <v>339</v>
      </c>
      <c r="B39" s="11" t="s">
        <v>25</v>
      </c>
      <c r="C39" s="11" t="s">
        <v>215</v>
      </c>
      <c r="D39" s="12" t="s">
        <v>18</v>
      </c>
      <c r="E39" s="11" t="s">
        <v>216</v>
      </c>
      <c r="F39" s="11" t="s">
        <v>217</v>
      </c>
      <c r="G39" s="11" t="s">
        <v>218</v>
      </c>
      <c r="H39" s="17" t="s">
        <v>13</v>
      </c>
      <c r="I39" s="14"/>
      <c r="J39" s="13"/>
      <c r="K39" s="21" t="s">
        <v>317</v>
      </c>
      <c r="L39" s="22" t="s">
        <v>219</v>
      </c>
    </row>
    <row r="40" spans="1:12" ht="90" customHeight="1" x14ac:dyDescent="0.25">
      <c r="A40" s="25" t="s">
        <v>340</v>
      </c>
      <c r="B40" s="11" t="s">
        <v>25</v>
      </c>
      <c r="C40" s="11" t="s">
        <v>221</v>
      </c>
      <c r="D40" s="12" t="s">
        <v>18</v>
      </c>
      <c r="E40" s="11" t="s">
        <v>193</v>
      </c>
      <c r="F40" s="11" t="s">
        <v>222</v>
      </c>
      <c r="G40" s="11" t="s">
        <v>223</v>
      </c>
      <c r="H40" s="17" t="s">
        <v>13</v>
      </c>
      <c r="I40" s="14"/>
      <c r="J40" s="13"/>
      <c r="K40" s="21" t="s">
        <v>318</v>
      </c>
      <c r="L40" s="22"/>
    </row>
    <row r="41" spans="1:12" ht="100.5" customHeight="1" x14ac:dyDescent="0.25">
      <c r="A41" s="25" t="s">
        <v>214</v>
      </c>
      <c r="B41" s="11" t="s">
        <v>25</v>
      </c>
      <c r="C41" s="11" t="s">
        <v>225</v>
      </c>
      <c r="D41" s="12" t="s">
        <v>18</v>
      </c>
      <c r="E41" s="11" t="s">
        <v>226</v>
      </c>
      <c r="F41" s="11" t="s">
        <v>227</v>
      </c>
      <c r="G41" s="11" t="s">
        <v>228</v>
      </c>
      <c r="H41" s="17" t="s">
        <v>13</v>
      </c>
      <c r="I41" s="14"/>
      <c r="J41" s="13"/>
      <c r="K41" s="21" t="s">
        <v>319</v>
      </c>
      <c r="L41" s="22"/>
    </row>
    <row r="42" spans="1:12" ht="90" customHeight="1" x14ac:dyDescent="0.25">
      <c r="A42" s="25" t="s">
        <v>220</v>
      </c>
      <c r="B42" s="11" t="s">
        <v>25</v>
      </c>
      <c r="C42" s="11" t="s">
        <v>230</v>
      </c>
      <c r="D42" s="12" t="s">
        <v>18</v>
      </c>
      <c r="E42" s="11" t="s">
        <v>231</v>
      </c>
      <c r="F42" s="11" t="s">
        <v>232</v>
      </c>
      <c r="G42" s="11" t="s">
        <v>233</v>
      </c>
      <c r="H42" s="17" t="s">
        <v>13</v>
      </c>
      <c r="I42" s="14"/>
      <c r="J42" s="13"/>
      <c r="K42" s="21" t="s">
        <v>320</v>
      </c>
      <c r="L42" s="22"/>
    </row>
    <row r="43" spans="1:12" ht="90" customHeight="1" x14ac:dyDescent="0.25">
      <c r="A43" s="25" t="s">
        <v>224</v>
      </c>
      <c r="B43" s="11" t="s">
        <v>25</v>
      </c>
      <c r="C43" s="11" t="s">
        <v>235</v>
      </c>
      <c r="D43" s="12" t="s">
        <v>18</v>
      </c>
      <c r="E43" s="11" t="s">
        <v>144</v>
      </c>
      <c r="F43" s="11" t="s">
        <v>236</v>
      </c>
      <c r="G43" s="11" t="s">
        <v>237</v>
      </c>
      <c r="H43" s="17" t="s">
        <v>13</v>
      </c>
      <c r="I43" s="14"/>
      <c r="J43" s="13"/>
      <c r="K43" s="21" t="s">
        <v>321</v>
      </c>
      <c r="L43" s="22"/>
    </row>
    <row r="44" spans="1:12" ht="90" customHeight="1" x14ac:dyDescent="0.25">
      <c r="A44" s="25" t="s">
        <v>229</v>
      </c>
      <c r="B44" s="11" t="s">
        <v>25</v>
      </c>
      <c r="C44" s="11" t="s">
        <v>239</v>
      </c>
      <c r="D44" s="12" t="s">
        <v>18</v>
      </c>
      <c r="E44" s="11" t="s">
        <v>144</v>
      </c>
      <c r="F44" s="11" t="s">
        <v>240</v>
      </c>
      <c r="G44" s="11" t="s">
        <v>241</v>
      </c>
      <c r="H44" s="17" t="s">
        <v>13</v>
      </c>
      <c r="I44" s="14"/>
      <c r="J44" s="13"/>
      <c r="K44" s="21" t="s">
        <v>322</v>
      </c>
      <c r="L44" s="22"/>
    </row>
    <row r="45" spans="1:12" ht="90" customHeight="1" x14ac:dyDescent="0.25">
      <c r="A45" s="25" t="s">
        <v>234</v>
      </c>
      <c r="B45" s="11" t="s">
        <v>25</v>
      </c>
      <c r="C45" s="11" t="s">
        <v>243</v>
      </c>
      <c r="D45" s="12" t="s">
        <v>18</v>
      </c>
      <c r="E45" s="11" t="s">
        <v>144</v>
      </c>
      <c r="F45" s="11" t="s">
        <v>244</v>
      </c>
      <c r="G45" s="11" t="s">
        <v>245</v>
      </c>
      <c r="H45" s="17" t="s">
        <v>13</v>
      </c>
      <c r="I45" s="14"/>
      <c r="J45" s="13"/>
      <c r="K45" s="21" t="s">
        <v>323</v>
      </c>
      <c r="L45" s="22" t="s">
        <v>246</v>
      </c>
    </row>
    <row r="46" spans="1:12" ht="90" customHeight="1" x14ac:dyDescent="0.25">
      <c r="A46" s="25" t="s">
        <v>238</v>
      </c>
      <c r="B46" s="11" t="s">
        <v>25</v>
      </c>
      <c r="C46" s="11" t="s">
        <v>248</v>
      </c>
      <c r="D46" s="12" t="s">
        <v>18</v>
      </c>
      <c r="E46" s="11" t="s">
        <v>144</v>
      </c>
      <c r="F46" s="11" t="s">
        <v>249</v>
      </c>
      <c r="G46" s="11" t="s">
        <v>250</v>
      </c>
      <c r="H46" s="17" t="s">
        <v>13</v>
      </c>
      <c r="I46" s="14"/>
      <c r="J46" s="13"/>
      <c r="K46" s="21" t="s">
        <v>324</v>
      </c>
      <c r="L46" s="22"/>
    </row>
    <row r="47" spans="1:12" ht="90" customHeight="1" x14ac:dyDescent="0.25">
      <c r="A47" s="25" t="s">
        <v>242</v>
      </c>
      <c r="B47" s="11" t="s">
        <v>25</v>
      </c>
      <c r="C47" s="11" t="s">
        <v>252</v>
      </c>
      <c r="D47" s="12" t="s">
        <v>18</v>
      </c>
      <c r="E47" s="11" t="s">
        <v>253</v>
      </c>
      <c r="F47" s="11" t="s">
        <v>254</v>
      </c>
      <c r="G47" s="11" t="s">
        <v>255</v>
      </c>
      <c r="H47" s="17" t="s">
        <v>13</v>
      </c>
      <c r="I47" s="14"/>
      <c r="J47" s="13"/>
      <c r="K47" s="21" t="s">
        <v>325</v>
      </c>
      <c r="L47" s="22" t="s">
        <v>256</v>
      </c>
    </row>
    <row r="48" spans="1:12" ht="90" customHeight="1" x14ac:dyDescent="0.25">
      <c r="A48" s="25" t="s">
        <v>247</v>
      </c>
      <c r="B48" s="11" t="s">
        <v>25</v>
      </c>
      <c r="C48" s="11" t="s">
        <v>258</v>
      </c>
      <c r="D48" s="12" t="s">
        <v>18</v>
      </c>
      <c r="E48" s="11" t="s">
        <v>144</v>
      </c>
      <c r="F48" s="11" t="s">
        <v>259</v>
      </c>
      <c r="G48" s="11" t="s">
        <v>260</v>
      </c>
      <c r="H48" s="17" t="s">
        <v>13</v>
      </c>
      <c r="I48" s="14"/>
      <c r="J48" s="13"/>
      <c r="K48" s="21" t="s">
        <v>326</v>
      </c>
      <c r="L48" s="22"/>
    </row>
    <row r="49" spans="1:12" ht="90" customHeight="1" x14ac:dyDescent="0.25">
      <c r="A49" s="25" t="s">
        <v>251</v>
      </c>
      <c r="B49" s="11" t="s">
        <v>25</v>
      </c>
      <c r="C49" s="11" t="s">
        <v>262</v>
      </c>
      <c r="D49" s="12" t="s">
        <v>18</v>
      </c>
      <c r="E49" s="11" t="s">
        <v>144</v>
      </c>
      <c r="F49" s="11" t="s">
        <v>263</v>
      </c>
      <c r="G49" s="11" t="s">
        <v>264</v>
      </c>
      <c r="H49" s="17" t="s">
        <v>13</v>
      </c>
      <c r="I49" s="14"/>
      <c r="J49" s="13"/>
      <c r="K49" s="21" t="s">
        <v>327</v>
      </c>
      <c r="L49" s="22"/>
    </row>
    <row r="50" spans="1:12" ht="90" customHeight="1" x14ac:dyDescent="0.25">
      <c r="A50" s="25" t="s">
        <v>257</v>
      </c>
      <c r="B50" s="11" t="s">
        <v>25</v>
      </c>
      <c r="C50" s="11" t="s">
        <v>266</v>
      </c>
      <c r="D50" s="12" t="s">
        <v>18</v>
      </c>
      <c r="E50" s="11" t="s">
        <v>267</v>
      </c>
      <c r="F50" s="11" t="s">
        <v>268</v>
      </c>
      <c r="G50" s="11" t="s">
        <v>269</v>
      </c>
      <c r="H50" s="17" t="s">
        <v>13</v>
      </c>
      <c r="I50" s="14"/>
      <c r="J50" s="13"/>
      <c r="K50" s="21" t="s">
        <v>328</v>
      </c>
      <c r="L50" s="22"/>
    </row>
    <row r="51" spans="1:12" ht="90" customHeight="1" x14ac:dyDescent="0.25">
      <c r="A51" s="25" t="s">
        <v>261</v>
      </c>
      <c r="B51" s="11" t="s">
        <v>25</v>
      </c>
      <c r="C51" s="11" t="s">
        <v>270</v>
      </c>
      <c r="D51" s="12" t="s">
        <v>18</v>
      </c>
      <c r="E51" s="11" t="s">
        <v>144</v>
      </c>
      <c r="F51" s="11" t="s">
        <v>271</v>
      </c>
      <c r="G51" s="11" t="s">
        <v>272</v>
      </c>
      <c r="H51" s="17" t="s">
        <v>13</v>
      </c>
      <c r="I51" s="14"/>
      <c r="J51" s="13"/>
      <c r="K51" s="21" t="s">
        <v>329</v>
      </c>
      <c r="L51" s="22"/>
    </row>
    <row r="52" spans="1:12" ht="90" customHeight="1" x14ac:dyDescent="0.25">
      <c r="A52" s="25" t="s">
        <v>265</v>
      </c>
      <c r="B52" s="11" t="s">
        <v>21</v>
      </c>
      <c r="C52" s="11" t="s">
        <v>273</v>
      </c>
      <c r="D52" s="12" t="s">
        <v>43</v>
      </c>
      <c r="E52" s="11" t="s">
        <v>274</v>
      </c>
      <c r="F52" s="11" t="s">
        <v>275</v>
      </c>
      <c r="G52" s="11" t="s">
        <v>276</v>
      </c>
      <c r="H52" s="17" t="s">
        <v>13</v>
      </c>
      <c r="I52" s="14"/>
      <c r="J52" s="13"/>
      <c r="K52" s="21" t="s">
        <v>330</v>
      </c>
      <c r="L52" s="22" t="s">
        <v>277</v>
      </c>
    </row>
  </sheetData>
  <autoFilter ref="A1:L52" xr:uid="{00000000-0009-0000-0000-000001000000}"/>
  <phoneticPr fontId="9" type="noConversion"/>
  <conditionalFormatting sqref="H2:H52">
    <cfRule type="cellIs" dxfId="3" priority="2" operator="equal">
      <formula>"Passou"</formula>
    </cfRule>
    <cfRule type="cellIs" dxfId="2" priority="3" operator="equal">
      <formula>"Falhou"</formula>
    </cfRule>
    <cfRule type="cellIs" dxfId="1" priority="4" operator="equal">
      <formula>"Bloqueado"</formula>
    </cfRule>
    <cfRule type="cellIs" dxfId="0" priority="5" operator="equal">
      <formula>"Pendente"</formula>
    </cfRule>
  </conditionalFormatting>
  <dataValidations count="1">
    <dataValidation type="list" errorTitle="Status inválido" error="Escolha: Passou, Falhou, Bloqueado ou Pendente" sqref="H2:H52" xr:uid="{00000000-0002-0000-0100-000000000000}">
      <formula1>"Passou,Falhou,Bloqueado,Pendente"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Execução</vt:lpstr>
      <vt:lpstr>Execução!Titulos_de_impressao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Renan Ferreira</cp:lastModifiedBy>
  <cp:revision>0</cp:revision>
  <dcterms:created xsi:type="dcterms:W3CDTF">2026-10-09T15:30:17Z</dcterms:created>
  <dcterms:modified xsi:type="dcterms:W3CDTF">2026-10-09T17:06:46Z</dcterms:modified>
  <dc:language>en-US</dc:language>
</cp:coreProperties>
</file>