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9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<sst xmlns="http://schemas.openxmlformats.org/spreadsheetml/2006/main" count="49" uniqueCount="17">
  <si>
    <t>Resolution (km)</t>
  </si>
  <si>
    <t>Length of the nest (e-w) (km)</t>
  </si>
  <si>
    <t>Width of the nest (n-s) (km)</t>
  </si>
  <si>
    <t>No of cells in the nest (e-w)</t>
  </si>
  <si>
    <t>No of cells in the nest (n-s)</t>
  </si>
  <si>
    <t>i_parent start</t>
  </si>
  <si>
    <t>j_parent start</t>
  </si>
  <si>
    <t>Length of the plant (km)</t>
  </si>
  <si>
    <t>Width of the plant (km)</t>
  </si>
  <si>
    <t>Finest resolution(km)</t>
  </si>
  <si>
    <t>Max lat</t>
  </si>
  <si>
    <t>Min lat</t>
  </si>
  <si>
    <t>Max lng</t>
  </si>
  <si>
    <t>Min lng</t>
  </si>
  <si>
    <t>pie</t>
  </si>
  <si>
    <t>parent- child resolution factor (f)</t>
  </si>
  <si>
    <t>coefficient of spatial scale factor (a)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</si>
</sst>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3"/>
      <name val="Arial"/>
      <family val="2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collapsed="false" hidden="false" max="1" min="1" style="0" width="36.5714285714286"/>
    <col collapsed="false" hidden="false" max="1025" min="2" style="0" width="11.5714285714286"/>
  </cols>
  <sheetData>
    <row r="1" customFormat="false" ht="15" hidden="false" customHeight="false" outlineLevel="0" collapsed="false">
      <c r="A1" s="1"/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</row>
    <row r="2" customFormat="false" ht="15" hidden="false" customHeight="false" outlineLevel="0" collapsed="false">
      <c r="A2" s="2" t="s">
        <v>0</v>
      </c>
      <c r="B2" s="1" t="n">
        <f aca="false">B14</f>
        <v>0.111</v>
      </c>
      <c r="C2" s="1" t="n">
        <f aca="false">$B$2*3^C1</f>
        <v>0.333</v>
      </c>
      <c r="D2" s="1" t="n">
        <f aca="false">$B$2*3^D1</f>
        <v>0.999</v>
      </c>
      <c r="E2" s="1" t="n">
        <f aca="false">$B$2*3^E1</f>
        <v>2.997</v>
      </c>
      <c r="F2" s="1" t="n">
        <f aca="false">$B$2*3^F1</f>
        <v>8.991</v>
      </c>
      <c r="G2" s="1" t="n">
        <f aca="false">$B$2*3^G1</f>
        <v>26.973</v>
      </c>
    </row>
    <row r="3" customFormat="false" ht="15" hidden="false" customHeight="false" outlineLevel="0" collapsed="false">
      <c r="A3" s="2" t="s">
        <v>1</v>
      </c>
      <c r="B3" s="1" t="n">
        <f aca="false">3^B1*$B$13+(0.1*3^B1*$B$13)</f>
        <v>12.0846544203296</v>
      </c>
      <c r="C3" s="1" t="n">
        <f aca="false">3^C1*$B$13+(0.1*3^C1*$B$13)</f>
        <v>36.2539632609887</v>
      </c>
      <c r="D3" s="1" t="n">
        <f aca="false">3^D1*$B$13+(0.1*3^D1*$B$13)</f>
        <v>108.761889782966</v>
      </c>
      <c r="E3" s="1" t="n">
        <f aca="false">3^E1*$B$13+(0.1*3^E1*$B$13)</f>
        <v>326.285669348899</v>
      </c>
      <c r="F3" s="1" t="n">
        <f aca="false">3^F1*$B$13+(0.1*3^F1*$B$13)</f>
        <v>978.857008046696</v>
      </c>
      <c r="G3" s="1" t="n">
        <f aca="false">3^G1*$B$13+(0.1*3^G1*$B$13)</f>
        <v>2936.57102414009</v>
      </c>
    </row>
    <row r="4" customFormat="false" ht="15" hidden="false" customHeight="false" outlineLevel="0" collapsed="false">
      <c r="A4" s="2" t="s">
        <v>2</v>
      </c>
      <c r="B4" s="1" t="n">
        <f aca="false">3^B1*$B$14+(0.1*3^B1*$B$14)</f>
        <v>0.1221</v>
      </c>
      <c r="C4" s="1" t="n">
        <f aca="false">3^C1*$B$14+(0.1*3^C1*$B$14)</f>
        <v>0.3663</v>
      </c>
      <c r="D4" s="1" t="n">
        <f aca="false">3^D1*$B$14+(0.1*3^D1*$B$14)</f>
        <v>1.0989</v>
      </c>
      <c r="E4" s="1" t="n">
        <f aca="false">3^E1*$B$14+(0.1*3^E1*$B$14)</f>
        <v>3.2967</v>
      </c>
      <c r="F4" s="1" t="n">
        <f aca="false">3^F1*$B$14+(0.1*3^F1*$B$14)</f>
        <v>9.8901</v>
      </c>
      <c r="G4" s="1" t="n">
        <f aca="false">3^G1*$B$14+(0.1*3^G1*$B$14)</f>
        <v>29.6703</v>
      </c>
    </row>
    <row r="5" customFormat="false" ht="15" hidden="false" customHeight="false" outlineLevel="0" collapsed="false">
      <c r="A5" s="2" t="s">
        <v>3</v>
      </c>
      <c r="B5" s="1" t="n">
        <v>121</v>
      </c>
      <c r="C5" s="1" t="n">
        <v>121</v>
      </c>
      <c r="D5" s="1" t="n">
        <v>121</v>
      </c>
      <c r="E5" s="1" t="n">
        <v>121</v>
      </c>
      <c r="F5" s="1" t="n">
        <v>121</v>
      </c>
      <c r="G5" s="1" t="n">
        <v>121</v>
      </c>
    </row>
    <row r="6" customFormat="false" ht="15" hidden="false" customHeight="false" outlineLevel="0" collapsed="false">
      <c r="A6" s="2" t="s">
        <v>4</v>
      </c>
      <c r="B6" s="1" t="n">
        <v>2</v>
      </c>
      <c r="C6" s="1" t="n">
        <v>2</v>
      </c>
      <c r="D6" s="1" t="n">
        <v>2</v>
      </c>
      <c r="E6" s="1" t="n">
        <v>2</v>
      </c>
      <c r="F6" s="1" t="n">
        <v>2</v>
      </c>
      <c r="G6" s="1" t="n">
        <v>2</v>
      </c>
    </row>
    <row r="7" customFormat="false" ht="15" hidden="false" customHeight="false" outlineLevel="0" collapsed="false">
      <c r="A7" s="2" t="s">
        <v>5</v>
      </c>
      <c r="B7" s="1" t="n">
        <v>41</v>
      </c>
      <c r="C7" s="1" t="n">
        <v>41</v>
      </c>
      <c r="D7" s="1" t="n">
        <v>41</v>
      </c>
      <c r="E7" s="1" t="n">
        <v>41</v>
      </c>
      <c r="F7" s="1" t="n">
        <v>41</v>
      </c>
      <c r="G7" s="1" t="n">
        <v>0</v>
      </c>
    </row>
    <row r="8" customFormat="false" ht="15" hidden="false" customHeight="false" outlineLevel="0" collapsed="false">
      <c r="A8" s="2" t="s">
        <v>6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</row>
    <row r="12" customFormat="false" ht="15" hidden="false" customHeight="false" outlineLevel="0" collapsed="false">
      <c r="A12" s="3" t="s">
        <v>7</v>
      </c>
      <c r="B12" s="0" t="n">
        <f aca="false">ACOS( SIN(B18*B22/180)*SIN(B18*B22/180) + COS(B18*B22/180)*COS(B18*B22/180)*COS(B20*B22/180-B21*B22/180) ) * 6371000/1000</f>
        <v>9.2432911249605</v>
      </c>
    </row>
    <row r="13" customFormat="false" ht="15" hidden="false" customHeight="false" outlineLevel="0" collapsed="false">
      <c r="A13" s="3" t="s">
        <v>8</v>
      </c>
      <c r="B13" s="0" t="n">
        <f aca="false">ACOS(SIN(B18*B22/180)*SIN(B19*B22/180)+COS(B18*B22/180)*COS(B19*B22/180)*COS(B21*B22/180-B21*B22/180))*6371000/1000</f>
        <v>10.9860494730269</v>
      </c>
    </row>
    <row r="14" customFormat="false" ht="15" hidden="false" customHeight="false" outlineLevel="0" collapsed="false">
      <c r="A14" s="3" t="s">
        <v>9</v>
      </c>
      <c r="B14" s="0" t="n">
        <v>0.111</v>
      </c>
    </row>
    <row r="18" customFormat="false" ht="16.5" hidden="false" customHeight="false" outlineLevel="0" collapsed="false">
      <c r="A18" s="4" t="s">
        <v>10</v>
      </c>
      <c r="B18" s="0" t="n">
        <v>17.1604</v>
      </c>
    </row>
    <row r="19" customFormat="false" ht="16.5" hidden="false" customHeight="false" outlineLevel="0" collapsed="false">
      <c r="A19" s="4" t="s">
        <v>11</v>
      </c>
      <c r="B19" s="0" t="n">
        <v>17.0616</v>
      </c>
    </row>
    <row r="20" customFormat="false" ht="16.5" hidden="false" customHeight="false" outlineLevel="0" collapsed="false">
      <c r="A20" s="4" t="s">
        <v>12</v>
      </c>
      <c r="B20" s="0" t="n">
        <v>75.7623</v>
      </c>
    </row>
    <row r="21" customFormat="false" ht="16.5" hidden="false" customHeight="false" outlineLevel="0" collapsed="false">
      <c r="A21" s="4" t="s">
        <v>13</v>
      </c>
      <c r="B21" s="0" t="n">
        <v>75.6753</v>
      </c>
    </row>
    <row r="22" customFormat="false" ht="12.75" hidden="false" customHeight="false" outlineLevel="0" collapsed="false">
      <c r="A22" s="0" t="s">
        <v>14</v>
      </c>
      <c r="B22" s="5" t="n">
        <v>3.14159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0" width="36.7091836734694"/>
    <col collapsed="false" hidden="false" max="1025" min="2" style="0" width="11.5714285714286"/>
  </cols>
  <sheetData>
    <row r="1" customFormat="false" ht="15" hidden="false" customHeight="false" outlineLevel="0" collapsed="false">
      <c r="A1" s="1"/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</row>
    <row r="2" customFormat="false" ht="15" hidden="false" customHeight="false" outlineLevel="0" collapsed="false">
      <c r="A2" s="2" t="s">
        <v>0</v>
      </c>
      <c r="B2" s="1" t="n">
        <f aca="false">B14</f>
        <v>0.1111</v>
      </c>
      <c r="C2" s="1" t="n">
        <f aca="false">$B$2*$B$15^C1</f>
        <v>0.3333</v>
      </c>
      <c r="D2" s="1" t="n">
        <f aca="false">$B$2*$B$15^D1</f>
        <v>0.9999</v>
      </c>
      <c r="E2" s="1" t="n">
        <f aca="false">$B$2*$B$15^E1</f>
        <v>2.9997</v>
      </c>
      <c r="F2" s="1" t="n">
        <f aca="false">$B$2*$B$15^F1</f>
        <v>8.9991</v>
      </c>
      <c r="G2" s="1" t="n">
        <f aca="false">$B$2*$B$15^G1</f>
        <v>26.9973</v>
      </c>
    </row>
    <row r="3" customFormat="false" ht="15" hidden="false" customHeight="false" outlineLevel="0" collapsed="false">
      <c r="A3" s="2" t="s">
        <v>1</v>
      </c>
      <c r="B3" s="1" t="n">
        <f aca="false">(3/$B$16)^B1*$B$12+(0.1*(3/$B$16)^B1*$B$12)</f>
        <v>10.1676202374566</v>
      </c>
      <c r="C3" s="1" t="n">
        <f aca="false">(3/$B$16)^C1*$B$12+(0.1*(3/$B$16)^C1*$B$12)</f>
        <v>30.5028607123696</v>
      </c>
      <c r="D3" s="1" t="n">
        <f aca="false">(3/$B$16)^D1*$B$12+(0.1*(3/$B$16)^D1*$B$12)</f>
        <v>91.508582137109</v>
      </c>
      <c r="E3" s="1" t="n">
        <f aca="false">(3/$B$16)^E1*$B$12+(0.1*(3/$B$16)^E1*$B$12)</f>
        <v>274.525746411327</v>
      </c>
      <c r="F3" s="1" t="n">
        <f aca="false">(3/$B$16)^F1*$B$12+(0.1*(3/$B$16)^F1*$B$12)</f>
        <v>823.577239233981</v>
      </c>
      <c r="G3" s="1" t="n">
        <f aca="false">(3/$B$16)^G1*$B$12+(0.1*(3/$B$16)^G1*$B$12)</f>
        <v>2470.73171770194</v>
      </c>
    </row>
    <row r="4" customFormat="false" ht="15" hidden="false" customHeight="false" outlineLevel="0" collapsed="false">
      <c r="A4" s="2" t="s">
        <v>2</v>
      </c>
      <c r="B4" s="1" t="n">
        <f aca="false">(3/$B$16)^B1*$B$13+(0.1*(3/$B$16)^B1*$B$13)</f>
        <v>12.0846544203296</v>
      </c>
      <c r="C4" s="1" t="n">
        <f aca="false">(3/$B$16)^C1*$B$13+(0.1*(3/$B$16)^C1*$B$13)</f>
        <v>36.2539632609887</v>
      </c>
      <c r="D4" s="1" t="n">
        <f aca="false">(3/$B$16)^D1*$B$13+(0.1*(3/$B$16)^D1*$B$13)</f>
        <v>108.761889782966</v>
      </c>
      <c r="E4" s="1" t="n">
        <f aca="false">(3/$B$16)^E1*$B$13+(0.1*(3/$B$16)^E1*$B$13)</f>
        <v>326.285669348899</v>
      </c>
      <c r="F4" s="1" t="n">
        <f aca="false">(3/$B$16)^F1*$B$13+(0.1*(3/$B$16)^F1*$B$13)</f>
        <v>978.857008046696</v>
      </c>
      <c r="G4" s="1" t="n">
        <f aca="false">(3/$B$16)^G1*$B$13+(0.1*(3/$B$16)^G1*$B$13)</f>
        <v>2936.57102414009</v>
      </c>
    </row>
    <row r="5" customFormat="false" ht="15" hidden="false" customHeight="false" outlineLevel="0" collapsed="false">
      <c r="A5" s="2" t="s">
        <v>3</v>
      </c>
      <c r="B5" s="1" t="n">
        <f aca="false">IF($B$15=3,(IF(MOD(B25,3)=0,B25+1,IF(MOD(B25,3)=1,B25,IF(MOD(B25,3)=2,B25+2,"Error")))),IF($B$15=5,(IF(MOD(B25,5)=0,B25+1,IF(MOD(B25,5)=1,B25,IF(MOD(B25,5)=2,B25+4,IF(MOD(B25,5)=3,B25+3,IF(MOD(B25,5)=4,B25+2,"Error")))))),"ERROR"))</f>
        <v>94</v>
      </c>
      <c r="C5" s="1" t="n">
        <f aca="false">IF($B$15=3,(IF(MOD(C25,3)=0,C25+1,IF(MOD(C25,3)=1,C25,IF(MOD(C25,3)=2,C25+2,"Error")))),IF($B$15=5,(IF(MOD(C25,5)=0,C25+1,IF(MOD(C25,5)=1,C25,IF(MOD(C25,5)=2,C25+4,IF(MOD(C25,5)=3,C25+3,IF(MOD(C25,5)=4,C25+2,"Error")))))),"ERROR"))</f>
        <v>94</v>
      </c>
      <c r="D5" s="1" t="n">
        <f aca="false">IF($B$15=3,(IF(MOD(D25,3)=0,D25+1,IF(MOD(D25,3)=1,D25,IF(MOD(D25,3)=2,D25+2,"Error")))),IF($B$15=5,(IF(MOD(D25,5)=0,D25+1,IF(MOD(D25,5)=1,D25,IF(MOD(D25,5)=2,D25+4,IF(MOD(D25,5)=3,D25+3,IF(MOD(D25,5)=4,D25+2,"Error")))))),"ERROR"))</f>
        <v>94</v>
      </c>
      <c r="E5" s="1" t="n">
        <f aca="false">IF($B$15=3,(IF(MOD(E25,3)=0,E25+1,IF(MOD(E25,3)=1,E25,IF(MOD(E25,3)=2,E25+2,"Error")))),IF($B$15=5,(IF(MOD(E25,5)=0,E25+1,IF(MOD(E25,5)=1,E25,IF(MOD(E25,5)=2,E25+4,IF(MOD(E25,5)=3,E25+3,IF(MOD(E25,5)=4,E25+2,"Error")))))),"ERROR"))</f>
        <v>94</v>
      </c>
      <c r="F5" s="1" t="n">
        <f aca="false">IF($B$15=3,(IF(MOD(F25,3)=0,F25+1,IF(MOD(F25,3)=1,F25,IF(MOD(F25,3)=2,F25+2,"Error")))),IF($B$15=5,(IF(MOD(F25,5)=0,F25+1,IF(MOD(F25,5)=1,F25,IF(MOD(F25,5)=2,F25+4,IF(MOD(F25,5)=3,F25+3,IF(MOD(F25,5)=4,F25+2,"Error")))))),"ERROR"))</f>
        <v>94</v>
      </c>
      <c r="G5" s="1" t="n">
        <f aca="false">IF($B$15=3,(IF(MOD(G25,3)=0,G25+1,IF(MOD(G25,3)=1,G25,IF(MOD(G25,3)=2,G25+2,"Error")))),IF($B$15=5,(IF(MOD(G25,5)=0,G25+1,IF(MOD(G25,5)=1,G25,IF(MOD(G25,5)=2,G25+4,IF(MOD(G25,5)=3,G25+3,IF(MOD(G25,5)=4,G25+2,"Error")))))),"ERROR"))</f>
        <v>94</v>
      </c>
    </row>
    <row r="6" customFormat="false" ht="15" hidden="false" customHeight="false" outlineLevel="0" collapsed="false">
      <c r="A6" s="2" t="s">
        <v>4</v>
      </c>
      <c r="B6" s="1" t="n">
        <f aca="false">IF($B$15=3,(IF(MOD(B26,3)=0,B26+1,IF(MOD(B26,3)=1,B26,IF(MOD(B26,3)=2,B26+2,"Error")))),IF($B$15=5,(IF(MOD(B26,5)=0,B26+1,IF(MOD(B26,5)=1,B26,IF(MOD(B26,5)=2,B26+4,IF(MOD(B26,5)=3,B26+3,IF(MOD(B26,5)=4,B26+2,"Error")))))),"ERROR"))</f>
        <v>109</v>
      </c>
      <c r="C6" s="1" t="n">
        <f aca="false">IF($B$15=3,(IF(MOD(C26,3)=0,C26+1,IF(MOD(C26,3)=1,C26,IF(MOD(C26,3)=2,C26+2,"Error")))),IF($B$15=5,(IF(MOD(C26,5)=0,C26+1,IF(MOD(C26,5)=1,C26,IF(MOD(C26,5)=2,C26+4,IF(MOD(C26,5)=3,C26+3,IF(MOD(C26,5)=4,C26+2,"Error")))))),"ERROR"))</f>
        <v>109</v>
      </c>
      <c r="D6" s="1" t="n">
        <f aca="false">IF($B$15=3,(IF(MOD(D26,3)=0,D26+1,IF(MOD(D26,3)=1,D26,IF(MOD(D26,3)=2,D26+2,"Error")))),IF($B$15=5,(IF(MOD(D26,5)=0,D26+1,IF(MOD(D26,5)=1,D26,IF(MOD(D26,5)=2,D26+4,IF(MOD(D26,5)=3,D26+3,IF(MOD(D26,5)=4,D26+2,"Error")))))),"ERROR"))</f>
        <v>109</v>
      </c>
      <c r="E6" s="1" t="n">
        <f aca="false">IF($B$15=3,(IF(MOD(E26,3)=0,E26+1,IF(MOD(E26,3)=1,E26,IF(MOD(E26,3)=2,E26+2,"Error")))),IF($B$15=5,(IF(MOD(E26,5)=0,E26+1,IF(MOD(E26,5)=1,E26,IF(MOD(E26,5)=2,E26+4,IF(MOD(E26,5)=3,E26+3,IF(MOD(E26,5)=4,E26+2,"Error")))))),"ERROR"))</f>
        <v>109</v>
      </c>
      <c r="F6" s="1" t="n">
        <f aca="false">IF($B$15=3,(IF(MOD(F26,3)=0,F26+1,IF(MOD(F26,3)=1,F26,IF(MOD(F26,3)=2,F26+2,"Error")))),IF($B$15=5,(IF(MOD(F26,5)=0,F26+1,IF(MOD(F26,5)=1,F26,IF(MOD(F26,5)=2,F26+4,IF(MOD(F26,5)=3,F26+3,IF(MOD(F26,5)=4,F26+2,"Error")))))),"ERROR"))</f>
        <v>109</v>
      </c>
      <c r="G6" s="1" t="n">
        <f aca="false">IF($B$15=3,(IF(MOD(G26,3)=0,G26+1,IF(MOD(G26,3)=1,G26,IF(MOD(G26,3)=2,G26+2,"Error")))),IF($B$15=5,(IF(MOD(G26,5)=0,G26+1,IF(MOD(G26,5)=1,G26,IF(MOD(G26,5)=2,G26+4,IF(MOD(G26,5)=3,G26+3,IF(MOD(G26,5)=4,G26+2,"Error")))))),"ERROR"))</f>
        <v>109</v>
      </c>
    </row>
    <row r="7" customFormat="false" ht="13.8" hidden="false" customHeight="false" outlineLevel="0" collapsed="false">
      <c r="A7" s="2" t="s">
        <v>5</v>
      </c>
      <c r="B7" s="1" t="n">
        <f aca="false">CEILING((1-$B$16/3)/2*B5,1,1)</f>
        <v>32</v>
      </c>
      <c r="C7" s="1" t="n">
        <f aca="false">CEILING((1-$B$16/3)/2*C5,1,1)</f>
        <v>32</v>
      </c>
      <c r="D7" s="1" t="n">
        <f aca="false">CEILING((1-$B$16/3)/2*D5,1,1)</f>
        <v>32</v>
      </c>
      <c r="E7" s="1" t="n">
        <f aca="false">CEILING((1-$B$16/3)/2*E5,1,1)</f>
        <v>32</v>
      </c>
      <c r="F7" s="1" t="n">
        <f aca="false">CEILING((1-$B$16/3)/2*F5,1,1)</f>
        <v>32</v>
      </c>
      <c r="G7" s="1" t="n">
        <f aca="false">CEILING((1-$B$16/3)/2*G5,1,1)</f>
        <v>32</v>
      </c>
    </row>
    <row r="8" customFormat="false" ht="13.8" hidden="false" customHeight="false" outlineLevel="0" collapsed="false">
      <c r="A8" s="2" t="s">
        <v>6</v>
      </c>
      <c r="B8" s="1" t="n">
        <f aca="false">CEILING((1-$B$16/3)/2*B6,1,1)</f>
        <v>37</v>
      </c>
      <c r="C8" s="1" t="n">
        <f aca="false">CEILING((1-$B$16/3)/2*C6,1,1)</f>
        <v>37</v>
      </c>
      <c r="D8" s="1" t="n">
        <f aca="false">CEILING((1-$B$16/3)/2*D6,1,1)</f>
        <v>37</v>
      </c>
      <c r="E8" s="1" t="n">
        <f aca="false">CEILING((1-$B$16/3)/2*E6,1,1)</f>
        <v>37</v>
      </c>
      <c r="F8" s="1" t="n">
        <f aca="false">CEILING((1-$B$16/3)/2*F6,1,1)</f>
        <v>37</v>
      </c>
      <c r="G8" s="1" t="n">
        <f aca="false">CEILING((1-$B$16/3)/2*G6,1,1)</f>
        <v>37</v>
      </c>
    </row>
    <row r="12" customFormat="false" ht="13.8" hidden="false" customHeight="false" outlineLevel="0" collapsed="false">
      <c r="A12" s="3" t="s">
        <v>7</v>
      </c>
      <c r="B12" s="0" t="n">
        <f aca="false">ACOS( SIN(B18*B22/180)*SIN(B18*B22/180) + COS(B18*B22/180)*COS(B18*B22/180)*COS(B20*B22/180-B21*B22/180) ) * 6371000/1000</f>
        <v>9.2432911249605</v>
      </c>
    </row>
    <row r="13" customFormat="false" ht="13.8" hidden="false" customHeight="false" outlineLevel="0" collapsed="false">
      <c r="A13" s="3" t="s">
        <v>8</v>
      </c>
      <c r="B13" s="0" t="n">
        <f aca="false">ACOS(SIN(B18*B22/180)*SIN(B19*B22/180)+COS(B18*B22/180)*COS(B19*B22/180)*COS(B21*B22/180-B21*B22/180))*6371000/1000</f>
        <v>10.9860494730269</v>
      </c>
    </row>
    <row r="14" customFormat="false" ht="13.8" hidden="false" customHeight="false" outlineLevel="0" collapsed="false">
      <c r="A14" s="3" t="s">
        <v>9</v>
      </c>
      <c r="B14" s="0" t="n">
        <v>0.1111</v>
      </c>
    </row>
    <row r="15" customFormat="false" ht="12.8" hidden="false" customHeight="false" outlineLevel="0" collapsed="false">
      <c r="A15" s="6" t="s">
        <v>15</v>
      </c>
      <c r="B15" s="0" t="n">
        <v>3</v>
      </c>
    </row>
    <row r="16" customFormat="false" ht="12.75" hidden="false" customHeight="false" outlineLevel="0" collapsed="false">
      <c r="A16" s="6" t="s">
        <v>16</v>
      </c>
      <c r="B16" s="0" t="n">
        <v>1</v>
      </c>
    </row>
    <row r="18" customFormat="false" ht="16.5" hidden="false" customHeight="false" outlineLevel="0" collapsed="false">
      <c r="A18" s="4" t="s">
        <v>10</v>
      </c>
      <c r="B18" s="0" t="n">
        <v>17.1604</v>
      </c>
    </row>
    <row r="19" customFormat="false" ht="16.5" hidden="false" customHeight="false" outlineLevel="0" collapsed="false">
      <c r="A19" s="4" t="s">
        <v>11</v>
      </c>
      <c r="B19" s="0" t="n">
        <v>17.0616</v>
      </c>
    </row>
    <row r="20" customFormat="false" ht="16.5" hidden="false" customHeight="false" outlineLevel="0" collapsed="false">
      <c r="A20" s="4" t="s">
        <v>12</v>
      </c>
      <c r="B20" s="0" t="n">
        <v>75.7623</v>
      </c>
    </row>
    <row r="21" customFormat="false" ht="16.5" hidden="false" customHeight="false" outlineLevel="0" collapsed="false">
      <c r="A21" s="4" t="s">
        <v>13</v>
      </c>
      <c r="B21" s="0" t="n">
        <v>75.6753</v>
      </c>
    </row>
    <row r="22" customFormat="false" ht="12.75" hidden="false" customHeight="false" outlineLevel="0" collapsed="false">
      <c r="A22" s="0" t="s">
        <v>14</v>
      </c>
      <c r="B22" s="5" t="n">
        <v>3.14159</v>
      </c>
    </row>
    <row r="25" customFormat="false" ht="12.75" hidden="false" customHeight="false" outlineLevel="0" collapsed="false">
      <c r="B25" s="0" t="n">
        <f aca="false">CEILING((B3/B2),1,1)</f>
        <v>92</v>
      </c>
      <c r="C25" s="0" t="n">
        <f aca="false">CEILING((C3/C2),1,1)</f>
        <v>92</v>
      </c>
      <c r="D25" s="0" t="n">
        <f aca="false">CEILING((D3/D2),1,1)</f>
        <v>92</v>
      </c>
      <c r="E25" s="0" t="n">
        <f aca="false">CEILING((E3/E2),1,1)</f>
        <v>92</v>
      </c>
      <c r="F25" s="0" t="n">
        <f aca="false">CEILING((F3/F2),1,1)</f>
        <v>92</v>
      </c>
      <c r="G25" s="0" t="n">
        <f aca="false">CEILING((G3/G2),1,1)</f>
        <v>92</v>
      </c>
    </row>
    <row r="26" customFormat="false" ht="12.8" hidden="false" customHeight="false" outlineLevel="0" collapsed="false">
      <c r="B26" s="0" t="n">
        <f aca="false">CEILING((B4/B2),1,1)</f>
        <v>109</v>
      </c>
      <c r="C26" s="0" t="n">
        <f aca="false">CEILING((C4/C2),1,1)</f>
        <v>109</v>
      </c>
      <c r="D26" s="0" t="n">
        <f aca="false">CEILING((D4/D2),1,1)</f>
        <v>109</v>
      </c>
      <c r="E26" s="0" t="n">
        <f aca="false">CEILING((E4/E2),1,1)</f>
        <v>109</v>
      </c>
      <c r="F26" s="0" t="n">
        <f aca="false">CEILING((F4/F2),1,1)</f>
        <v>109</v>
      </c>
      <c r="G26" s="0" t="n">
        <f aca="false">CEILING((G4/G2),1,1)</f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6.7091836734694"/>
    <col collapsed="false" hidden="false" max="1025" min="2" style="0" width="11.5714285714286"/>
  </cols>
  <sheetData>
    <row r="1" customFormat="false" ht="13.8" hidden="false" customHeight="false" outlineLevel="0" collapsed="false">
      <c r="A1" s="1"/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</row>
    <row r="2" customFormat="false" ht="13.8" hidden="false" customHeight="false" outlineLevel="0" collapsed="false">
      <c r="A2" s="2" t="s">
        <v>0</v>
      </c>
      <c r="B2" s="1" t="n">
        <f aca="false">B14</f>
        <v>3</v>
      </c>
      <c r="C2" s="1" t="n">
        <f aca="false">$B$2*$B$15^C1</f>
        <v>9</v>
      </c>
      <c r="D2" s="1" t="n">
        <f aca="false">$B$2*$B$15^D1</f>
        <v>27</v>
      </c>
      <c r="E2" s="1" t="n">
        <f aca="false">$B$2*$B$15^E1</f>
        <v>81</v>
      </c>
      <c r="F2" s="1" t="n">
        <f aca="false">$B$2*$B$15^F1</f>
        <v>243</v>
      </c>
      <c r="G2" s="1" t="n">
        <f aca="false">$B$2*$B$15^G1</f>
        <v>729</v>
      </c>
    </row>
    <row r="3" customFormat="false" ht="13.8" hidden="false" customHeight="false" outlineLevel="0" collapsed="false">
      <c r="A3" s="2" t="s">
        <v>1</v>
      </c>
      <c r="B3" s="1" t="n">
        <f aca="false">B5*B$2</f>
        <v>282</v>
      </c>
      <c r="C3" s="1" t="n">
        <f aca="false">C5*C$2</f>
        <v>846</v>
      </c>
      <c r="D3" s="1" t="n">
        <f aca="false">D5*D$2</f>
        <v>2538</v>
      </c>
      <c r="E3" s="1" t="n">
        <f aca="false">E5*E$2</f>
        <v>7614</v>
      </c>
      <c r="F3" s="1" t="n">
        <f aca="false">F5*F$2</f>
        <v>22842</v>
      </c>
      <c r="G3" s="1" t="n">
        <f aca="false">G5*G$2</f>
        <v>68526</v>
      </c>
    </row>
    <row r="4" customFormat="false" ht="13.8" hidden="false" customHeight="false" outlineLevel="0" collapsed="false">
      <c r="A4" s="2" t="s">
        <v>2</v>
      </c>
      <c r="B4" s="1" t="n">
        <f aca="false">B6*B$2</f>
        <v>327</v>
      </c>
      <c r="C4" s="1" t="n">
        <f aca="false">C6*C$2</f>
        <v>981</v>
      </c>
      <c r="D4" s="1" t="n">
        <f aca="false">D6*D$2</f>
        <v>2943</v>
      </c>
      <c r="E4" s="1" t="n">
        <f aca="false">E6*E$2</f>
        <v>8829</v>
      </c>
      <c r="F4" s="1" t="n">
        <f aca="false">F6*F$2</f>
        <v>26487</v>
      </c>
      <c r="G4" s="1" t="n">
        <f aca="false">G6*G$2</f>
        <v>79461</v>
      </c>
    </row>
    <row r="5" customFormat="false" ht="13.8" hidden="false" customHeight="false" outlineLevel="0" collapsed="false">
      <c r="A5" s="2" t="s">
        <v>3</v>
      </c>
      <c r="B5" s="1" t="n">
        <f aca="false">IF(Sheet2!B5&lt;12,Sheet2!B5+(13-Sheet2!B5),Sheet2!B5)</f>
        <v>94</v>
      </c>
      <c r="C5" s="1" t="n">
        <f aca="false">IF(Sheet2!C5&lt;12,Sheet2!C5+(13-Sheet2!C5),Sheet2!C5)</f>
        <v>94</v>
      </c>
      <c r="D5" s="1" t="n">
        <f aca="false">IF(Sheet2!D5&lt;12,Sheet2!D5+(13-Sheet2!D5),Sheet2!D5)</f>
        <v>94</v>
      </c>
      <c r="E5" s="1" t="n">
        <f aca="false">IF(Sheet2!E5&lt;12,Sheet2!E5+(13-Sheet2!E5),Sheet2!E5)</f>
        <v>94</v>
      </c>
      <c r="F5" s="1" t="n">
        <f aca="false">IF(Sheet2!F5&lt;12,Sheet2!F5+(13-Sheet2!F5),Sheet2!F5)</f>
        <v>94</v>
      </c>
      <c r="G5" s="1" t="n">
        <f aca="false">IF(Sheet2!G5&lt;12,Sheet2!G5+(13-Sheet2!G5),Sheet2!G5)</f>
        <v>94</v>
      </c>
    </row>
    <row r="6" customFormat="false" ht="13.8" hidden="false" customHeight="false" outlineLevel="0" collapsed="false">
      <c r="A6" s="2" t="s">
        <v>4</v>
      </c>
      <c r="B6" s="1" t="n">
        <f aca="false">IF(Sheet2!B6&lt;12,Sheet2!B6+(13-Sheet2!B6),Sheet2!B6)</f>
        <v>109</v>
      </c>
      <c r="C6" s="1" t="n">
        <f aca="false">IF(Sheet2!C6&lt;12,Sheet2!C6+(13-Sheet2!C6),Sheet2!C6)</f>
        <v>109</v>
      </c>
      <c r="D6" s="1" t="n">
        <f aca="false">IF(Sheet2!D6&lt;12,Sheet2!D6+(13-Sheet2!D6),Sheet2!D6)</f>
        <v>109</v>
      </c>
      <c r="E6" s="1" t="n">
        <f aca="false">IF(Sheet2!E6&lt;12,Sheet2!E6+(13-Sheet2!E6),Sheet2!E6)</f>
        <v>109</v>
      </c>
      <c r="F6" s="1" t="n">
        <f aca="false">IF(Sheet2!F6&lt;12,Sheet2!F6+(13-Sheet2!F6),Sheet2!F6)</f>
        <v>109</v>
      </c>
      <c r="G6" s="1" t="n">
        <f aca="false">IF(Sheet2!G6&lt;12,Sheet2!G6+(13-Sheet2!G6),Sheet2!G6)</f>
        <v>109</v>
      </c>
    </row>
    <row r="7" customFormat="false" ht="13.8" hidden="false" customHeight="false" outlineLevel="0" collapsed="false">
      <c r="A7" s="2" t="s">
        <v>5</v>
      </c>
      <c r="B7" s="1" t="n">
        <f aca="false">CEILING((1-$B$16/3)/2*B5,1,1)</f>
        <v>32</v>
      </c>
      <c r="C7" s="1" t="n">
        <f aca="false">CEILING((1-$B$16/3)/2*C5,1,1)</f>
        <v>32</v>
      </c>
      <c r="D7" s="1" t="n">
        <f aca="false">CEILING((1-$B$16/3)/2*D5,1,1)</f>
        <v>32</v>
      </c>
      <c r="E7" s="1" t="n">
        <f aca="false">CEILING((1-$B$16/3)/2*E5,1,1)</f>
        <v>32</v>
      </c>
      <c r="F7" s="1" t="n">
        <f aca="false">CEILING((1-$B$16/3)/2*F5,1,1)</f>
        <v>32</v>
      </c>
      <c r="G7" s="1" t="n">
        <f aca="false">CEILING((1-$B$16/3)/2*G5,1,1)</f>
        <v>32</v>
      </c>
    </row>
    <row r="8" customFormat="false" ht="13.8" hidden="false" customHeight="false" outlineLevel="0" collapsed="false">
      <c r="A8" s="2" t="s">
        <v>6</v>
      </c>
      <c r="B8" s="1" t="n">
        <f aca="false">CEILING((1-$B$16/3)/2*B6,1,1)</f>
        <v>37</v>
      </c>
      <c r="C8" s="1" t="n">
        <f aca="false">CEILING((1-$B$16/3)/2*C6,1,1)</f>
        <v>37</v>
      </c>
      <c r="D8" s="1" t="n">
        <f aca="false">CEILING((1-$B$16/3)/2*D6,1,1)</f>
        <v>37</v>
      </c>
      <c r="E8" s="1" t="n">
        <f aca="false">CEILING((1-$B$16/3)/2*E6,1,1)</f>
        <v>37</v>
      </c>
      <c r="F8" s="1" t="n">
        <f aca="false">CEILING((1-$B$16/3)/2*F6,1,1)</f>
        <v>37</v>
      </c>
      <c r="G8" s="1" t="n">
        <f aca="false">CEILING((1-$B$16/3)/2*G6,1,1)</f>
        <v>37</v>
      </c>
    </row>
    <row r="12" customFormat="false" ht="13.8" hidden="false" customHeight="false" outlineLevel="0" collapsed="false">
      <c r="A12" s="3" t="s">
        <v>7</v>
      </c>
      <c r="B12" s="0" t="n">
        <f aca="false">ACOS( SIN(B18*B22/180)*SIN(B18*B22/180) + COS(B18*B22/180)*COS(B18*B22/180)*COS(B20*B22/180-B21*B22/180) ) * 6371000/1000</f>
        <v>9.2432911249605</v>
      </c>
    </row>
    <row r="13" customFormat="false" ht="13.8" hidden="false" customHeight="false" outlineLevel="0" collapsed="false">
      <c r="A13" s="3" t="s">
        <v>8</v>
      </c>
      <c r="B13" s="0" t="n">
        <f aca="false">ACOS(SIN(B18*B22/180)*SIN(B19*B22/180)+COS(B18*B22/180)*COS(B19*B22/180)*COS(B21*B22/180-B21*B22/180))*6371000/1000</f>
        <v>10.9860494730269</v>
      </c>
    </row>
    <row r="14" customFormat="false" ht="13.8" hidden="false" customHeight="false" outlineLevel="0" collapsed="false">
      <c r="A14" s="3" t="s">
        <v>9</v>
      </c>
      <c r="B14" s="0" t="n">
        <v>3</v>
      </c>
    </row>
    <row r="15" customFormat="false" ht="12.8" hidden="false" customHeight="false" outlineLevel="0" collapsed="false">
      <c r="A15" s="6" t="s">
        <v>15</v>
      </c>
      <c r="B15" s="0" t="n">
        <v>3</v>
      </c>
    </row>
    <row r="16" customFormat="false" ht="12.8" hidden="false" customHeight="false" outlineLevel="0" collapsed="false">
      <c r="A16" s="6" t="s">
        <v>16</v>
      </c>
      <c r="B16" s="0" t="n">
        <v>1</v>
      </c>
    </row>
    <row r="18" customFormat="false" ht="16.15" hidden="false" customHeight="false" outlineLevel="0" collapsed="false">
      <c r="A18" s="4" t="s">
        <v>10</v>
      </c>
      <c r="B18" s="0" t="n">
        <v>17.1604</v>
      </c>
    </row>
    <row r="19" customFormat="false" ht="16.15" hidden="false" customHeight="false" outlineLevel="0" collapsed="false">
      <c r="A19" s="4" t="s">
        <v>11</v>
      </c>
      <c r="B19" s="0" t="n">
        <v>17.0616</v>
      </c>
    </row>
    <row r="20" customFormat="false" ht="16.15" hidden="false" customHeight="false" outlineLevel="0" collapsed="false">
      <c r="A20" s="4" t="s">
        <v>12</v>
      </c>
      <c r="B20" s="0" t="n">
        <v>75.7623</v>
      </c>
    </row>
    <row r="21" customFormat="false" ht="16.15" hidden="false" customHeight="false" outlineLevel="0" collapsed="false">
      <c r="A21" s="4" t="s">
        <v>13</v>
      </c>
      <c r="B21" s="0" t="n">
        <v>75.6753</v>
      </c>
    </row>
    <row r="22" customFormat="false" ht="12.8" hidden="false" customHeight="false" outlineLevel="0" collapsed="false">
      <c r="A22" s="0" t="s">
        <v>14</v>
      </c>
      <c r="B22" s="5" t="n">
        <v>3.14159</v>
      </c>
    </row>
    <row r="25" customFormat="false" ht="12.8" hidden="false" customHeight="false" outlineLevel="0" collapsed="false">
      <c r="B25" s="0" t="n">
        <f aca="false">CEILING((B3/B2),1,1)</f>
        <v>94</v>
      </c>
      <c r="C25" s="0" t="n">
        <f aca="false">CEILING((C3/C2),1,1)</f>
        <v>94</v>
      </c>
      <c r="D25" s="0" t="n">
        <f aca="false">CEILING((D3/D2),1,1)</f>
        <v>94</v>
      </c>
      <c r="E25" s="0" t="n">
        <f aca="false">CEILING((E3/E2),1,1)</f>
        <v>94</v>
      </c>
      <c r="F25" s="0" t="n">
        <f aca="false">CEILING((F3/F2),1,1)</f>
        <v>94</v>
      </c>
      <c r="G25" s="0" t="n">
        <f aca="false">CEILING((G3/G2),1,1)</f>
        <v>94</v>
      </c>
    </row>
    <row r="26" customFormat="false" ht="12.8" hidden="false" customHeight="false" outlineLevel="0" collapsed="false">
      <c r="B26" s="0" t="n">
        <f aca="false">CEILING((B4/B2),1,1)</f>
        <v>109</v>
      </c>
      <c r="C26" s="0" t="n">
        <f aca="false">CEILING((C4/C2),1,1)</f>
        <v>109</v>
      </c>
      <c r="D26" s="0" t="n">
        <f aca="false">CEILING((D4/D2),1,1)</f>
        <v>109</v>
      </c>
      <c r="E26" s="0" t="n">
        <f aca="false">CEILING((E4/E2),1,1)</f>
        <v>109</v>
      </c>
      <c r="F26" s="0" t="n">
        <f aca="false">CEILING((F4/F2),1,1)</f>
        <v>109</v>
      </c>
      <c r="G26" s="0" t="n">
        <f aca="false">CEILING((G4/G2),1,1)</f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2018-03-13T11:17:15Z</dcterms:created>
  <dc:creator>Amalr C</dc:creator>
  <dc:language>en-IN</dc:language>
  <dcterms:modified xsi:type="dcterms:W3CDTF">2018-03-31T16:09:23Z</dcterms:modified>
  <cp:revision>4</cp:revision>
</cp:coreProperties>
</file>