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0120E1D6-0A3D-9246-BB35-3DD75137388C}" xr6:coauthVersionLast="45" xr6:coauthVersionMax="45" xr10:uidLastSave="{00000000-0000-0000-0000-000000000000}"/>
  <bookViews>
    <workbookView xWindow="1760" yWindow="440" windowWidth="22700" windowHeight="14020" activeTab="1" xr2:uid="{00000000-000D-0000-FFFF-FFFF00000000}"/>
  </bookViews>
  <sheets>
    <sheet name="Sheet1" sheetId="1" r:id="rId1"/>
    <sheet name="Averages_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2" i="1" l="1"/>
  <c r="S2" i="1" l="1"/>
  <c r="T65" i="1"/>
  <c r="T72" i="1"/>
  <c r="T73" i="1"/>
  <c r="T76" i="1"/>
  <c r="T81" i="1"/>
  <c r="T82" i="1"/>
  <c r="T83" i="1"/>
  <c r="T8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T50" i="1" s="1"/>
  <c r="S51" i="1"/>
  <c r="T51" i="1" s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T70" i="1" l="1"/>
  <c r="T77" i="1"/>
  <c r="T43" i="1"/>
  <c r="T8" i="1"/>
  <c r="T57" i="1"/>
  <c r="T44" i="1"/>
  <c r="T2" i="1"/>
  <c r="T52" i="1"/>
  <c r="T17" i="1"/>
  <c r="T13" i="1"/>
  <c r="T79" i="1"/>
  <c r="T74" i="1"/>
  <c r="T66" i="1"/>
  <c r="T63" i="1"/>
  <c r="T59" i="1"/>
  <c r="T55" i="1"/>
  <c r="T39" i="1"/>
  <c r="T32" i="1"/>
  <c r="T23" i="1"/>
</calcChain>
</file>

<file path=xl/sharedStrings.xml><?xml version="1.0" encoding="utf-8"?>
<sst xmlns="http://schemas.openxmlformats.org/spreadsheetml/2006/main" count="609" uniqueCount="73">
  <si>
    <t>Study</t>
  </si>
  <si>
    <t>Source</t>
  </si>
  <si>
    <t>Ocean</t>
  </si>
  <si>
    <t>Location</t>
  </si>
  <si>
    <t>Family</t>
  </si>
  <si>
    <t>Species</t>
  </si>
  <si>
    <t>Reproduction_mode</t>
  </si>
  <si>
    <t>n_resp</t>
  </si>
  <si>
    <t>Age</t>
  </si>
  <si>
    <t>Treatment_Temp</t>
  </si>
  <si>
    <t>Respiration_OG_units</t>
  </si>
  <si>
    <t>Assumptions</t>
  </si>
  <si>
    <t>Respiration_OG</t>
  </si>
  <si>
    <t>Respiration_OG_SE</t>
  </si>
  <si>
    <t>Respiration</t>
  </si>
  <si>
    <t>Respiration_SE</t>
  </si>
  <si>
    <t>Respiration_SD</t>
  </si>
  <si>
    <t>Respiration_var</t>
  </si>
  <si>
    <t>Respiration_SS</t>
  </si>
  <si>
    <t>Albright and Langdon 2011</t>
  </si>
  <si>
    <t>Atlantic</t>
  </si>
  <si>
    <t>Summerland Key, Florida</t>
  </si>
  <si>
    <t>Poritidae</t>
  </si>
  <si>
    <t>Porites astreoides</t>
  </si>
  <si>
    <t>brooding</t>
  </si>
  <si>
    <t>nmol O2/larva/hr</t>
  </si>
  <si>
    <t>Cumbo et al 2012</t>
  </si>
  <si>
    <t>Pacific</t>
  </si>
  <si>
    <t>Taiwan</t>
  </si>
  <si>
    <t>Pocilloporidae</t>
  </si>
  <si>
    <t>Pocillopora damicornis</t>
  </si>
  <si>
    <t>Cumbo et al 2013b</t>
  </si>
  <si>
    <t>Nanwan Bay, Taiwan</t>
  </si>
  <si>
    <t>nmolO2/mg protein/min</t>
  </si>
  <si>
    <t>Using mg protein per larva from study measurements</t>
  </si>
  <si>
    <t>Gaither and Rowan 2010</t>
  </si>
  <si>
    <t>East Agana Bay, Guam</t>
  </si>
  <si>
    <t>Graham et al 2013</t>
  </si>
  <si>
    <t>Orpheus Island, Australia</t>
  </si>
  <si>
    <t>Acroporidae</t>
  </si>
  <si>
    <t>Acropora nasuta</t>
  </si>
  <si>
    <t>broadcasting</t>
  </si>
  <si>
    <t>Acropora spathulata</t>
  </si>
  <si>
    <t>Acropora tenuis</t>
  </si>
  <si>
    <t>Merulinidae </t>
  </si>
  <si>
    <t>Goniastrea aspera</t>
  </si>
  <si>
    <t>Harii et al 2010</t>
  </si>
  <si>
    <t>Heron Island, GBR</t>
  </si>
  <si>
    <t>Montipora digitata</t>
  </si>
  <si>
    <t>Jiang et al 2020</t>
  </si>
  <si>
    <t>Fig. 2</t>
  </si>
  <si>
    <t>Luhuitou Reef, China</t>
  </si>
  <si>
    <t>Nakamura et al 2011</t>
  </si>
  <si>
    <t>Sesoko Island, Okinawa Island</t>
  </si>
  <si>
    <t>Acropora digitifera</t>
  </si>
  <si>
    <t>Okubo et al 2008</t>
  </si>
  <si>
    <t>Bise, Okinawa</t>
  </si>
  <si>
    <t>Acropora intermedia</t>
  </si>
  <si>
    <t>ml O2/larva/hr</t>
  </si>
  <si>
    <t>Olsen et al 2013</t>
  </si>
  <si>
    <t>Wonderland reef, Florida Keys</t>
  </si>
  <si>
    <t>avgRespiration</t>
  </si>
  <si>
    <t>avgRespiration_SE</t>
  </si>
  <si>
    <t>avgRespiration_SD</t>
  </si>
  <si>
    <t>avgRespiration_var</t>
  </si>
  <si>
    <t>avgRespiration_SS</t>
  </si>
  <si>
    <t>Q</t>
  </si>
  <si>
    <t>df</t>
  </si>
  <si>
    <t>Wi</t>
  </si>
  <si>
    <t>Wi2</t>
  </si>
  <si>
    <t>Inverse_var</t>
  </si>
  <si>
    <t>weighted_mean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</si>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</sst>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4"/>
  <sheetViews>
    <sheetView topLeftCell="L1" zoomScale="150" workbookViewId="0">
      <pane ySplit="1" topLeftCell="A2" activePane="bottomLeft" state="frozen"/>
      <selection pane="bottomLeft" activeCell="O14" sqref="O14"/>
    </sheetView>
  </sheetViews>
  <sheetFormatPr baseColWidth="10" defaultColWidth="8.83203125" defaultRowHeight="15" x14ac:dyDescent="0.2"/>
  <cols>
    <col min="2" max="8" width="8.83203125" customWidth="1"/>
    <col min="10" max="10" width="8.83203125" customWidth="1"/>
    <col min="11" max="11" width="13" customWidth="1"/>
    <col min="12" max="14" width="8.83203125" customWidth="1"/>
    <col min="15" max="15" width="12.33203125" customWidth="1"/>
    <col min="16" max="17" width="15.33203125" customWidth="1"/>
    <col min="18" max="19" width="13.6640625" customWidth="1"/>
    <col min="20" max="20" width="14.83203125" customWidth="1"/>
    <col min="21" max="21" width="13.5" customWidth="1"/>
    <col min="22" max="22" width="13" customWidth="1"/>
    <col min="23" max="25" width="14.83203125" customWidth="1"/>
    <col min="26" max="26" width="15.33203125" customWidth="1"/>
    <col min="27" max="30" width="8.83203125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70</v>
      </c>
      <c r="T1" s="1" t="s">
        <v>71</v>
      </c>
      <c r="U1" s="1" t="s">
        <v>18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72</v>
      </c>
    </row>
    <row r="2" spans="1:31" x14ac:dyDescent="0.2">
      <c r="A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24</v>
      </c>
      <c r="H2">
        <v>4</v>
      </c>
      <c r="I2">
        <v>1</v>
      </c>
      <c r="J2">
        <v>28</v>
      </c>
      <c r="O2">
        <v>9.0165897537069523E-2</v>
      </c>
      <c r="P2">
        <v>6.8213732251405767E-3</v>
      </c>
      <c r="Q2">
        <v>1.364274645028115E-2</v>
      </c>
      <c r="R2">
        <v>2.0987114759245259E-4</v>
      </c>
      <c r="S2">
        <f>1/R2</f>
        <v>4764.8283790866453</v>
      </c>
      <c r="T2">
        <f>(O2*S2+O3*S3+O4*S4+O5*S5+O6*S6+O7*S7)/(S2+S3+S4+S5+S6+S7)</f>
        <v>0.12004434880737377</v>
      </c>
      <c r="U2">
        <v>6.2961344277735775E-4</v>
      </c>
      <c r="V2">
        <v>0.1141571635599897</v>
      </c>
      <c r="W2">
        <v>6.4663275601660533E-3</v>
      </c>
      <c r="X2">
        <v>1.493669565859781E-2</v>
      </c>
      <c r="Y2">
        <v>3.812155385064467E-4</v>
      </c>
      <c r="Z2">
        <v>2.6506326323472731E-3</v>
      </c>
      <c r="AA2">
        <v>15580.49896955334</v>
      </c>
      <c r="AB2">
        <v>5</v>
      </c>
      <c r="AC2">
        <v>1195945.505933085</v>
      </c>
      <c r="AD2">
        <v>1330113353518.335</v>
      </c>
      <c r="AE2">
        <v>0.1141571635599897</v>
      </c>
    </row>
    <row r="3" spans="1:31" x14ac:dyDescent="0.2">
      <c r="A3" t="s">
        <v>31</v>
      </c>
      <c r="C3" t="s">
        <v>27</v>
      </c>
      <c r="D3" t="s">
        <v>32</v>
      </c>
      <c r="E3" t="s">
        <v>29</v>
      </c>
      <c r="F3" t="s">
        <v>30</v>
      </c>
      <c r="G3" t="s">
        <v>24</v>
      </c>
      <c r="H3">
        <v>4</v>
      </c>
      <c r="I3">
        <v>1</v>
      </c>
      <c r="J3">
        <v>24</v>
      </c>
      <c r="K3" t="s">
        <v>33</v>
      </c>
      <c r="L3" t="s">
        <v>34</v>
      </c>
      <c r="M3">
        <v>1.6951219512195099</v>
      </c>
      <c r="N3">
        <v>0.25</v>
      </c>
      <c r="O3">
        <v>0.12169616321690099</v>
      </c>
      <c r="P3">
        <v>4.6564062346827491E-4</v>
      </c>
      <c r="Q3">
        <v>9.3128124693654972E-4</v>
      </c>
      <c r="R3">
        <v>8.6728476089569491E-7</v>
      </c>
      <c r="S3">
        <f>1/R3</f>
        <v>1153023.833795076</v>
      </c>
      <c r="U3">
        <v>2.6018542826870852E-6</v>
      </c>
      <c r="V3">
        <v>0.1141571635599897</v>
      </c>
      <c r="W3">
        <v>6.4663275601660533E-3</v>
      </c>
      <c r="X3">
        <v>1.493669565859781E-2</v>
      </c>
      <c r="Y3">
        <v>3.812155385064467E-4</v>
      </c>
      <c r="Z3">
        <v>2.6506326323472731E-3</v>
      </c>
      <c r="AA3">
        <v>15580.49896955334</v>
      </c>
      <c r="AB3">
        <v>5</v>
      </c>
      <c r="AC3">
        <v>1195945.505933085</v>
      </c>
      <c r="AD3">
        <v>1330113353518.335</v>
      </c>
      <c r="AE3">
        <v>0.1141571635599897</v>
      </c>
    </row>
    <row r="4" spans="1:31" x14ac:dyDescent="0.2">
      <c r="A4" t="s">
        <v>46</v>
      </c>
      <c r="C4" t="s">
        <v>27</v>
      </c>
      <c r="D4" t="s">
        <v>47</v>
      </c>
      <c r="E4" t="s">
        <v>39</v>
      </c>
      <c r="F4" t="s">
        <v>48</v>
      </c>
      <c r="G4" t="s">
        <v>41</v>
      </c>
      <c r="H4">
        <v>3</v>
      </c>
      <c r="I4">
        <v>1</v>
      </c>
      <c r="J4">
        <v>26</v>
      </c>
      <c r="K4" t="s">
        <v>25</v>
      </c>
      <c r="M4">
        <v>1.4418604651162701</v>
      </c>
      <c r="N4">
        <v>0.25581395348837987</v>
      </c>
      <c r="O4">
        <v>2.4031007751937832E-2</v>
      </c>
      <c r="P4">
        <v>4.263565891473E-3</v>
      </c>
      <c r="Q4">
        <v>7.3847127454489299E-3</v>
      </c>
      <c r="R4">
        <v>5.4533982332795871E-5</v>
      </c>
      <c r="S4">
        <f>1/R4</f>
        <v>18337.190082643494</v>
      </c>
      <c r="U4">
        <v>1.090679646655917E-4</v>
      </c>
      <c r="V4">
        <v>0.1141571635599897</v>
      </c>
      <c r="W4">
        <v>6.4663275601660533E-3</v>
      </c>
      <c r="X4">
        <v>1.493669565859781E-2</v>
      </c>
      <c r="Y4">
        <v>3.812155385064467E-4</v>
      </c>
      <c r="Z4">
        <v>2.6506326323472731E-3</v>
      </c>
      <c r="AA4">
        <v>15580.49896955334</v>
      </c>
      <c r="AB4">
        <v>5</v>
      </c>
      <c r="AC4">
        <v>1195945.505933085</v>
      </c>
      <c r="AD4">
        <v>1330113353518.335</v>
      </c>
      <c r="AE4">
        <v>0.1141571635599897</v>
      </c>
    </row>
    <row r="5" spans="1:31" x14ac:dyDescent="0.2">
      <c r="A5" t="s">
        <v>46</v>
      </c>
      <c r="C5" t="s">
        <v>27</v>
      </c>
      <c r="D5" t="s">
        <v>47</v>
      </c>
      <c r="E5" t="s">
        <v>29</v>
      </c>
      <c r="F5" t="s">
        <v>30</v>
      </c>
      <c r="G5" t="s">
        <v>24</v>
      </c>
      <c r="H5">
        <v>3</v>
      </c>
      <c r="I5">
        <v>1</v>
      </c>
      <c r="J5">
        <v>26</v>
      </c>
      <c r="K5" t="s">
        <v>25</v>
      </c>
      <c r="M5">
        <v>6.48888888888888</v>
      </c>
      <c r="N5">
        <v>0.26666666666667022</v>
      </c>
      <c r="O5">
        <v>0.10814814814814799</v>
      </c>
      <c r="P5">
        <v>4.4444444444445E-3</v>
      </c>
      <c r="Q5">
        <v>7.698003589195106E-3</v>
      </c>
      <c r="R5">
        <v>5.9259259259260737E-5</v>
      </c>
      <c r="S5">
        <f>1/R5</f>
        <v>16874.999999999578</v>
      </c>
      <c r="U5">
        <v>1.185185185185215E-4</v>
      </c>
      <c r="V5">
        <v>0.1141571635599897</v>
      </c>
      <c r="W5">
        <v>6.4663275601660533E-3</v>
      </c>
      <c r="X5">
        <v>1.493669565859781E-2</v>
      </c>
      <c r="Y5">
        <v>3.812155385064467E-4</v>
      </c>
      <c r="Z5">
        <v>2.6506326323472731E-3</v>
      </c>
      <c r="AA5">
        <v>15580.49896955334</v>
      </c>
      <c r="AB5">
        <v>5</v>
      </c>
      <c r="AC5">
        <v>1195945.505933085</v>
      </c>
      <c r="AD5">
        <v>1330113353518.335</v>
      </c>
      <c r="AE5">
        <v>0.1141571635599897</v>
      </c>
    </row>
    <row r="6" spans="1:31" x14ac:dyDescent="0.2">
      <c r="A6" t="s">
        <v>49</v>
      </c>
      <c r="B6" t="s">
        <v>50</v>
      </c>
      <c r="C6" t="s">
        <v>27</v>
      </c>
      <c r="D6" t="s">
        <v>51</v>
      </c>
      <c r="E6" t="s">
        <v>29</v>
      </c>
      <c r="F6" t="s">
        <v>30</v>
      </c>
      <c r="G6" t="s">
        <v>24</v>
      </c>
      <c r="H6">
        <v>4</v>
      </c>
      <c r="I6">
        <v>1</v>
      </c>
      <c r="J6">
        <v>29.1</v>
      </c>
      <c r="O6">
        <v>0.20149</v>
      </c>
      <c r="P6">
        <v>1.0449999999999991E-2</v>
      </c>
      <c r="Q6">
        <v>2.0899999999999971E-2</v>
      </c>
      <c r="R6">
        <v>4.368099999999989E-4</v>
      </c>
      <c r="S6">
        <f>1/R6</f>
        <v>2289.3248780934559</v>
      </c>
      <c r="U6">
        <v>1.310429999999997E-3</v>
      </c>
      <c r="V6">
        <v>0.1141571635599897</v>
      </c>
      <c r="W6">
        <v>6.4663275601660533E-3</v>
      </c>
      <c r="X6">
        <v>1.493669565859781E-2</v>
      </c>
      <c r="Y6">
        <v>3.812155385064467E-4</v>
      </c>
      <c r="Z6">
        <v>2.6506326323472731E-3</v>
      </c>
      <c r="AA6">
        <v>15580.49896955334</v>
      </c>
      <c r="AB6">
        <v>5</v>
      </c>
      <c r="AC6">
        <v>1195945.505933085</v>
      </c>
      <c r="AD6">
        <v>1330113353518.335</v>
      </c>
      <c r="AE6">
        <v>0.1141571635599897</v>
      </c>
    </row>
    <row r="7" spans="1:31" x14ac:dyDescent="0.2">
      <c r="A7" t="s">
        <v>59</v>
      </c>
      <c r="C7" t="s">
        <v>20</v>
      </c>
      <c r="D7" t="s">
        <v>60</v>
      </c>
      <c r="E7" t="s">
        <v>22</v>
      </c>
      <c r="F7" t="s">
        <v>23</v>
      </c>
      <c r="G7" t="s">
        <v>24</v>
      </c>
      <c r="H7">
        <v>10</v>
      </c>
      <c r="I7">
        <v>1</v>
      </c>
      <c r="J7">
        <v>27.3</v>
      </c>
      <c r="O7">
        <v>0.13941176470588201</v>
      </c>
      <c r="P7">
        <v>1.235294117646998E-2</v>
      </c>
      <c r="Q7">
        <v>3.9063429919725133E-2</v>
      </c>
      <c r="R7">
        <v>1.525951557093276E-3</v>
      </c>
      <c r="S7">
        <f>1/R7</f>
        <v>655.32879818600532</v>
      </c>
      <c r="U7">
        <v>1.3733564013839491E-2</v>
      </c>
      <c r="V7">
        <v>0.1141571635599897</v>
      </c>
      <c r="W7">
        <v>6.4663275601660533E-3</v>
      </c>
      <c r="X7">
        <v>1.493669565859781E-2</v>
      </c>
      <c r="Y7">
        <v>3.812155385064467E-4</v>
      </c>
      <c r="Z7">
        <v>2.6506326323472731E-3</v>
      </c>
      <c r="AA7">
        <v>15580.49896955334</v>
      </c>
      <c r="AB7">
        <v>5</v>
      </c>
      <c r="AC7">
        <v>1195945.505933085</v>
      </c>
      <c r="AD7">
        <v>1330113353518.335</v>
      </c>
      <c r="AE7">
        <v>0.1141571635599897</v>
      </c>
    </row>
    <row r="8" spans="1:31" x14ac:dyDescent="0.2">
      <c r="A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>
        <v>6</v>
      </c>
      <c r="I8">
        <v>2</v>
      </c>
      <c r="J8">
        <v>26</v>
      </c>
      <c r="K8" t="s">
        <v>25</v>
      </c>
      <c r="M8">
        <v>2.06</v>
      </c>
      <c r="N8">
        <v>0.09</v>
      </c>
      <c r="O8">
        <v>3.4333333333333327E-2</v>
      </c>
      <c r="P8">
        <v>1.5E-3</v>
      </c>
      <c r="Q8">
        <v>3.6742346141747672E-3</v>
      </c>
      <c r="R8">
        <v>1.3499999999999999E-5</v>
      </c>
      <c r="S8">
        <f>1/R8</f>
        <v>74074.074074074073</v>
      </c>
      <c r="T8">
        <f>(O8*S8+O9*S9+O10*S10+O11*S11+O12*S12+O13*S13)/(S8+S9+S10+S11+S12+S13)</f>
        <v>0.12285595767063112</v>
      </c>
      <c r="U8">
        <v>6.7499999999999987E-5</v>
      </c>
      <c r="V8">
        <v>0.14496125403534371</v>
      </c>
      <c r="W8">
        <v>1.287359044030789E-2</v>
      </c>
      <c r="X8">
        <v>2.7172266450252221E-2</v>
      </c>
      <c r="Y8">
        <v>1.3876448391815211E-3</v>
      </c>
      <c r="Z8">
        <v>5.1878243445342143E-3</v>
      </c>
      <c r="AA8">
        <v>212650.86273273121</v>
      </c>
      <c r="AB8">
        <v>5</v>
      </c>
      <c r="AC8">
        <v>10119975.810521251</v>
      </c>
      <c r="AD8">
        <v>100793941792884.3</v>
      </c>
      <c r="AE8">
        <v>0.1188939810328886</v>
      </c>
    </row>
    <row r="9" spans="1:31" x14ac:dyDescent="0.2">
      <c r="A9" t="s">
        <v>31</v>
      </c>
      <c r="C9" t="s">
        <v>27</v>
      </c>
      <c r="D9" t="s">
        <v>32</v>
      </c>
      <c r="E9" t="s">
        <v>29</v>
      </c>
      <c r="F9" t="s">
        <v>30</v>
      </c>
      <c r="G9" t="s">
        <v>24</v>
      </c>
      <c r="H9">
        <v>4</v>
      </c>
      <c r="I9">
        <v>2</v>
      </c>
      <c r="J9">
        <v>24</v>
      </c>
      <c r="K9" t="s">
        <v>33</v>
      </c>
      <c r="L9" t="s">
        <v>34</v>
      </c>
      <c r="M9">
        <v>1.8170731707317</v>
      </c>
      <c r="N9">
        <v>7.3170731707320025E-2</v>
      </c>
      <c r="O9">
        <v>0.1240404933997379</v>
      </c>
      <c r="P9">
        <v>1.5780375429477731E-4</v>
      </c>
      <c r="Q9">
        <v>3.1560750858955451E-4</v>
      </c>
      <c r="R9">
        <v>9.9608099478105725E-8</v>
      </c>
      <c r="S9">
        <f>1/R9</f>
        <v>10039344.242481045</v>
      </c>
      <c r="U9">
        <v>2.988242984343171E-7</v>
      </c>
      <c r="V9">
        <v>0.14496125403534371</v>
      </c>
      <c r="W9">
        <v>1.287359044030789E-2</v>
      </c>
      <c r="X9">
        <v>2.7172266450252221E-2</v>
      </c>
      <c r="Y9">
        <v>1.3876448391815211E-3</v>
      </c>
      <c r="Z9">
        <v>5.1878243445342143E-3</v>
      </c>
      <c r="AA9">
        <v>212650.86273273121</v>
      </c>
      <c r="AB9">
        <v>5</v>
      </c>
      <c r="AC9">
        <v>10119975.810521251</v>
      </c>
      <c r="AD9">
        <v>100793941792884.3</v>
      </c>
      <c r="AE9">
        <v>0.1188939810328886</v>
      </c>
    </row>
    <row r="10" spans="1:31" x14ac:dyDescent="0.2">
      <c r="A10" t="s">
        <v>35</v>
      </c>
      <c r="C10" t="s">
        <v>27</v>
      </c>
      <c r="D10" t="s">
        <v>36</v>
      </c>
      <c r="E10" t="s">
        <v>29</v>
      </c>
      <c r="F10" t="s">
        <v>30</v>
      </c>
      <c r="G10" t="s">
        <v>24</v>
      </c>
      <c r="H10">
        <v>7</v>
      </c>
      <c r="I10">
        <v>2</v>
      </c>
      <c r="J10">
        <v>28</v>
      </c>
      <c r="K10" t="s">
        <v>25</v>
      </c>
      <c r="M10">
        <v>6.1</v>
      </c>
      <c r="N10">
        <v>0.34016802570830451</v>
      </c>
      <c r="O10">
        <v>0.1016666666666667</v>
      </c>
      <c r="P10">
        <v>5.6694670951384077E-3</v>
      </c>
      <c r="Q10">
        <v>1.4999999999999999E-2</v>
      </c>
      <c r="R10">
        <v>2.2499999999999999E-4</v>
      </c>
      <c r="S10">
        <f>1/R10</f>
        <v>4444.4444444444443</v>
      </c>
      <c r="U10">
        <v>1.3500000000000001E-3</v>
      </c>
      <c r="V10">
        <v>0.14496125403534371</v>
      </c>
      <c r="W10">
        <v>1.287359044030789E-2</v>
      </c>
      <c r="X10">
        <v>2.7172266450252221E-2</v>
      </c>
      <c r="Y10">
        <v>1.3876448391815211E-3</v>
      </c>
      <c r="Z10">
        <v>5.1878243445342143E-3</v>
      </c>
      <c r="AA10">
        <v>212650.86273273121</v>
      </c>
      <c r="AB10">
        <v>5</v>
      </c>
      <c r="AC10">
        <v>10119975.810521251</v>
      </c>
      <c r="AD10">
        <v>100793941792884.3</v>
      </c>
      <c r="AE10">
        <v>0.1188939810328886</v>
      </c>
    </row>
    <row r="11" spans="1:31" x14ac:dyDescent="0.2">
      <c r="A11" t="s">
        <v>49</v>
      </c>
      <c r="B11" t="s">
        <v>50</v>
      </c>
      <c r="C11" t="s">
        <v>27</v>
      </c>
      <c r="D11" t="s">
        <v>51</v>
      </c>
      <c r="E11" t="s">
        <v>29</v>
      </c>
      <c r="F11" t="s">
        <v>30</v>
      </c>
      <c r="G11" t="s">
        <v>24</v>
      </c>
      <c r="H11">
        <v>4</v>
      </c>
      <c r="I11">
        <v>2</v>
      </c>
      <c r="J11">
        <v>29.1</v>
      </c>
      <c r="O11">
        <v>0.22090000000000001</v>
      </c>
      <c r="P11">
        <v>1.3429999999999999E-2</v>
      </c>
      <c r="Q11">
        <v>2.6859999999999992E-2</v>
      </c>
      <c r="R11">
        <v>7.214595999999997E-4</v>
      </c>
      <c r="S11">
        <f>1/R11</f>
        <v>1386.0789987408864</v>
      </c>
      <c r="U11">
        <v>2.1643787999999992E-3</v>
      </c>
      <c r="V11">
        <v>0.14496125403534371</v>
      </c>
      <c r="W11">
        <v>1.287359044030789E-2</v>
      </c>
      <c r="X11">
        <v>2.7172266450252221E-2</v>
      </c>
      <c r="Y11">
        <v>1.3876448391815211E-3</v>
      </c>
      <c r="Z11">
        <v>5.1878243445342143E-3</v>
      </c>
      <c r="AA11">
        <v>212650.86273273121</v>
      </c>
      <c r="AB11">
        <v>5</v>
      </c>
      <c r="AC11">
        <v>10119975.810521251</v>
      </c>
      <c r="AD11">
        <v>100793941792884.3</v>
      </c>
      <c r="AE11">
        <v>0.1188939810328886</v>
      </c>
    </row>
    <row r="12" spans="1:31" x14ac:dyDescent="0.2">
      <c r="A12" t="s">
        <v>59</v>
      </c>
      <c r="C12" t="s">
        <v>20</v>
      </c>
      <c r="D12" t="s">
        <v>60</v>
      </c>
      <c r="E12" t="s">
        <v>22</v>
      </c>
      <c r="F12" t="s">
        <v>23</v>
      </c>
      <c r="G12" t="s">
        <v>24</v>
      </c>
      <c r="H12">
        <v>10</v>
      </c>
      <c r="I12">
        <v>2</v>
      </c>
      <c r="J12">
        <v>27.3</v>
      </c>
      <c r="O12">
        <v>0.113529411764705</v>
      </c>
      <c r="P12">
        <v>1.3529411764706E-2</v>
      </c>
      <c r="Q12">
        <v>4.2783756578749027E-2</v>
      </c>
      <c r="R12">
        <v>1.8304498269896511E-3</v>
      </c>
      <c r="S12">
        <f>1/R12</f>
        <v>546.31379962191875</v>
      </c>
      <c r="U12">
        <v>1.6474048442906859E-2</v>
      </c>
      <c r="V12">
        <v>0.14496125403534371</v>
      </c>
      <c r="W12">
        <v>1.287359044030789E-2</v>
      </c>
      <c r="X12">
        <v>2.7172266450252221E-2</v>
      </c>
      <c r="Y12">
        <v>1.3876448391815211E-3</v>
      </c>
      <c r="Z12">
        <v>5.1878243445342143E-3</v>
      </c>
      <c r="AA12">
        <v>212650.86273273121</v>
      </c>
      <c r="AB12">
        <v>5</v>
      </c>
      <c r="AC12">
        <v>10119975.810521251</v>
      </c>
      <c r="AD12">
        <v>100793941792884.3</v>
      </c>
      <c r="AE12">
        <v>0.1188939810328886</v>
      </c>
    </row>
    <row r="13" spans="1:31" x14ac:dyDescent="0.2">
      <c r="A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>
        <v>6</v>
      </c>
      <c r="I13">
        <v>3</v>
      </c>
      <c r="J13">
        <v>26</v>
      </c>
      <c r="K13" t="s">
        <v>25</v>
      </c>
      <c r="M13">
        <v>2</v>
      </c>
      <c r="N13">
        <v>0.1</v>
      </c>
      <c r="O13">
        <v>3.3333333333333333E-2</v>
      </c>
      <c r="P13">
        <v>1.666666666666667E-3</v>
      </c>
      <c r="Q13">
        <v>4.0824829046386298E-3</v>
      </c>
      <c r="R13">
        <v>1.6666666666666661E-5</v>
      </c>
      <c r="S13">
        <f>1/R13</f>
        <v>60000.000000000022</v>
      </c>
      <c r="T13">
        <f>(O13*S13+O14*S14+O15*S15+O16*S16)/(S13+S14+S15+S16)</f>
        <v>4.1418770770842335E-2</v>
      </c>
      <c r="U13">
        <v>8.3333333333333317E-5</v>
      </c>
      <c r="V13">
        <v>0.12441244100929021</v>
      </c>
      <c r="W13">
        <v>9.3278357335625037E-3</v>
      </c>
      <c r="X13">
        <v>2.2603268936966611E-2</v>
      </c>
      <c r="Y13">
        <v>7.0231329092323015E-4</v>
      </c>
      <c r="Z13">
        <v>4.6273839327465359E-3</v>
      </c>
      <c r="AA13">
        <v>993.69678508696779</v>
      </c>
      <c r="AB13">
        <v>3</v>
      </c>
      <c r="AC13">
        <v>64510.774533909178</v>
      </c>
      <c r="AD13">
        <v>3608671169.6161628</v>
      </c>
      <c r="AE13">
        <v>0.12441244100929021</v>
      </c>
    </row>
    <row r="14" spans="1:31" x14ac:dyDescent="0.2">
      <c r="A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24</v>
      </c>
      <c r="H14">
        <v>4</v>
      </c>
      <c r="I14">
        <v>3</v>
      </c>
      <c r="J14">
        <v>28</v>
      </c>
      <c r="O14">
        <v>0.1124758424685337</v>
      </c>
      <c r="P14">
        <v>9.2634997969953305E-3</v>
      </c>
      <c r="Q14">
        <v>1.8526999593990661E-2</v>
      </c>
      <c r="R14">
        <v>3.9531161259724509E-4</v>
      </c>
      <c r="S14">
        <f>1/R14</f>
        <v>2529.6499473665322</v>
      </c>
      <c r="U14">
        <v>1.185934837791736E-3</v>
      </c>
      <c r="V14">
        <v>0.12441244100929021</v>
      </c>
      <c r="W14">
        <v>9.3278357335625037E-3</v>
      </c>
      <c r="X14">
        <v>2.2603268936966611E-2</v>
      </c>
      <c r="Y14">
        <v>7.0231329092323015E-4</v>
      </c>
      <c r="Z14">
        <v>4.6273839327465359E-3</v>
      </c>
      <c r="AA14">
        <v>993.69678508696779</v>
      </c>
      <c r="AB14">
        <v>3</v>
      </c>
      <c r="AC14">
        <v>64510.774533909178</v>
      </c>
      <c r="AD14">
        <v>3608671169.6161628</v>
      </c>
      <c r="AE14">
        <v>0.12441244100929021</v>
      </c>
    </row>
    <row r="15" spans="1:31" x14ac:dyDescent="0.2">
      <c r="A15" t="s">
        <v>49</v>
      </c>
      <c r="B15" t="s">
        <v>50</v>
      </c>
      <c r="C15" t="s">
        <v>27</v>
      </c>
      <c r="D15" t="s">
        <v>51</v>
      </c>
      <c r="E15" t="s">
        <v>29</v>
      </c>
      <c r="F15" t="s">
        <v>30</v>
      </c>
      <c r="G15" t="s">
        <v>24</v>
      </c>
      <c r="H15">
        <v>4</v>
      </c>
      <c r="I15">
        <v>3</v>
      </c>
      <c r="J15">
        <v>29.1</v>
      </c>
      <c r="O15">
        <v>0.22536999999999999</v>
      </c>
      <c r="P15">
        <v>1.3440000000000009E-2</v>
      </c>
      <c r="Q15">
        <v>2.6880000000000012E-2</v>
      </c>
      <c r="R15">
        <v>7.2253440000000083E-4</v>
      </c>
      <c r="S15">
        <f>1/R15</f>
        <v>1384.0171485260755</v>
      </c>
      <c r="U15">
        <v>2.167603200000002E-3</v>
      </c>
      <c r="V15">
        <v>0.12441244100929021</v>
      </c>
      <c r="W15">
        <v>9.3278357335625037E-3</v>
      </c>
      <c r="X15">
        <v>2.2603268936966611E-2</v>
      </c>
      <c r="Y15">
        <v>7.0231329092323015E-4</v>
      </c>
      <c r="Z15">
        <v>4.6273839327465359E-3</v>
      </c>
      <c r="AA15">
        <v>993.69678508696779</v>
      </c>
      <c r="AB15">
        <v>3</v>
      </c>
      <c r="AC15">
        <v>64510.774533909178</v>
      </c>
      <c r="AD15">
        <v>3608671169.6161628</v>
      </c>
      <c r="AE15">
        <v>0.12441244100929021</v>
      </c>
    </row>
    <row r="16" spans="1:31" x14ac:dyDescent="0.2">
      <c r="A16" t="s">
        <v>59</v>
      </c>
      <c r="C16" t="s">
        <v>20</v>
      </c>
      <c r="D16" t="s">
        <v>60</v>
      </c>
      <c r="E16" t="s">
        <v>22</v>
      </c>
      <c r="F16" t="s">
        <v>23</v>
      </c>
      <c r="G16" t="s">
        <v>24</v>
      </c>
      <c r="H16">
        <v>10</v>
      </c>
      <c r="I16">
        <v>3</v>
      </c>
      <c r="J16">
        <v>27.3</v>
      </c>
      <c r="O16">
        <v>0.126470588235294</v>
      </c>
      <c r="P16">
        <v>1.294117647058801E-2</v>
      </c>
      <c r="Q16">
        <v>4.0923593249237153E-2</v>
      </c>
      <c r="R16">
        <v>1.6747404844290081E-3</v>
      </c>
      <c r="S16">
        <f>1/R16</f>
        <v>597.10743801654951</v>
      </c>
      <c r="U16">
        <v>1.5072664359861069E-2</v>
      </c>
      <c r="V16">
        <v>0.12441244100929021</v>
      </c>
      <c r="W16">
        <v>9.3278357335625037E-3</v>
      </c>
      <c r="X16">
        <v>2.2603268936966611E-2</v>
      </c>
      <c r="Y16">
        <v>7.0231329092323015E-4</v>
      </c>
      <c r="Z16">
        <v>4.6273839327465359E-3</v>
      </c>
      <c r="AA16">
        <v>993.69678508696779</v>
      </c>
      <c r="AB16">
        <v>3</v>
      </c>
      <c r="AC16">
        <v>64510.774533909178</v>
      </c>
      <c r="AD16">
        <v>3608671169.6161628</v>
      </c>
      <c r="AE16">
        <v>0.12441244100929021</v>
      </c>
    </row>
    <row r="17" spans="1:31" x14ac:dyDescent="0.2">
      <c r="A17" t="s">
        <v>31</v>
      </c>
      <c r="C17" t="s">
        <v>27</v>
      </c>
      <c r="D17" t="s">
        <v>32</v>
      </c>
      <c r="E17" t="s">
        <v>29</v>
      </c>
      <c r="F17" t="s">
        <v>30</v>
      </c>
      <c r="G17" t="s">
        <v>24</v>
      </c>
      <c r="H17">
        <v>4</v>
      </c>
      <c r="I17">
        <v>4</v>
      </c>
      <c r="J17">
        <v>24</v>
      </c>
      <c r="K17" t="s">
        <v>33</v>
      </c>
      <c r="L17" t="s">
        <v>34</v>
      </c>
      <c r="M17">
        <v>1.6463414634146301</v>
      </c>
      <c r="N17">
        <v>6.7073170731710041E-2</v>
      </c>
      <c r="O17">
        <v>0.1073825856384235</v>
      </c>
      <c r="P17">
        <v>1.710198187169602E-4</v>
      </c>
      <c r="Q17">
        <v>3.4203963743392041E-4</v>
      </c>
      <c r="R17">
        <v>1.169911135759277E-7</v>
      </c>
      <c r="S17">
        <f>1/R17</f>
        <v>8547657.7616384178</v>
      </c>
      <c r="T17">
        <f>(O17*S17+O18*S18+O19*S19+O20*S20+O21*S21+O22*S22)/(S17+S18+S19+S20+S21+S22)</f>
        <v>0.10740751533050055</v>
      </c>
      <c r="U17">
        <v>3.5097334072778311E-7</v>
      </c>
      <c r="V17">
        <v>0.22813336843973719</v>
      </c>
      <c r="W17">
        <v>7.2116943886018164E-2</v>
      </c>
      <c r="X17">
        <v>0.16078188486633041</v>
      </c>
      <c r="Y17">
        <v>6.7959328881483635E-2</v>
      </c>
      <c r="Z17">
        <v>0.27174225362741561</v>
      </c>
      <c r="AA17">
        <v>444981.81400997873</v>
      </c>
      <c r="AB17">
        <v>5</v>
      </c>
      <c r="AC17">
        <v>8550038.4826344997</v>
      </c>
      <c r="AD17">
        <v>73062456571906.984</v>
      </c>
      <c r="AE17">
        <v>0.22813336843973719</v>
      </c>
    </row>
    <row r="18" spans="1:31" x14ac:dyDescent="0.2">
      <c r="A18" t="s">
        <v>37</v>
      </c>
      <c r="C18" t="s">
        <v>27</v>
      </c>
      <c r="D18" t="s">
        <v>38</v>
      </c>
      <c r="E18" t="s">
        <v>39</v>
      </c>
      <c r="F18" t="s">
        <v>40</v>
      </c>
      <c r="G18" t="s">
        <v>41</v>
      </c>
      <c r="H18">
        <v>5</v>
      </c>
      <c r="I18">
        <v>4</v>
      </c>
      <c r="J18">
        <v>27</v>
      </c>
      <c r="K18" t="s">
        <v>25</v>
      </c>
      <c r="M18">
        <v>23.849057999999999</v>
      </c>
      <c r="N18">
        <v>16.125796095460029</v>
      </c>
      <c r="O18">
        <v>0.39748430000000001</v>
      </c>
      <c r="P18">
        <v>0.26876326825766722</v>
      </c>
      <c r="Q18">
        <v>0.60097293767915527</v>
      </c>
      <c r="R18">
        <v>0.36116847182271378</v>
      </c>
      <c r="S18">
        <f>1/R18</f>
        <v>2.7687909604990892</v>
      </c>
      <c r="U18">
        <v>1.4446738872908551</v>
      </c>
      <c r="V18">
        <v>0.22813336843973719</v>
      </c>
      <c r="W18">
        <v>7.2116943886018164E-2</v>
      </c>
      <c r="X18">
        <v>0.16078188486633041</v>
      </c>
      <c r="Y18">
        <v>6.7959328881483635E-2</v>
      </c>
      <c r="Z18">
        <v>0.27174225362741561</v>
      </c>
      <c r="AA18">
        <v>444981.81400997873</v>
      </c>
      <c r="AB18">
        <v>5</v>
      </c>
      <c r="AC18">
        <v>8550038.4826344997</v>
      </c>
      <c r="AD18">
        <v>73062456571906.984</v>
      </c>
      <c r="AE18">
        <v>0.22813336843973719</v>
      </c>
    </row>
    <row r="19" spans="1:31" x14ac:dyDescent="0.2">
      <c r="A19" t="s">
        <v>37</v>
      </c>
      <c r="C19" t="s">
        <v>27</v>
      </c>
      <c r="D19" t="s">
        <v>38</v>
      </c>
      <c r="E19" t="s">
        <v>39</v>
      </c>
      <c r="F19" t="s">
        <v>42</v>
      </c>
      <c r="G19" t="s">
        <v>41</v>
      </c>
      <c r="H19">
        <v>5</v>
      </c>
      <c r="I19">
        <v>4</v>
      </c>
      <c r="J19">
        <v>27</v>
      </c>
      <c r="K19" t="s">
        <v>25</v>
      </c>
      <c r="M19">
        <v>15.179489999999999</v>
      </c>
      <c r="N19">
        <v>3.647340151958685</v>
      </c>
      <c r="O19">
        <v>0.25299149999999998</v>
      </c>
      <c r="P19">
        <v>6.0789002532644749E-2</v>
      </c>
      <c r="Q19">
        <v>0.13592834194740061</v>
      </c>
      <c r="R19">
        <v>1.847651414456945E-2</v>
      </c>
      <c r="S19">
        <f>1/R19</f>
        <v>54.122763210392499</v>
      </c>
      <c r="U19">
        <v>7.3906056578277812E-2</v>
      </c>
      <c r="V19">
        <v>0.22813336843973719</v>
      </c>
      <c r="W19">
        <v>7.2116943886018164E-2</v>
      </c>
      <c r="X19">
        <v>0.16078188486633041</v>
      </c>
      <c r="Y19">
        <v>6.7959328881483635E-2</v>
      </c>
      <c r="Z19">
        <v>0.27174225362741561</v>
      </c>
      <c r="AA19">
        <v>444981.81400997873</v>
      </c>
      <c r="AB19">
        <v>5</v>
      </c>
      <c r="AC19">
        <v>8550038.4826344997</v>
      </c>
      <c r="AD19">
        <v>73062456571906.984</v>
      </c>
      <c r="AE19">
        <v>0.22813336843973719</v>
      </c>
    </row>
    <row r="20" spans="1:31" x14ac:dyDescent="0.2">
      <c r="A20" t="s">
        <v>37</v>
      </c>
      <c r="C20" t="s">
        <v>27</v>
      </c>
      <c r="D20" t="s">
        <v>38</v>
      </c>
      <c r="E20" t="s">
        <v>39</v>
      </c>
      <c r="F20" t="s">
        <v>43</v>
      </c>
      <c r="G20" t="s">
        <v>41</v>
      </c>
      <c r="H20">
        <v>5</v>
      </c>
      <c r="I20">
        <v>4</v>
      </c>
      <c r="J20">
        <v>27</v>
      </c>
      <c r="K20" t="s">
        <v>25</v>
      </c>
      <c r="M20">
        <v>18.0232575</v>
      </c>
      <c r="N20">
        <v>4.2981339380875028</v>
      </c>
      <c r="O20">
        <v>0.30038762499999999</v>
      </c>
      <c r="P20">
        <v>7.1635565634791717E-2</v>
      </c>
      <c r="Q20">
        <v>0.16018199436604219</v>
      </c>
      <c r="R20">
        <v>2.565827131908276E-2</v>
      </c>
      <c r="S20">
        <f>1/R20</f>
        <v>38.973786954083401</v>
      </c>
      <c r="U20">
        <v>0.1026330852763311</v>
      </c>
      <c r="V20">
        <v>0.22813336843973719</v>
      </c>
      <c r="W20">
        <v>7.2116943886018164E-2</v>
      </c>
      <c r="X20">
        <v>0.16078188486633041</v>
      </c>
      <c r="Y20">
        <v>6.7959328881483635E-2</v>
      </c>
      <c r="Z20">
        <v>0.27174225362741561</v>
      </c>
      <c r="AA20">
        <v>444981.81400997873</v>
      </c>
      <c r="AB20">
        <v>5</v>
      </c>
      <c r="AC20">
        <v>8550038.4826344997</v>
      </c>
      <c r="AD20">
        <v>73062456571906.984</v>
      </c>
      <c r="AE20">
        <v>0.22813336843973719</v>
      </c>
    </row>
    <row r="21" spans="1:31" x14ac:dyDescent="0.2">
      <c r="A21" t="s">
        <v>37</v>
      </c>
      <c r="C21" t="s">
        <v>27</v>
      </c>
      <c r="D21" t="s">
        <v>38</v>
      </c>
      <c r="E21" t="s">
        <v>44</v>
      </c>
      <c r="F21" t="s">
        <v>45</v>
      </c>
      <c r="G21" t="s">
        <v>41</v>
      </c>
      <c r="H21">
        <v>5</v>
      </c>
      <c r="I21">
        <v>4</v>
      </c>
      <c r="J21">
        <v>27</v>
      </c>
      <c r="K21" t="s">
        <v>25</v>
      </c>
      <c r="M21">
        <v>5.0210520000000001</v>
      </c>
      <c r="N21">
        <v>1.1641684243373029</v>
      </c>
      <c r="O21">
        <v>8.36842E-2</v>
      </c>
      <c r="P21">
        <v>1.9402807072288381E-2</v>
      </c>
      <c r="Q21">
        <v>4.3385995567950503E-2</v>
      </c>
      <c r="R21">
        <v>1.8823446114222199E-3</v>
      </c>
      <c r="S21">
        <f>1/R21</f>
        <v>531.25235088831175</v>
      </c>
      <c r="U21">
        <v>7.5293784456888814E-3</v>
      </c>
      <c r="V21">
        <v>0.22813336843973719</v>
      </c>
      <c r="W21">
        <v>7.2116943886018164E-2</v>
      </c>
      <c r="X21">
        <v>0.16078188486633041</v>
      </c>
      <c r="Y21">
        <v>6.7959328881483635E-2</v>
      </c>
      <c r="Z21">
        <v>0.27174225362741561</v>
      </c>
      <c r="AA21">
        <v>444981.81400997873</v>
      </c>
      <c r="AB21">
        <v>5</v>
      </c>
      <c r="AC21">
        <v>8550038.4826344997</v>
      </c>
      <c r="AD21">
        <v>73062456571906.984</v>
      </c>
      <c r="AE21">
        <v>0.22813336843973719</v>
      </c>
    </row>
    <row r="22" spans="1:31" x14ac:dyDescent="0.2">
      <c r="A22" t="s">
        <v>49</v>
      </c>
      <c r="B22" t="s">
        <v>50</v>
      </c>
      <c r="C22" t="s">
        <v>27</v>
      </c>
      <c r="D22" t="s">
        <v>51</v>
      </c>
      <c r="E22" t="s">
        <v>29</v>
      </c>
      <c r="F22" t="s">
        <v>30</v>
      </c>
      <c r="G22" t="s">
        <v>24</v>
      </c>
      <c r="H22">
        <v>4</v>
      </c>
      <c r="I22">
        <v>4</v>
      </c>
      <c r="J22">
        <v>29.1</v>
      </c>
      <c r="O22">
        <v>0.22686999999999999</v>
      </c>
      <c r="P22">
        <v>1.194000000000001E-2</v>
      </c>
      <c r="Q22">
        <v>2.3880000000000009E-2</v>
      </c>
      <c r="R22">
        <v>5.7025440000000053E-4</v>
      </c>
      <c r="S22">
        <f>1/R22</f>
        <v>1753.6033040691998</v>
      </c>
      <c r="U22">
        <v>1.7107632000000011E-3</v>
      </c>
      <c r="V22">
        <v>0.22813336843973719</v>
      </c>
      <c r="W22">
        <v>7.2116943886018164E-2</v>
      </c>
      <c r="X22">
        <v>0.16078188486633041</v>
      </c>
      <c r="Y22">
        <v>6.7959328881483635E-2</v>
      </c>
      <c r="Z22">
        <v>0.27174225362741561</v>
      </c>
      <c r="AA22">
        <v>444981.81400997873</v>
      </c>
      <c r="AB22">
        <v>5</v>
      </c>
      <c r="AC22">
        <v>8550038.4826344997</v>
      </c>
      <c r="AD22">
        <v>73062456571906.984</v>
      </c>
      <c r="AE22">
        <v>0.22813336843973719</v>
      </c>
    </row>
    <row r="23" spans="1:31" x14ac:dyDescent="0.2">
      <c r="A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24</v>
      </c>
      <c r="H23">
        <v>4</v>
      </c>
      <c r="I23">
        <v>5</v>
      </c>
      <c r="J23">
        <v>28</v>
      </c>
      <c r="O23">
        <v>0.1123719041818915</v>
      </c>
      <c r="P23">
        <v>8.3464609554746907E-3</v>
      </c>
      <c r="Q23">
        <v>1.6692921910949381E-2</v>
      </c>
      <c r="R23">
        <v>3.4697766478325389E-4</v>
      </c>
      <c r="S23">
        <f>1/R23</f>
        <v>2882.0298869227468</v>
      </c>
      <c r="T23">
        <f>(O23*S23+O24*S24+O25*S25+O26*S26+O27*S27+O28*S28+O29*S29+O30*S30+O31*S31)/(SUM(S23:S31))</f>
        <v>0.10479435713877448</v>
      </c>
      <c r="U23">
        <v>1.0409329943497621E-3</v>
      </c>
      <c r="V23">
        <v>0.12543639434006981</v>
      </c>
      <c r="W23">
        <v>2.668198125959775E-2</v>
      </c>
      <c r="X23">
        <v>5.856396544135694E-2</v>
      </c>
      <c r="Y23">
        <v>7.982449455434323E-3</v>
      </c>
      <c r="Z23">
        <v>3.1639990655860858E-2</v>
      </c>
      <c r="AA23">
        <v>11866.54477856067</v>
      </c>
      <c r="AB23">
        <v>8</v>
      </c>
      <c r="AC23">
        <v>754637.86172657367</v>
      </c>
      <c r="AD23">
        <v>539661948749.8277</v>
      </c>
      <c r="AE23">
        <v>0.12543639434006981</v>
      </c>
    </row>
    <row r="24" spans="1:31" x14ac:dyDescent="0.2">
      <c r="A24" t="s">
        <v>31</v>
      </c>
      <c r="C24" t="s">
        <v>27</v>
      </c>
      <c r="D24" t="s">
        <v>32</v>
      </c>
      <c r="E24" t="s">
        <v>29</v>
      </c>
      <c r="F24" t="s">
        <v>30</v>
      </c>
      <c r="G24" t="s">
        <v>24</v>
      </c>
      <c r="H24">
        <v>4</v>
      </c>
      <c r="I24">
        <v>5</v>
      </c>
      <c r="J24">
        <v>24</v>
      </c>
      <c r="K24" t="s">
        <v>33</v>
      </c>
      <c r="L24" t="s">
        <v>34</v>
      </c>
      <c r="M24">
        <v>1.8902439024390201</v>
      </c>
      <c r="N24">
        <v>9.7560975609759959E-2</v>
      </c>
      <c r="O24">
        <v>0.1060600825839644</v>
      </c>
      <c r="P24">
        <v>5.8339569769584772E-4</v>
      </c>
      <c r="Q24">
        <v>1.166791395391695E-3</v>
      </c>
      <c r="R24">
        <v>1.3614021603601E-6</v>
      </c>
      <c r="S24">
        <f>1/R24</f>
        <v>734536.81000145711</v>
      </c>
      <c r="U24">
        <v>4.0842064810802986E-6</v>
      </c>
      <c r="V24">
        <v>0.12543639434006981</v>
      </c>
      <c r="W24">
        <v>2.668198125959775E-2</v>
      </c>
      <c r="X24">
        <v>5.856396544135694E-2</v>
      </c>
      <c r="Y24">
        <v>7.982449455434323E-3</v>
      </c>
      <c r="Z24">
        <v>3.1639990655860858E-2</v>
      </c>
      <c r="AA24">
        <v>11866.54477856067</v>
      </c>
      <c r="AB24">
        <v>8</v>
      </c>
      <c r="AC24">
        <v>754637.86172657367</v>
      </c>
      <c r="AD24">
        <v>539661948749.8277</v>
      </c>
      <c r="AE24">
        <v>0.12543639434006981</v>
      </c>
    </row>
    <row r="25" spans="1:31" x14ac:dyDescent="0.2">
      <c r="A25" t="s">
        <v>37</v>
      </c>
      <c r="C25" t="s">
        <v>27</v>
      </c>
      <c r="D25" t="s">
        <v>38</v>
      </c>
      <c r="E25" t="s">
        <v>39</v>
      </c>
      <c r="F25" t="s">
        <v>40</v>
      </c>
      <c r="G25" t="s">
        <v>41</v>
      </c>
      <c r="H25">
        <v>5</v>
      </c>
      <c r="I25">
        <v>5</v>
      </c>
      <c r="J25">
        <v>27</v>
      </c>
      <c r="K25" t="s">
        <v>25</v>
      </c>
      <c r="M25">
        <v>12.377357999999999</v>
      </c>
      <c r="N25">
        <v>3.2775931270223282</v>
      </c>
      <c r="O25">
        <v>0.20628930000000001</v>
      </c>
      <c r="P25">
        <v>5.4626552117038797E-2</v>
      </c>
      <c r="Q25">
        <v>0.1221486839101338</v>
      </c>
      <c r="R25">
        <v>1.492030098097779E-2</v>
      </c>
      <c r="S25">
        <f>1/R25</f>
        <v>67.022776636672504</v>
      </c>
      <c r="U25">
        <v>5.9681203923911137E-2</v>
      </c>
      <c r="V25">
        <v>0.12543639434006981</v>
      </c>
      <c r="W25">
        <v>2.668198125959775E-2</v>
      </c>
      <c r="X25">
        <v>5.856396544135694E-2</v>
      </c>
      <c r="Y25">
        <v>7.982449455434323E-3</v>
      </c>
      <c r="Z25">
        <v>3.1639990655860858E-2</v>
      </c>
      <c r="AA25">
        <v>11866.54477856067</v>
      </c>
      <c r="AB25">
        <v>8</v>
      </c>
      <c r="AC25">
        <v>754637.86172657367</v>
      </c>
      <c r="AD25">
        <v>539661948749.8277</v>
      </c>
      <c r="AE25">
        <v>0.12543639434006981</v>
      </c>
    </row>
    <row r="26" spans="1:31" x14ac:dyDescent="0.2">
      <c r="A26" t="s">
        <v>37</v>
      </c>
      <c r="C26" t="s">
        <v>27</v>
      </c>
      <c r="D26" t="s">
        <v>38</v>
      </c>
      <c r="E26" t="s">
        <v>39</v>
      </c>
      <c r="F26" t="s">
        <v>42</v>
      </c>
      <c r="G26" t="s">
        <v>41</v>
      </c>
      <c r="H26">
        <v>5</v>
      </c>
      <c r="I26">
        <v>5</v>
      </c>
      <c r="J26">
        <v>27</v>
      </c>
      <c r="K26" t="s">
        <v>25</v>
      </c>
      <c r="M26">
        <v>17.743590000000001</v>
      </c>
      <c r="N26">
        <v>5.8506503934434502</v>
      </c>
      <c r="O26">
        <v>0.2957265</v>
      </c>
      <c r="P26">
        <v>9.7510839890724163E-2</v>
      </c>
      <c r="Q26">
        <v>0.2180408665387574</v>
      </c>
      <c r="R26">
        <v>4.7541819480972219E-2</v>
      </c>
      <c r="S26">
        <f>1/R26</f>
        <v>21.034112932935443</v>
      </c>
      <c r="U26">
        <v>0.19016727792388891</v>
      </c>
      <c r="V26">
        <v>0.12543639434006981</v>
      </c>
      <c r="W26">
        <v>2.668198125959775E-2</v>
      </c>
      <c r="X26">
        <v>5.856396544135694E-2</v>
      </c>
      <c r="Y26">
        <v>7.982449455434323E-3</v>
      </c>
      <c r="Z26">
        <v>3.1639990655860858E-2</v>
      </c>
      <c r="AA26">
        <v>11866.54477856067</v>
      </c>
      <c r="AB26">
        <v>8</v>
      </c>
      <c r="AC26">
        <v>754637.86172657367</v>
      </c>
      <c r="AD26">
        <v>539661948749.8277</v>
      </c>
      <c r="AE26">
        <v>0.12543639434006981</v>
      </c>
    </row>
    <row r="27" spans="1:31" x14ac:dyDescent="0.2">
      <c r="A27" t="s">
        <v>37</v>
      </c>
      <c r="C27" t="s">
        <v>27</v>
      </c>
      <c r="D27" t="s">
        <v>38</v>
      </c>
      <c r="E27" t="s">
        <v>39</v>
      </c>
      <c r="F27" t="s">
        <v>43</v>
      </c>
      <c r="G27" t="s">
        <v>41</v>
      </c>
      <c r="H27">
        <v>5</v>
      </c>
      <c r="I27">
        <v>5</v>
      </c>
      <c r="J27">
        <v>27</v>
      </c>
      <c r="K27" t="s">
        <v>25</v>
      </c>
      <c r="M27">
        <v>3.7209300000000001</v>
      </c>
      <c r="N27">
        <v>2.097324503722938</v>
      </c>
      <c r="O27">
        <v>6.2015500000000001E-2</v>
      </c>
      <c r="P27">
        <v>3.4955408395382297E-2</v>
      </c>
      <c r="Q27">
        <v>7.8162669353341666E-2</v>
      </c>
      <c r="R27">
        <v>6.1094028804398164E-3</v>
      </c>
      <c r="S27">
        <f>1/R27</f>
        <v>163.68211747855952</v>
      </c>
      <c r="U27">
        <v>2.4437611521759269E-2</v>
      </c>
      <c r="V27">
        <v>0.12543639434006981</v>
      </c>
      <c r="W27">
        <v>2.668198125959775E-2</v>
      </c>
      <c r="X27">
        <v>5.856396544135694E-2</v>
      </c>
      <c r="Y27">
        <v>7.982449455434323E-3</v>
      </c>
      <c r="Z27">
        <v>3.1639990655860858E-2</v>
      </c>
      <c r="AA27">
        <v>11866.54477856067</v>
      </c>
      <c r="AB27">
        <v>8</v>
      </c>
      <c r="AC27">
        <v>754637.86172657367</v>
      </c>
      <c r="AD27">
        <v>539661948749.8277</v>
      </c>
      <c r="AE27">
        <v>0.12543639434006981</v>
      </c>
    </row>
    <row r="28" spans="1:31" x14ac:dyDescent="0.2">
      <c r="A28" t="s">
        <v>37</v>
      </c>
      <c r="C28" t="s">
        <v>27</v>
      </c>
      <c r="D28" t="s">
        <v>38</v>
      </c>
      <c r="E28" t="s">
        <v>44</v>
      </c>
      <c r="F28" t="s">
        <v>45</v>
      </c>
      <c r="G28" t="s">
        <v>41</v>
      </c>
      <c r="H28">
        <v>5</v>
      </c>
      <c r="I28">
        <v>5</v>
      </c>
      <c r="J28">
        <v>27</v>
      </c>
      <c r="K28" t="s">
        <v>25</v>
      </c>
      <c r="M28">
        <v>2.5473680000000001</v>
      </c>
      <c r="N28">
        <v>0.28323487312476192</v>
      </c>
      <c r="O28">
        <v>4.2456133333333333E-2</v>
      </c>
      <c r="P28">
        <v>4.7205812187460323E-3</v>
      </c>
      <c r="Q28">
        <v>1.055554049842493E-2</v>
      </c>
      <c r="R28">
        <v>1.1141943521388891E-4</v>
      </c>
      <c r="S28">
        <f>1/R28</f>
        <v>8975.0948573767837</v>
      </c>
      <c r="U28">
        <v>4.4567774085555562E-4</v>
      </c>
      <c r="V28">
        <v>0.12543639434006981</v>
      </c>
      <c r="W28">
        <v>2.668198125959775E-2</v>
      </c>
      <c r="X28">
        <v>5.856396544135694E-2</v>
      </c>
      <c r="Y28">
        <v>7.982449455434323E-3</v>
      </c>
      <c r="Z28">
        <v>3.1639990655860858E-2</v>
      </c>
      <c r="AA28">
        <v>11866.54477856067</v>
      </c>
      <c r="AB28">
        <v>8</v>
      </c>
      <c r="AC28">
        <v>754637.86172657367</v>
      </c>
      <c r="AD28">
        <v>539661948749.8277</v>
      </c>
      <c r="AE28">
        <v>0.12543639434006981</v>
      </c>
    </row>
    <row r="29" spans="1:31" x14ac:dyDescent="0.2">
      <c r="A29" t="s">
        <v>46</v>
      </c>
      <c r="C29" t="s">
        <v>27</v>
      </c>
      <c r="D29" t="s">
        <v>47</v>
      </c>
      <c r="E29" t="s">
        <v>39</v>
      </c>
      <c r="F29" t="s">
        <v>48</v>
      </c>
      <c r="G29" t="s">
        <v>41</v>
      </c>
      <c r="H29">
        <v>3</v>
      </c>
      <c r="I29">
        <v>5</v>
      </c>
      <c r="J29">
        <v>26</v>
      </c>
      <c r="K29" t="s">
        <v>25</v>
      </c>
      <c r="M29">
        <v>3.16279069767441</v>
      </c>
      <c r="N29">
        <v>0.55813953488372015</v>
      </c>
      <c r="O29">
        <v>5.2713178294573497E-2</v>
      </c>
      <c r="P29">
        <v>9.3023255813953331E-3</v>
      </c>
      <c r="Q29">
        <v>1.611210053552441E-2</v>
      </c>
      <c r="R29">
        <v>2.5959978366684599E-4</v>
      </c>
      <c r="S29">
        <f>1/R29</f>
        <v>3852.0833333333476</v>
      </c>
      <c r="U29">
        <v>5.1919956733369199E-4</v>
      </c>
      <c r="V29">
        <v>0.12543639434006981</v>
      </c>
      <c r="W29">
        <v>2.668198125959775E-2</v>
      </c>
      <c r="X29">
        <v>5.856396544135694E-2</v>
      </c>
      <c r="Y29">
        <v>7.982449455434323E-3</v>
      </c>
      <c r="Z29">
        <v>3.1639990655860858E-2</v>
      </c>
      <c r="AA29">
        <v>11866.54477856067</v>
      </c>
      <c r="AB29">
        <v>8</v>
      </c>
      <c r="AC29">
        <v>754637.86172657367</v>
      </c>
      <c r="AD29">
        <v>539661948749.8277</v>
      </c>
      <c r="AE29">
        <v>0.12543639434006981</v>
      </c>
    </row>
    <row r="30" spans="1:31" x14ac:dyDescent="0.2">
      <c r="A30" t="s">
        <v>49</v>
      </c>
      <c r="B30" t="s">
        <v>50</v>
      </c>
      <c r="C30" t="s">
        <v>27</v>
      </c>
      <c r="D30" t="s">
        <v>51</v>
      </c>
      <c r="E30" t="s">
        <v>29</v>
      </c>
      <c r="F30" t="s">
        <v>30</v>
      </c>
      <c r="G30" t="s">
        <v>24</v>
      </c>
      <c r="H30">
        <v>4</v>
      </c>
      <c r="I30">
        <v>5</v>
      </c>
      <c r="J30">
        <v>29.1</v>
      </c>
      <c r="O30">
        <v>0.21193999999999999</v>
      </c>
      <c r="P30">
        <v>2.3880000000000009E-2</v>
      </c>
      <c r="Q30">
        <v>4.7760000000000018E-2</v>
      </c>
      <c r="R30">
        <v>2.2810176000000021E-3</v>
      </c>
      <c r="S30">
        <f>1/R30</f>
        <v>438.40082601729995</v>
      </c>
      <c r="U30">
        <v>6.843052800000006E-3</v>
      </c>
      <c r="V30">
        <v>0.12543639434006981</v>
      </c>
      <c r="W30">
        <v>2.668198125959775E-2</v>
      </c>
      <c r="X30">
        <v>5.856396544135694E-2</v>
      </c>
      <c r="Y30">
        <v>7.982449455434323E-3</v>
      </c>
      <c r="Z30">
        <v>3.1639990655860858E-2</v>
      </c>
      <c r="AA30">
        <v>11866.54477856067</v>
      </c>
      <c r="AB30">
        <v>8</v>
      </c>
      <c r="AC30">
        <v>754637.86172657367</v>
      </c>
      <c r="AD30">
        <v>539661948749.8277</v>
      </c>
      <c r="AE30">
        <v>0.12543639434006981</v>
      </c>
    </row>
    <row r="31" spans="1:31" x14ac:dyDescent="0.2">
      <c r="A31" t="s">
        <v>55</v>
      </c>
      <c r="C31" t="s">
        <v>27</v>
      </c>
      <c r="D31" t="s">
        <v>56</v>
      </c>
      <c r="E31" t="s">
        <v>39</v>
      </c>
      <c r="F31" t="s">
        <v>57</v>
      </c>
      <c r="G31" t="s">
        <v>41</v>
      </c>
      <c r="H31">
        <v>7</v>
      </c>
      <c r="I31">
        <v>5</v>
      </c>
      <c r="J31">
        <v>27</v>
      </c>
      <c r="K31" t="s">
        <v>58</v>
      </c>
      <c r="M31">
        <v>5.2916666666666702E-5</v>
      </c>
      <c r="N31">
        <v>2.2083333333333309E-5</v>
      </c>
      <c r="O31">
        <v>3.9354950666865007E-2</v>
      </c>
      <c r="P31">
        <v>6.2122674799225943E-3</v>
      </c>
      <c r="Q31">
        <v>1.6436114829689121E-2</v>
      </c>
      <c r="R31">
        <v>2.7014587069472678E-4</v>
      </c>
      <c r="S31">
        <f>1/R31</f>
        <v>3701.7038144182152</v>
      </c>
      <c r="U31">
        <v>1.6208752241683611E-3</v>
      </c>
      <c r="V31">
        <v>0.12543639434006981</v>
      </c>
      <c r="W31">
        <v>2.668198125959775E-2</v>
      </c>
      <c r="X31">
        <v>5.856396544135694E-2</v>
      </c>
      <c r="Y31">
        <v>7.982449455434323E-3</v>
      </c>
      <c r="Z31">
        <v>3.1639990655860858E-2</v>
      </c>
      <c r="AA31">
        <v>11866.54477856067</v>
      </c>
      <c r="AB31">
        <v>8</v>
      </c>
      <c r="AC31">
        <v>754637.86172657367</v>
      </c>
      <c r="AD31">
        <v>539661948749.8277</v>
      </c>
      <c r="AE31">
        <v>0.12543639434006981</v>
      </c>
    </row>
    <row r="32" spans="1:31" x14ac:dyDescent="0.2">
      <c r="A32" t="s">
        <v>37</v>
      </c>
      <c r="C32" t="s">
        <v>27</v>
      </c>
      <c r="D32" t="s">
        <v>38</v>
      </c>
      <c r="E32" t="s">
        <v>39</v>
      </c>
      <c r="F32" t="s">
        <v>40</v>
      </c>
      <c r="G32" t="s">
        <v>41</v>
      </c>
      <c r="H32">
        <v>5</v>
      </c>
      <c r="I32">
        <v>6</v>
      </c>
      <c r="J32">
        <v>27</v>
      </c>
      <c r="K32" t="s">
        <v>25</v>
      </c>
      <c r="M32">
        <v>6.1635200000000001</v>
      </c>
      <c r="N32">
        <v>3.0057366666592729</v>
      </c>
      <c r="O32">
        <v>0.10272533333333329</v>
      </c>
      <c r="P32">
        <v>5.0095611110987877E-2</v>
      </c>
      <c r="Q32">
        <v>0.11201719181856271</v>
      </c>
      <c r="R32">
        <v>1.2547851262916659E-2</v>
      </c>
      <c r="S32">
        <f>1/R32</f>
        <v>79.694919795180695</v>
      </c>
      <c r="T32">
        <f>(O32*S32+O33*S33+O34*S34+O35*S35+O36*S36+O37*S37+O38*S38)/(SUM(S32:S38))</f>
        <v>6.4548822894822949E-6</v>
      </c>
      <c r="U32">
        <v>5.0191405051666658E-2</v>
      </c>
      <c r="V32">
        <v>9.473613189991005E-2</v>
      </c>
      <c r="W32">
        <v>2.7128648201236741E-2</v>
      </c>
      <c r="X32">
        <v>6.0788028406057328E-2</v>
      </c>
      <c r="Y32">
        <v>9.5705320533153292E-3</v>
      </c>
      <c r="Z32">
        <v>3.8315587637501543E-2</v>
      </c>
      <c r="AA32">
        <v>1856349733.235702</v>
      </c>
      <c r="AB32">
        <v>6</v>
      </c>
      <c r="AC32">
        <v>206837130597.51181</v>
      </c>
      <c r="AD32">
        <v>4.278159246060268E+22</v>
      </c>
      <c r="AE32">
        <v>9.473613189991005E-2</v>
      </c>
    </row>
    <row r="33" spans="1:31" x14ac:dyDescent="0.2">
      <c r="A33" t="s">
        <v>37</v>
      </c>
      <c r="C33" t="s">
        <v>27</v>
      </c>
      <c r="D33" t="s">
        <v>38</v>
      </c>
      <c r="E33" t="s">
        <v>39</v>
      </c>
      <c r="F33" t="s">
        <v>42</v>
      </c>
      <c r="G33" t="s">
        <v>41</v>
      </c>
      <c r="H33">
        <v>5</v>
      </c>
      <c r="I33">
        <v>6</v>
      </c>
      <c r="J33">
        <v>27</v>
      </c>
      <c r="K33" t="s">
        <v>25</v>
      </c>
      <c r="M33">
        <v>14.666664000000001</v>
      </c>
      <c r="N33">
        <v>6.1305108463606839</v>
      </c>
      <c r="O33">
        <v>0.24444440000000001</v>
      </c>
      <c r="P33">
        <v>0.10217518077267811</v>
      </c>
      <c r="Q33">
        <v>0.22847064982103771</v>
      </c>
      <c r="R33">
        <v>5.219883782964721E-2</v>
      </c>
      <c r="S33">
        <f>1/R33</f>
        <v>19.157514641677196</v>
      </c>
      <c r="U33">
        <v>0.20879535131858881</v>
      </c>
      <c r="V33">
        <v>9.473613189991005E-2</v>
      </c>
      <c r="W33">
        <v>2.7128648201236741E-2</v>
      </c>
      <c r="X33">
        <v>6.0788028406057328E-2</v>
      </c>
      <c r="Y33">
        <v>9.5705320533153292E-3</v>
      </c>
      <c r="Z33">
        <v>3.8315587637501543E-2</v>
      </c>
      <c r="AA33">
        <v>1856349733.235702</v>
      </c>
      <c r="AB33">
        <v>6</v>
      </c>
      <c r="AC33">
        <v>206837130597.51181</v>
      </c>
      <c r="AD33">
        <v>4.278159246060268E+22</v>
      </c>
      <c r="AE33">
        <v>9.473613189991005E-2</v>
      </c>
    </row>
    <row r="34" spans="1:31" x14ac:dyDescent="0.2">
      <c r="A34" t="s">
        <v>37</v>
      </c>
      <c r="C34" t="s">
        <v>27</v>
      </c>
      <c r="D34" t="s">
        <v>38</v>
      </c>
      <c r="E34" t="s">
        <v>39</v>
      </c>
      <c r="F34" t="s">
        <v>43</v>
      </c>
      <c r="G34" t="s">
        <v>41</v>
      </c>
      <c r="H34">
        <v>5</v>
      </c>
      <c r="I34">
        <v>6</v>
      </c>
      <c r="J34">
        <v>27</v>
      </c>
      <c r="K34" t="s">
        <v>25</v>
      </c>
      <c r="M34">
        <v>3.4418600000000001</v>
      </c>
      <c r="N34">
        <v>1.0462525880971569</v>
      </c>
      <c r="O34">
        <v>5.7364333333333337E-2</v>
      </c>
      <c r="P34">
        <v>1.7437543134952611E-2</v>
      </c>
      <c r="Q34">
        <v>3.8991531810338841E-2</v>
      </c>
      <c r="R34">
        <v>1.5203395529166659E-3</v>
      </c>
      <c r="S34">
        <f>1/R34</f>
        <v>657.74780251001789</v>
      </c>
      <c r="U34">
        <v>6.0813582116666627E-3</v>
      </c>
      <c r="V34">
        <v>9.473613189991005E-2</v>
      </c>
      <c r="W34">
        <v>2.7128648201236741E-2</v>
      </c>
      <c r="X34">
        <v>6.0788028406057328E-2</v>
      </c>
      <c r="Y34">
        <v>9.5705320533153292E-3</v>
      </c>
      <c r="Z34">
        <v>3.8315587637501543E-2</v>
      </c>
      <c r="AA34">
        <v>1856349733.235702</v>
      </c>
      <c r="AB34">
        <v>6</v>
      </c>
      <c r="AC34">
        <v>206837130597.51181</v>
      </c>
      <c r="AD34">
        <v>4.278159246060268E+22</v>
      </c>
      <c r="AE34">
        <v>9.473613189991005E-2</v>
      </c>
    </row>
    <row r="35" spans="1:31" x14ac:dyDescent="0.2">
      <c r="A35" t="s">
        <v>37</v>
      </c>
      <c r="C35" t="s">
        <v>27</v>
      </c>
      <c r="D35" t="s">
        <v>38</v>
      </c>
      <c r="E35" t="s">
        <v>44</v>
      </c>
      <c r="F35" t="s">
        <v>45</v>
      </c>
      <c r="G35" t="s">
        <v>41</v>
      </c>
      <c r="H35">
        <v>5</v>
      </c>
      <c r="I35">
        <v>6</v>
      </c>
      <c r="J35">
        <v>27</v>
      </c>
      <c r="K35" t="s">
        <v>25</v>
      </c>
      <c r="M35">
        <v>2.3552624999999998</v>
      </c>
      <c r="N35">
        <v>0.43896816050777909</v>
      </c>
      <c r="O35">
        <v>3.9254374999999987E-2</v>
      </c>
      <c r="P35">
        <v>7.3161360084629846E-3</v>
      </c>
      <c r="Q35">
        <v>1.6359377447557211E-2</v>
      </c>
      <c r="R35">
        <v>2.6762923047164347E-4</v>
      </c>
      <c r="S35">
        <f>1/R35</f>
        <v>3736.5126306932102</v>
      </c>
      <c r="U35">
        <v>1.0705169218865739E-3</v>
      </c>
      <c r="V35">
        <v>9.473613189991005E-2</v>
      </c>
      <c r="W35">
        <v>2.7128648201236741E-2</v>
      </c>
      <c r="X35">
        <v>6.0788028406057328E-2</v>
      </c>
      <c r="Y35">
        <v>9.5705320533153292E-3</v>
      </c>
      <c r="Z35">
        <v>3.8315587637501543E-2</v>
      </c>
      <c r="AA35">
        <v>1856349733.235702</v>
      </c>
      <c r="AB35">
        <v>6</v>
      </c>
      <c r="AC35">
        <v>206837130597.51181</v>
      </c>
      <c r="AD35">
        <v>4.278159246060268E+22</v>
      </c>
      <c r="AE35">
        <v>9.473613189991005E-2</v>
      </c>
    </row>
    <row r="36" spans="1:31" x14ac:dyDescent="0.2">
      <c r="A36" t="s">
        <v>49</v>
      </c>
      <c r="B36" t="s">
        <v>50</v>
      </c>
      <c r="C36" t="s">
        <v>27</v>
      </c>
      <c r="D36" t="s">
        <v>51</v>
      </c>
      <c r="E36" t="s">
        <v>29</v>
      </c>
      <c r="F36" t="s">
        <v>30</v>
      </c>
      <c r="G36" t="s">
        <v>24</v>
      </c>
      <c r="H36">
        <v>4</v>
      </c>
      <c r="I36">
        <v>6</v>
      </c>
      <c r="J36">
        <v>29.1</v>
      </c>
      <c r="O36">
        <v>0.18806</v>
      </c>
      <c r="P36">
        <v>8.9499999999999857E-3</v>
      </c>
      <c r="Q36">
        <v>1.7899999999999971E-2</v>
      </c>
      <c r="R36">
        <v>3.20409999999999E-4</v>
      </c>
      <c r="S36">
        <f>1/R36</f>
        <v>3121.0012171904846</v>
      </c>
      <c r="U36">
        <v>9.6122999999999695E-4</v>
      </c>
      <c r="V36">
        <v>9.473613189991005E-2</v>
      </c>
      <c r="W36">
        <v>2.7128648201236741E-2</v>
      </c>
      <c r="X36">
        <v>6.0788028406057328E-2</v>
      </c>
      <c r="Y36">
        <v>9.5705320533153292E-3</v>
      </c>
      <c r="Z36">
        <v>3.8315587637501543E-2</v>
      </c>
      <c r="AA36">
        <v>1856349733.235702</v>
      </c>
      <c r="AB36">
        <v>6</v>
      </c>
      <c r="AC36">
        <v>206837130597.51181</v>
      </c>
      <c r="AD36">
        <v>4.278159246060268E+22</v>
      </c>
      <c r="AE36">
        <v>9.473613189991005E-2</v>
      </c>
    </row>
    <row r="37" spans="1:31" x14ac:dyDescent="0.2">
      <c r="A37" t="s">
        <v>52</v>
      </c>
      <c r="C37" t="s">
        <v>27</v>
      </c>
      <c r="D37" t="s">
        <v>53</v>
      </c>
      <c r="E37" t="s">
        <v>39</v>
      </c>
      <c r="F37" t="s">
        <v>54</v>
      </c>
      <c r="G37" t="s">
        <v>41</v>
      </c>
      <c r="H37">
        <v>5</v>
      </c>
      <c r="I37">
        <v>6</v>
      </c>
      <c r="J37">
        <v>27</v>
      </c>
      <c r="K37" t="s">
        <v>25</v>
      </c>
      <c r="M37">
        <v>3.8699999999999997E-4</v>
      </c>
      <c r="N37">
        <v>5.8999999999999998E-5</v>
      </c>
      <c r="O37">
        <v>6.4499999999999992E-6</v>
      </c>
      <c r="P37">
        <v>9.8333333333333338E-7</v>
      </c>
      <c r="Q37">
        <v>2.1988001778747929E-6</v>
      </c>
      <c r="R37">
        <v>4.8347222222222224E-12</v>
      </c>
      <c r="S37">
        <f>1/R37</f>
        <v>206837115771.33008</v>
      </c>
      <c r="U37">
        <v>1.933888888888889E-11</v>
      </c>
      <c r="V37">
        <v>9.473613189991005E-2</v>
      </c>
      <c r="W37">
        <v>2.7128648201236741E-2</v>
      </c>
      <c r="X37">
        <v>6.0788028406057328E-2</v>
      </c>
      <c r="Y37">
        <v>9.5705320533153292E-3</v>
      </c>
      <c r="Z37">
        <v>3.8315587637501543E-2</v>
      </c>
      <c r="AA37">
        <v>1856349733.235702</v>
      </c>
      <c r="AB37">
        <v>6</v>
      </c>
      <c r="AC37">
        <v>206837130597.51181</v>
      </c>
      <c r="AD37">
        <v>4.278159246060268E+22</v>
      </c>
      <c r="AE37">
        <v>9.473613189991005E-2</v>
      </c>
    </row>
    <row r="38" spans="1:31" x14ac:dyDescent="0.2">
      <c r="A38" t="s">
        <v>55</v>
      </c>
      <c r="C38" t="s">
        <v>27</v>
      </c>
      <c r="D38" t="s">
        <v>56</v>
      </c>
      <c r="E38" t="s">
        <v>39</v>
      </c>
      <c r="F38" t="s">
        <v>57</v>
      </c>
      <c r="G38" t="s">
        <v>41</v>
      </c>
      <c r="H38">
        <v>9</v>
      </c>
      <c r="I38">
        <v>6</v>
      </c>
      <c r="J38">
        <v>27</v>
      </c>
      <c r="K38" t="s">
        <v>58</v>
      </c>
      <c r="M38">
        <v>4.208333333333331E-5</v>
      </c>
      <c r="N38">
        <v>1.5833333333333391E-5</v>
      </c>
      <c r="O38">
        <v>3.129803163270363E-2</v>
      </c>
      <c r="P38">
        <v>3.9250830482423522E-3</v>
      </c>
      <c r="Q38">
        <v>1.177524914472706E-2</v>
      </c>
      <c r="R38">
        <v>1.3865649242039531E-4</v>
      </c>
      <c r="S38">
        <f>1/R38</f>
        <v>7212.0676251356526</v>
      </c>
      <c r="U38">
        <v>1.109251939363162E-3</v>
      </c>
      <c r="V38">
        <v>9.473613189991005E-2</v>
      </c>
      <c r="W38">
        <v>2.7128648201236741E-2</v>
      </c>
      <c r="X38">
        <v>6.0788028406057328E-2</v>
      </c>
      <c r="Y38">
        <v>9.5705320533153292E-3</v>
      </c>
      <c r="Z38">
        <v>3.8315587637501543E-2</v>
      </c>
      <c r="AA38">
        <v>1856349733.235702</v>
      </c>
      <c r="AB38">
        <v>6</v>
      </c>
      <c r="AC38">
        <v>206837130597.51181</v>
      </c>
      <c r="AD38">
        <v>4.278159246060268E+22</v>
      </c>
      <c r="AE38">
        <v>9.473613189991005E-2</v>
      </c>
    </row>
    <row r="39" spans="1:31" x14ac:dyDescent="0.2">
      <c r="A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24</v>
      </c>
      <c r="H39">
        <v>4</v>
      </c>
      <c r="I39">
        <v>7</v>
      </c>
      <c r="J39">
        <v>28</v>
      </c>
      <c r="O39">
        <v>0.1158332656651777</v>
      </c>
      <c r="P39">
        <v>1.5465150899986331E-2</v>
      </c>
      <c r="Q39">
        <v>3.0930301799972661E-2</v>
      </c>
      <c r="R39">
        <v>1.2741747436288669E-3</v>
      </c>
      <c r="S39">
        <f>1/R39</f>
        <v>784.8217091103113</v>
      </c>
      <c r="T39">
        <f>(O39*S39+O40*S40+O41*S41+O42*S42)/(SUM(S39:S42))</f>
        <v>6.3090840644782528E-2</v>
      </c>
      <c r="U39">
        <v>3.8225242308866018E-3</v>
      </c>
      <c r="V39">
        <v>7.8176561777872772E-2</v>
      </c>
      <c r="W39">
        <v>9.1269968039100133E-3</v>
      </c>
      <c r="X39">
        <v>1.8769058967076591E-2</v>
      </c>
      <c r="Y39">
        <v>4.8946780755332114E-4</v>
      </c>
      <c r="Z39">
        <v>1.816792453481045E-3</v>
      </c>
      <c r="AA39">
        <v>104.9258093072562</v>
      </c>
      <c r="AB39">
        <v>3</v>
      </c>
      <c r="AC39">
        <v>17596.885636902251</v>
      </c>
      <c r="AD39">
        <v>122300732.9095487</v>
      </c>
      <c r="AE39">
        <v>7.8176561777872772E-2</v>
      </c>
    </row>
    <row r="40" spans="1:31" x14ac:dyDescent="0.2">
      <c r="A40" t="s">
        <v>46</v>
      </c>
      <c r="C40" t="s">
        <v>27</v>
      </c>
      <c r="D40" t="s">
        <v>47</v>
      </c>
      <c r="E40" t="s">
        <v>39</v>
      </c>
      <c r="F40" t="s">
        <v>48</v>
      </c>
      <c r="G40" t="s">
        <v>41</v>
      </c>
      <c r="H40">
        <v>3</v>
      </c>
      <c r="I40">
        <v>7</v>
      </c>
      <c r="J40">
        <v>26</v>
      </c>
      <c r="K40" t="s">
        <v>25</v>
      </c>
      <c r="M40">
        <v>3.53488372093023</v>
      </c>
      <c r="N40">
        <v>0.34883720930231998</v>
      </c>
      <c r="O40">
        <v>5.89147286821705E-2</v>
      </c>
      <c r="P40">
        <v>5.8139534883720001E-3</v>
      </c>
      <c r="Q40">
        <v>1.007006283470261E-2</v>
      </c>
      <c r="R40">
        <v>1.014061654948588E-4</v>
      </c>
      <c r="S40">
        <f>1/R40</f>
        <v>9861.3333333336541</v>
      </c>
      <c r="U40">
        <v>2.028123309897177E-4</v>
      </c>
      <c r="V40">
        <v>7.8176561777872772E-2</v>
      </c>
      <c r="W40">
        <v>9.1269968039100133E-3</v>
      </c>
      <c r="X40">
        <v>1.8769058967076591E-2</v>
      </c>
      <c r="Y40">
        <v>4.8946780755332114E-4</v>
      </c>
      <c r="Z40">
        <v>1.816792453481045E-3</v>
      </c>
      <c r="AA40">
        <v>104.9258093072562</v>
      </c>
      <c r="AB40">
        <v>3</v>
      </c>
      <c r="AC40">
        <v>17596.885636902251</v>
      </c>
      <c r="AD40">
        <v>122300732.9095487</v>
      </c>
      <c r="AE40">
        <v>7.8176561777872772E-2</v>
      </c>
    </row>
    <row r="41" spans="1:31" x14ac:dyDescent="0.2">
      <c r="A41" t="s">
        <v>46</v>
      </c>
      <c r="C41" t="s">
        <v>27</v>
      </c>
      <c r="D41" t="s">
        <v>47</v>
      </c>
      <c r="E41" t="s">
        <v>29</v>
      </c>
      <c r="F41" t="s">
        <v>30</v>
      </c>
      <c r="G41" t="s">
        <v>24</v>
      </c>
      <c r="H41">
        <v>3</v>
      </c>
      <c r="I41">
        <v>7</v>
      </c>
      <c r="J41">
        <v>26</v>
      </c>
      <c r="K41" t="s">
        <v>25</v>
      </c>
      <c r="M41">
        <v>7.4222222222222198</v>
      </c>
      <c r="N41">
        <v>0.6222222222222209</v>
      </c>
      <c r="O41">
        <v>0.1237037037037037</v>
      </c>
      <c r="P41">
        <v>1.0370370370370349E-2</v>
      </c>
      <c r="Q41">
        <v>1.796200837478832E-2</v>
      </c>
      <c r="R41">
        <v>3.2263374485596587E-4</v>
      </c>
      <c r="S41">
        <f>1/R41</f>
        <v>3099.4897959183791</v>
      </c>
      <c r="U41">
        <v>6.4526748971193175E-4</v>
      </c>
      <c r="V41">
        <v>7.8176561777872772E-2</v>
      </c>
      <c r="W41">
        <v>9.1269968039100133E-3</v>
      </c>
      <c r="X41">
        <v>1.8769058967076591E-2</v>
      </c>
      <c r="Y41">
        <v>4.8946780755332114E-4</v>
      </c>
      <c r="Z41">
        <v>1.816792453481045E-3</v>
      </c>
      <c r="AA41">
        <v>104.9258093072562</v>
      </c>
      <c r="AB41">
        <v>3</v>
      </c>
      <c r="AC41">
        <v>17596.885636902251</v>
      </c>
      <c r="AD41">
        <v>122300732.9095487</v>
      </c>
      <c r="AE41">
        <v>7.8176561777872772E-2</v>
      </c>
    </row>
    <row r="42" spans="1:31" x14ac:dyDescent="0.2">
      <c r="A42" t="s">
        <v>55</v>
      </c>
      <c r="C42" t="s">
        <v>27</v>
      </c>
      <c r="D42" t="s">
        <v>56</v>
      </c>
      <c r="E42" t="s">
        <v>39</v>
      </c>
      <c r="F42" t="s">
        <v>57</v>
      </c>
      <c r="G42" t="s">
        <v>41</v>
      </c>
      <c r="H42">
        <v>11</v>
      </c>
      <c r="I42">
        <v>7</v>
      </c>
      <c r="J42">
        <v>27</v>
      </c>
      <c r="K42" t="s">
        <v>58</v>
      </c>
      <c r="M42">
        <v>1.9166666666666599E-5</v>
      </c>
      <c r="N42">
        <v>2.1666666666666711E-5</v>
      </c>
      <c r="O42">
        <v>1.425454906043924E-2</v>
      </c>
      <c r="P42">
        <v>4.8585124569113722E-3</v>
      </c>
      <c r="Q42">
        <v>1.6113862858842781E-2</v>
      </c>
      <c r="R42">
        <v>2.5965657623359272E-4</v>
      </c>
      <c r="S42">
        <f>1/R42</f>
        <v>3851.2407985399072</v>
      </c>
      <c r="U42">
        <v>2.5965657623359269E-3</v>
      </c>
      <c r="V42">
        <v>7.8176561777872772E-2</v>
      </c>
      <c r="W42">
        <v>9.1269968039100133E-3</v>
      </c>
      <c r="X42">
        <v>1.8769058967076591E-2</v>
      </c>
      <c r="Y42">
        <v>4.8946780755332114E-4</v>
      </c>
      <c r="Z42">
        <v>1.816792453481045E-3</v>
      </c>
      <c r="AA42">
        <v>104.9258093072562</v>
      </c>
      <c r="AB42">
        <v>3</v>
      </c>
      <c r="AC42">
        <v>17596.885636902251</v>
      </c>
      <c r="AD42">
        <v>122300732.9095487</v>
      </c>
      <c r="AE42">
        <v>7.8176561777872772E-2</v>
      </c>
    </row>
    <row r="43" spans="1:31" x14ac:dyDescent="0.2">
      <c r="A43" t="s">
        <v>55</v>
      </c>
      <c r="C43" t="s">
        <v>27</v>
      </c>
      <c r="D43" t="s">
        <v>56</v>
      </c>
      <c r="E43" t="s">
        <v>39</v>
      </c>
      <c r="F43" t="s">
        <v>57</v>
      </c>
      <c r="G43" t="s">
        <v>41</v>
      </c>
      <c r="H43">
        <v>8</v>
      </c>
      <c r="I43">
        <v>8</v>
      </c>
      <c r="J43">
        <v>27</v>
      </c>
      <c r="K43" t="s">
        <v>58</v>
      </c>
      <c r="M43">
        <v>2.1666666666666599E-5</v>
      </c>
      <c r="N43">
        <v>1.4583333333333399E-5</v>
      </c>
      <c r="O43">
        <v>1.6113838068322599E-2</v>
      </c>
      <c r="P43">
        <v>3.83457917673575E-3</v>
      </c>
      <c r="Q43">
        <v>1.084582775546631E-2</v>
      </c>
      <c r="R43">
        <v>1.176319797012434E-4</v>
      </c>
      <c r="S43">
        <f>1/R43</f>
        <v>8501.0896062427637</v>
      </c>
      <c r="T43">
        <f>(O43*S43+O44*S44)/(SUM(S43:S44))</f>
        <v>2.9905137134463047E-2</v>
      </c>
      <c r="U43">
        <v>8.234238579087036E-4</v>
      </c>
      <c r="V43">
        <v>0.4172831095103518</v>
      </c>
      <c r="W43">
        <v>6.6349579629930114E-2</v>
      </c>
      <c r="X43">
        <v>0.1170229138777332</v>
      </c>
      <c r="Y43">
        <v>2.4967935989850629E-2</v>
      </c>
      <c r="Z43">
        <v>5.022995192895436E-2</v>
      </c>
      <c r="AA43">
        <v>1476.443023111794</v>
      </c>
      <c r="AB43">
        <v>1</v>
      </c>
      <c r="AC43">
        <v>8521.1625755006098</v>
      </c>
      <c r="AD43">
        <v>72268927.417463571</v>
      </c>
      <c r="AE43">
        <v>1.611383806832262E-2</v>
      </c>
    </row>
    <row r="44" spans="1:31" x14ac:dyDescent="0.2">
      <c r="A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24</v>
      </c>
      <c r="H44">
        <v>4</v>
      </c>
      <c r="I44">
        <v>9</v>
      </c>
      <c r="J44">
        <v>28</v>
      </c>
      <c r="O44">
        <v>9.5577750710515413E-2</v>
      </c>
      <c r="P44">
        <v>1.175314656922455E-2</v>
      </c>
      <c r="Q44">
        <v>2.35062931384491E-2</v>
      </c>
      <c r="R44">
        <v>5.601502447345392E-4</v>
      </c>
      <c r="S44">
        <f>1/R44</f>
        <v>1785.2353174886321</v>
      </c>
      <c r="T44">
        <f>(O44*S44+O45*S45+O46*S46+O47*S47+O48*S48+O49*S49)/(SUM(S44:S49))</f>
        <v>5.4850186960246546E-6</v>
      </c>
      <c r="U44">
        <v>1.680450734203618E-3</v>
      </c>
      <c r="V44">
        <v>6.2957489826221624E-2</v>
      </c>
      <c r="W44">
        <v>1.418866940657538E-2</v>
      </c>
      <c r="X44">
        <v>3.190864712747149E-2</v>
      </c>
      <c r="Y44">
        <v>2.3393730471748799E-3</v>
      </c>
      <c r="Z44">
        <v>9.4025560861321945E-3</v>
      </c>
      <c r="AA44">
        <v>1409296252.8505859</v>
      </c>
      <c r="AB44">
        <v>5</v>
      </c>
      <c r="AC44">
        <v>355555573190.99359</v>
      </c>
      <c r="AD44">
        <v>1.264197530864198E+23</v>
      </c>
      <c r="AE44">
        <v>6.2957489826221624E-2</v>
      </c>
    </row>
    <row r="45" spans="1:31" x14ac:dyDescent="0.2">
      <c r="A45" t="s">
        <v>37</v>
      </c>
      <c r="C45" t="s">
        <v>27</v>
      </c>
      <c r="D45" t="s">
        <v>38</v>
      </c>
      <c r="E45" t="s">
        <v>39</v>
      </c>
      <c r="F45" t="s">
        <v>40</v>
      </c>
      <c r="G45" t="s">
        <v>41</v>
      </c>
      <c r="H45">
        <v>5</v>
      </c>
      <c r="I45">
        <v>9</v>
      </c>
      <c r="J45">
        <v>27</v>
      </c>
      <c r="K45" t="s">
        <v>25</v>
      </c>
      <c r="M45">
        <v>1.4150925000000001</v>
      </c>
      <c r="N45">
        <v>0.87656244572548858</v>
      </c>
      <c r="O45">
        <v>2.3584875000000002E-2</v>
      </c>
      <c r="P45">
        <v>1.460937409542481E-2</v>
      </c>
      <c r="Q45">
        <v>3.2667553586094383E-2</v>
      </c>
      <c r="R45">
        <v>1.067169057300348E-3</v>
      </c>
      <c r="S45">
        <f>1/R45</f>
        <v>937.05865360239386</v>
      </c>
      <c r="U45">
        <v>4.2686762292013904E-3</v>
      </c>
      <c r="V45">
        <v>6.2957489826221624E-2</v>
      </c>
      <c r="W45">
        <v>1.418866940657538E-2</v>
      </c>
      <c r="X45">
        <v>3.190864712747149E-2</v>
      </c>
      <c r="Y45">
        <v>2.3393730471748799E-3</v>
      </c>
      <c r="Z45">
        <v>9.4025560861321945E-3</v>
      </c>
      <c r="AA45">
        <v>1409296252.8505859</v>
      </c>
      <c r="AB45">
        <v>5</v>
      </c>
      <c r="AC45">
        <v>355555573190.99359</v>
      </c>
      <c r="AD45">
        <v>1.264197530864198E+23</v>
      </c>
      <c r="AE45">
        <v>6.2957489826221624E-2</v>
      </c>
    </row>
    <row r="46" spans="1:31" x14ac:dyDescent="0.2">
      <c r="A46" t="s">
        <v>37</v>
      </c>
      <c r="C46" t="s">
        <v>27</v>
      </c>
      <c r="D46" t="s">
        <v>38</v>
      </c>
      <c r="E46" t="s">
        <v>39</v>
      </c>
      <c r="F46" t="s">
        <v>42</v>
      </c>
      <c r="G46" t="s">
        <v>41</v>
      </c>
      <c r="H46">
        <v>5</v>
      </c>
      <c r="I46">
        <v>9</v>
      </c>
      <c r="J46">
        <v>27</v>
      </c>
      <c r="K46" t="s">
        <v>25</v>
      </c>
      <c r="M46">
        <v>11.589746</v>
      </c>
      <c r="N46">
        <v>2.947490854597516</v>
      </c>
      <c r="O46">
        <v>0.1931624333333333</v>
      </c>
      <c r="P46">
        <v>4.9124847576625268E-2</v>
      </c>
      <c r="Q46">
        <v>0.1098464985656499</v>
      </c>
      <c r="R46">
        <v>1.206625324713333E-2</v>
      </c>
      <c r="S46">
        <f>1/R46</f>
        <v>82.875767607279201</v>
      </c>
      <c r="U46">
        <v>4.8265012988533307E-2</v>
      </c>
      <c r="V46">
        <v>6.2957489826221624E-2</v>
      </c>
      <c r="W46">
        <v>1.418866940657538E-2</v>
      </c>
      <c r="X46">
        <v>3.190864712747149E-2</v>
      </c>
      <c r="Y46">
        <v>2.3393730471748799E-3</v>
      </c>
      <c r="Z46">
        <v>9.4025560861321945E-3</v>
      </c>
      <c r="AA46">
        <v>1409296252.8505859</v>
      </c>
      <c r="AB46">
        <v>5</v>
      </c>
      <c r="AC46">
        <v>355555573190.99359</v>
      </c>
      <c r="AD46">
        <v>1.264197530864198E+23</v>
      </c>
      <c r="AE46">
        <v>6.2957489826221624E-2</v>
      </c>
    </row>
    <row r="47" spans="1:31" x14ac:dyDescent="0.2">
      <c r="A47" t="s">
        <v>37</v>
      </c>
      <c r="C47" t="s">
        <v>27</v>
      </c>
      <c r="D47" t="s">
        <v>38</v>
      </c>
      <c r="E47" t="s">
        <v>39</v>
      </c>
      <c r="F47" t="s">
        <v>43</v>
      </c>
      <c r="G47" t="s">
        <v>41</v>
      </c>
      <c r="H47">
        <v>5</v>
      </c>
      <c r="I47">
        <v>9</v>
      </c>
      <c r="J47">
        <v>27</v>
      </c>
      <c r="K47" t="s">
        <v>25</v>
      </c>
      <c r="M47">
        <v>2.7906974999999998</v>
      </c>
      <c r="N47">
        <v>0.42458996222581219</v>
      </c>
      <c r="O47">
        <v>4.6511624999999987E-2</v>
      </c>
      <c r="P47">
        <v>7.076499370430203E-3</v>
      </c>
      <c r="Q47">
        <v>1.5823533635016401E-2</v>
      </c>
      <c r="R47">
        <v>2.5038421669849539E-4</v>
      </c>
      <c r="S47">
        <f>1/R47</f>
        <v>3993.8619661644561</v>
      </c>
      <c r="U47">
        <v>1.001536866793982E-3</v>
      </c>
      <c r="V47">
        <v>6.2957489826221624E-2</v>
      </c>
      <c r="W47">
        <v>1.418866940657538E-2</v>
      </c>
      <c r="X47">
        <v>3.190864712747149E-2</v>
      </c>
      <c r="Y47">
        <v>2.3393730471748799E-3</v>
      </c>
      <c r="Z47">
        <v>9.4025560861321945E-3</v>
      </c>
      <c r="AA47">
        <v>1409296252.8505859</v>
      </c>
      <c r="AB47">
        <v>5</v>
      </c>
      <c r="AC47">
        <v>355555573190.99359</v>
      </c>
      <c r="AD47">
        <v>1.264197530864198E+23</v>
      </c>
      <c r="AE47">
        <v>6.2957489826221624E-2</v>
      </c>
    </row>
    <row r="48" spans="1:31" x14ac:dyDescent="0.2">
      <c r="A48" t="s">
        <v>52</v>
      </c>
      <c r="C48" t="s">
        <v>27</v>
      </c>
      <c r="D48" t="s">
        <v>53</v>
      </c>
      <c r="E48" t="s">
        <v>39</v>
      </c>
      <c r="F48" t="s">
        <v>54</v>
      </c>
      <c r="G48" t="s">
        <v>41</v>
      </c>
      <c r="H48">
        <v>5</v>
      </c>
      <c r="I48">
        <v>9</v>
      </c>
      <c r="J48">
        <v>27</v>
      </c>
      <c r="K48" t="s">
        <v>25</v>
      </c>
      <c r="M48">
        <v>3.2899999999999997E-4</v>
      </c>
      <c r="N48">
        <v>4.5000000000000003E-5</v>
      </c>
      <c r="O48">
        <v>5.4833333333333331E-6</v>
      </c>
      <c r="P48">
        <v>7.5000000000000002E-7</v>
      </c>
      <c r="Q48">
        <v>1.677050983124842E-6</v>
      </c>
      <c r="R48">
        <v>2.8125000000000012E-12</v>
      </c>
      <c r="S48">
        <f>1/R48</f>
        <v>355555555555.55542</v>
      </c>
      <c r="U48">
        <v>1.125E-11</v>
      </c>
      <c r="V48">
        <v>6.2957489826221624E-2</v>
      </c>
      <c r="W48">
        <v>1.418866940657538E-2</v>
      </c>
      <c r="X48">
        <v>3.190864712747149E-2</v>
      </c>
      <c r="Y48">
        <v>2.3393730471748799E-3</v>
      </c>
      <c r="Z48">
        <v>9.4025560861321945E-3</v>
      </c>
      <c r="AA48">
        <v>1409296252.8505859</v>
      </c>
      <c r="AB48">
        <v>5</v>
      </c>
      <c r="AC48">
        <v>355555573190.99359</v>
      </c>
      <c r="AD48">
        <v>1.264197530864198E+23</v>
      </c>
      <c r="AE48">
        <v>6.2957489826221624E-2</v>
      </c>
    </row>
    <row r="49" spans="1:31" x14ac:dyDescent="0.2">
      <c r="A49" t="s">
        <v>55</v>
      </c>
      <c r="C49" t="s">
        <v>27</v>
      </c>
      <c r="D49" t="s">
        <v>56</v>
      </c>
      <c r="E49" t="s">
        <v>39</v>
      </c>
      <c r="F49" t="s">
        <v>57</v>
      </c>
      <c r="G49" t="s">
        <v>41</v>
      </c>
      <c r="H49">
        <v>14</v>
      </c>
      <c r="I49">
        <v>9</v>
      </c>
      <c r="J49">
        <v>27</v>
      </c>
      <c r="K49" t="s">
        <v>58</v>
      </c>
      <c r="M49">
        <v>2.5416666666666599E-5</v>
      </c>
      <c r="N49">
        <v>1.29166666666667E-5</v>
      </c>
      <c r="O49">
        <v>1.8902771580147699E-2</v>
      </c>
      <c r="P49">
        <v>2.567398827747455E-3</v>
      </c>
      <c r="Q49">
        <v>9.6063267886360246E-3</v>
      </c>
      <c r="R49">
        <v>9.2281514370066119E-5</v>
      </c>
      <c r="S49">
        <f>1/R49</f>
        <v>10836.406476705759</v>
      </c>
      <c r="U49">
        <v>1.19965968681086E-3</v>
      </c>
      <c r="V49">
        <v>6.2957489826221624E-2</v>
      </c>
      <c r="W49">
        <v>1.418866940657538E-2</v>
      </c>
      <c r="X49">
        <v>3.190864712747149E-2</v>
      </c>
      <c r="Y49">
        <v>2.3393730471748799E-3</v>
      </c>
      <c r="Z49">
        <v>9.4025560861321945E-3</v>
      </c>
      <c r="AA49">
        <v>1409296252.8505859</v>
      </c>
      <c r="AB49">
        <v>5</v>
      </c>
      <c r="AC49">
        <v>355555573190.99359</v>
      </c>
      <c r="AD49">
        <v>1.264197530864198E+23</v>
      </c>
      <c r="AE49">
        <v>6.2957489826221624E-2</v>
      </c>
    </row>
    <row r="50" spans="1:31" x14ac:dyDescent="0.2">
      <c r="A50" t="s">
        <v>55</v>
      </c>
      <c r="C50" t="s">
        <v>27</v>
      </c>
      <c r="D50" t="s">
        <v>56</v>
      </c>
      <c r="E50" t="s">
        <v>39</v>
      </c>
      <c r="F50" t="s">
        <v>57</v>
      </c>
      <c r="G50" t="s">
        <v>41</v>
      </c>
      <c r="H50">
        <v>11</v>
      </c>
      <c r="I50">
        <v>10</v>
      </c>
      <c r="J50">
        <v>27</v>
      </c>
      <c r="K50" t="s">
        <v>58</v>
      </c>
      <c r="M50">
        <v>3.2083333333333298E-5</v>
      </c>
      <c r="N50">
        <v>1.41666666666667E-5</v>
      </c>
      <c r="O50">
        <v>2.386087560117009E-2</v>
      </c>
      <c r="P50">
        <v>3.1767155435739E-3</v>
      </c>
      <c r="Q50">
        <v>1.053597352372453E-2</v>
      </c>
      <c r="R50">
        <v>1.110067380926242E-4</v>
      </c>
      <c r="S50">
        <f>1/R50</f>
        <v>9008.4621634913583</v>
      </c>
      <c r="T50">
        <f>(O50*S50)/(S50)</f>
        <v>2.386087560117009E-2</v>
      </c>
      <c r="U50">
        <v>1.1100673809262419E-3</v>
      </c>
      <c r="V50">
        <v>2.386087560117009E-2</v>
      </c>
      <c r="W50">
        <v>3.1767155435739E-3</v>
      </c>
      <c r="X50">
        <v>1.053597352372453E-2</v>
      </c>
      <c r="Y50">
        <v>1.110067380926242E-4</v>
      </c>
      <c r="Z50">
        <v>1.1100673809262419E-3</v>
      </c>
      <c r="AA50">
        <v>4.6627734817541384</v>
      </c>
      <c r="AB50">
        <v>0</v>
      </c>
      <c r="AC50">
        <v>9008.4621634913583</v>
      </c>
      <c r="AD50">
        <v>81152390.551055402</v>
      </c>
      <c r="AE50">
        <v>2.386087560117009E-2</v>
      </c>
    </row>
    <row r="51" spans="1:31" x14ac:dyDescent="0.2">
      <c r="A51" t="s">
        <v>26</v>
      </c>
      <c r="C51" t="s">
        <v>27</v>
      </c>
      <c r="D51" t="s">
        <v>28</v>
      </c>
      <c r="E51" t="s">
        <v>29</v>
      </c>
      <c r="F51" t="s">
        <v>30</v>
      </c>
      <c r="G51" t="s">
        <v>24</v>
      </c>
      <c r="H51">
        <v>4</v>
      </c>
      <c r="I51">
        <v>11</v>
      </c>
      <c r="J51">
        <v>28</v>
      </c>
      <c r="O51">
        <v>8.0602517255379605E-2</v>
      </c>
      <c r="P51">
        <v>5.1904181892000884E-3</v>
      </c>
      <c r="Q51">
        <v>1.038083637840018E-2</v>
      </c>
      <c r="R51">
        <v>1.0776176391511649E-4</v>
      </c>
      <c r="S51">
        <f>1/R51</f>
        <v>9279.7293183479815</v>
      </c>
      <c r="T51">
        <f>(O51*S51)/(S51)</f>
        <v>8.0602517255379605E-2</v>
      </c>
      <c r="U51">
        <v>3.2328529174534948E-4</v>
      </c>
      <c r="V51">
        <v>8.0602517255379605E-2</v>
      </c>
      <c r="W51">
        <v>5.1904181892000884E-3</v>
      </c>
      <c r="X51">
        <v>1.038083637840018E-2</v>
      </c>
      <c r="Y51">
        <v>1.0776176391511649E-4</v>
      </c>
      <c r="Z51">
        <v>3.2328529174534948E-4</v>
      </c>
      <c r="AA51">
        <v>59.805582708793679</v>
      </c>
      <c r="AB51">
        <v>0</v>
      </c>
      <c r="AC51">
        <v>9279.7293183479815</v>
      </c>
      <c r="AD51">
        <v>86113376.221807092</v>
      </c>
      <c r="AE51">
        <v>8.0602517255379605E-2</v>
      </c>
    </row>
    <row r="52" spans="1:31" x14ac:dyDescent="0.2">
      <c r="A52" t="s">
        <v>37</v>
      </c>
      <c r="C52" t="s">
        <v>27</v>
      </c>
      <c r="D52" t="s">
        <v>38</v>
      </c>
      <c r="E52" t="s">
        <v>39</v>
      </c>
      <c r="F52" t="s">
        <v>40</v>
      </c>
      <c r="G52" t="s">
        <v>41</v>
      </c>
      <c r="H52">
        <v>5</v>
      </c>
      <c r="I52">
        <v>12</v>
      </c>
      <c r="J52">
        <v>27</v>
      </c>
      <c r="K52" t="s">
        <v>25</v>
      </c>
      <c r="M52">
        <v>2.5471724999999998</v>
      </c>
      <c r="N52">
        <v>0.49621765362884529</v>
      </c>
      <c r="O52">
        <v>4.2452874999999987E-2</v>
      </c>
      <c r="P52">
        <v>8.2702942271474216E-3</v>
      </c>
      <c r="Q52">
        <v>1.8492940085825721E-2</v>
      </c>
      <c r="R52">
        <v>3.4198883301793978E-4</v>
      </c>
      <c r="S52">
        <f>1/R52</f>
        <v>2924.0720849722679</v>
      </c>
      <c r="T52">
        <f>(O52*S52+O53*S53+O54*S54)/(SUM(S52:S54))</f>
        <v>4.3679826341075298E-2</v>
      </c>
      <c r="U52">
        <v>1.3679553320717591E-3</v>
      </c>
      <c r="V52">
        <v>5.3092847222222232E-2</v>
      </c>
      <c r="W52">
        <v>1.1919938453718229E-2</v>
      </c>
      <c r="X52">
        <v>2.6653792670127689E-2</v>
      </c>
      <c r="Y52">
        <v>7.6424992154610358E-4</v>
      </c>
      <c r="Z52">
        <v>3.0569996861844139E-3</v>
      </c>
      <c r="AA52">
        <v>13.59019321169693</v>
      </c>
      <c r="AB52">
        <v>2</v>
      </c>
      <c r="AC52">
        <v>5260.2072856286686</v>
      </c>
      <c r="AD52">
        <v>11612623.750342039</v>
      </c>
      <c r="AE52">
        <v>5.3092847222222232E-2</v>
      </c>
    </row>
    <row r="53" spans="1:31" x14ac:dyDescent="0.2">
      <c r="A53" t="s">
        <v>37</v>
      </c>
      <c r="C53" t="s">
        <v>27</v>
      </c>
      <c r="D53" t="s">
        <v>38</v>
      </c>
      <c r="E53" t="s">
        <v>39</v>
      </c>
      <c r="F53" t="s">
        <v>42</v>
      </c>
      <c r="G53" t="s">
        <v>41</v>
      </c>
      <c r="H53">
        <v>5</v>
      </c>
      <c r="I53">
        <v>12</v>
      </c>
      <c r="J53">
        <v>27</v>
      </c>
      <c r="K53" t="s">
        <v>25</v>
      </c>
      <c r="M53">
        <v>5.7692300000000003</v>
      </c>
      <c r="N53">
        <v>0.97357331122691182</v>
      </c>
      <c r="O53">
        <v>9.6153833333333341E-2</v>
      </c>
      <c r="P53">
        <v>1.622622185378186E-2</v>
      </c>
      <c r="Q53">
        <v>3.6282935083048903E-2</v>
      </c>
      <c r="R53">
        <v>1.316451378240741E-3</v>
      </c>
      <c r="S53">
        <f>1/R53</f>
        <v>759.61787615457899</v>
      </c>
      <c r="U53">
        <v>5.2658055129629639E-3</v>
      </c>
      <c r="V53">
        <v>5.3092847222222232E-2</v>
      </c>
      <c r="W53">
        <v>1.1919938453718229E-2</v>
      </c>
      <c r="X53">
        <v>2.6653792670127689E-2</v>
      </c>
      <c r="Y53">
        <v>7.6424992154610358E-4</v>
      </c>
      <c r="Z53">
        <v>3.0569996861844139E-3</v>
      </c>
      <c r="AA53">
        <v>13.59019321169693</v>
      </c>
      <c r="AB53">
        <v>2</v>
      </c>
      <c r="AC53">
        <v>5260.2072856286686</v>
      </c>
      <c r="AD53">
        <v>11612623.750342039</v>
      </c>
      <c r="AE53">
        <v>5.3092847222222232E-2</v>
      </c>
    </row>
    <row r="54" spans="1:31" x14ac:dyDescent="0.2">
      <c r="A54" t="s">
        <v>37</v>
      </c>
      <c r="C54" t="s">
        <v>27</v>
      </c>
      <c r="D54" t="s">
        <v>38</v>
      </c>
      <c r="E54" t="s">
        <v>39</v>
      </c>
      <c r="F54" t="s">
        <v>43</v>
      </c>
      <c r="G54" t="s">
        <v>41</v>
      </c>
      <c r="H54">
        <v>5</v>
      </c>
      <c r="I54">
        <v>12</v>
      </c>
      <c r="J54">
        <v>27</v>
      </c>
      <c r="K54" t="s">
        <v>25</v>
      </c>
      <c r="M54">
        <v>1.24031</v>
      </c>
      <c r="N54">
        <v>0.67579795681352384</v>
      </c>
      <c r="O54">
        <v>2.067183333333333E-2</v>
      </c>
      <c r="P54">
        <v>1.1263299280225399E-2</v>
      </c>
      <c r="Q54">
        <v>2.5185502841508441E-2</v>
      </c>
      <c r="R54">
        <v>6.3430955337962999E-4</v>
      </c>
      <c r="S54">
        <f>1/R54</f>
        <v>1576.517324501822</v>
      </c>
      <c r="U54">
        <v>2.53723821351852E-3</v>
      </c>
      <c r="V54">
        <v>5.3092847222222232E-2</v>
      </c>
      <c r="W54">
        <v>1.1919938453718229E-2</v>
      </c>
      <c r="X54">
        <v>2.6653792670127689E-2</v>
      </c>
      <c r="Y54">
        <v>7.6424992154610358E-4</v>
      </c>
      <c r="Z54">
        <v>3.0569996861844139E-3</v>
      </c>
      <c r="AA54">
        <v>13.59019321169693</v>
      </c>
      <c r="AB54">
        <v>2</v>
      </c>
      <c r="AC54">
        <v>5260.2072856286686</v>
      </c>
      <c r="AD54">
        <v>11612623.750342039</v>
      </c>
      <c r="AE54">
        <v>5.3092847222222232E-2</v>
      </c>
    </row>
    <row r="55" spans="1:31" x14ac:dyDescent="0.2">
      <c r="A55" t="s">
        <v>37</v>
      </c>
      <c r="C55" t="s">
        <v>27</v>
      </c>
      <c r="D55" t="s">
        <v>38</v>
      </c>
      <c r="E55" t="s">
        <v>44</v>
      </c>
      <c r="F55" t="s">
        <v>45</v>
      </c>
      <c r="G55" t="s">
        <v>41</v>
      </c>
      <c r="H55">
        <v>5</v>
      </c>
      <c r="I55">
        <v>13</v>
      </c>
      <c r="J55">
        <v>27</v>
      </c>
      <c r="K55" t="s">
        <v>25</v>
      </c>
      <c r="M55">
        <v>2.1263139999999998</v>
      </c>
      <c r="N55">
        <v>0.3916025771059225</v>
      </c>
      <c r="O55">
        <v>3.5438566666666657E-2</v>
      </c>
      <c r="P55">
        <v>6.526709618432042E-3</v>
      </c>
      <c r="Q55">
        <v>1.459416637621576E-2</v>
      </c>
      <c r="R55">
        <v>2.1298969221666671E-4</v>
      </c>
      <c r="S55">
        <f>1/R55</f>
        <v>4695.0628905681324</v>
      </c>
      <c r="T55">
        <f>(O55*S55+O56*S56)/(SUM(S55:S56))</f>
        <v>3.0506248192001683E-6</v>
      </c>
      <c r="U55">
        <v>8.5195876886666661E-4</v>
      </c>
      <c r="V55">
        <v>1.7720808333333331E-2</v>
      </c>
      <c r="W55">
        <v>3.2637881425493539E-3</v>
      </c>
      <c r="X55">
        <v>7.2980521508981301E-3</v>
      </c>
      <c r="Y55">
        <v>1.064948479861111E-4</v>
      </c>
      <c r="Z55">
        <v>4.259793919444444E-4</v>
      </c>
      <c r="AA55">
        <v>83616670.776518613</v>
      </c>
      <c r="AB55">
        <v>1</v>
      </c>
      <c r="AC55">
        <v>266272194044.17529</v>
      </c>
      <c r="AD55">
        <v>7.0900878820769591E+22</v>
      </c>
      <c r="AE55">
        <v>1.7720808333333331E-2</v>
      </c>
    </row>
    <row r="56" spans="1:31" x14ac:dyDescent="0.2">
      <c r="A56" t="s">
        <v>52</v>
      </c>
      <c r="C56" t="s">
        <v>27</v>
      </c>
      <c r="D56" t="s">
        <v>53</v>
      </c>
      <c r="E56" t="s">
        <v>39</v>
      </c>
      <c r="F56" t="s">
        <v>54</v>
      </c>
      <c r="G56" t="s">
        <v>41</v>
      </c>
      <c r="H56">
        <v>5</v>
      </c>
      <c r="I56">
        <v>13</v>
      </c>
      <c r="J56">
        <v>27</v>
      </c>
      <c r="K56" t="s">
        <v>25</v>
      </c>
      <c r="M56">
        <v>1.83E-4</v>
      </c>
      <c r="N56">
        <v>5.1999999999999997E-5</v>
      </c>
      <c r="O56">
        <v>3.05E-6</v>
      </c>
      <c r="P56">
        <v>8.6666666666666659E-7</v>
      </c>
      <c r="Q56">
        <v>1.9379255804998182E-6</v>
      </c>
      <c r="R56">
        <v>3.7555555555555559E-12</v>
      </c>
      <c r="S56">
        <f>1/R56</f>
        <v>266272189349.1124</v>
      </c>
      <c r="U56">
        <v>1.502222222222222E-11</v>
      </c>
      <c r="V56">
        <v>1.7720808333333331E-2</v>
      </c>
      <c r="W56">
        <v>3.2637881425493539E-3</v>
      </c>
      <c r="X56">
        <v>7.2980521508981301E-3</v>
      </c>
      <c r="Y56">
        <v>1.064948479861111E-4</v>
      </c>
      <c r="Z56">
        <v>4.259793919444444E-4</v>
      </c>
      <c r="AA56">
        <v>83616670.776518613</v>
      </c>
      <c r="AB56">
        <v>1</v>
      </c>
      <c r="AC56">
        <v>266272194044.17529</v>
      </c>
      <c r="AD56">
        <v>7.0900878820769591E+22</v>
      </c>
      <c r="AE56">
        <v>1.7720808333333331E-2</v>
      </c>
    </row>
    <row r="57" spans="1:31" x14ac:dyDescent="0.2">
      <c r="A57" t="s">
        <v>46</v>
      </c>
      <c r="C57" t="s">
        <v>27</v>
      </c>
      <c r="D57" t="s">
        <v>47</v>
      </c>
      <c r="E57" t="s">
        <v>39</v>
      </c>
      <c r="F57" t="s">
        <v>48</v>
      </c>
      <c r="G57" t="s">
        <v>41</v>
      </c>
      <c r="H57">
        <v>3</v>
      </c>
      <c r="I57">
        <v>14</v>
      </c>
      <c r="J57">
        <v>26</v>
      </c>
      <c r="K57" t="s">
        <v>25</v>
      </c>
      <c r="M57">
        <v>5.16279069767441</v>
      </c>
      <c r="N57">
        <v>0.34883720930232981</v>
      </c>
      <c r="O57">
        <v>8.604651162790683E-2</v>
      </c>
      <c r="P57">
        <v>5.8139534883721667E-3</v>
      </c>
      <c r="Q57">
        <v>1.00700628347029E-2</v>
      </c>
      <c r="R57">
        <v>1.014061654948646E-4</v>
      </c>
      <c r="S57">
        <f>1/R57</f>
        <v>9861.3333333330902</v>
      </c>
      <c r="T57">
        <f>(O57*S57+O58*S58)/(SUM(S57:S58))</f>
        <v>8.7973253387758368E-2</v>
      </c>
      <c r="U57">
        <v>2.028123309897293E-4</v>
      </c>
      <c r="V57">
        <v>0.1030232558139533</v>
      </c>
      <c r="W57">
        <v>1.4758828596038E-2</v>
      </c>
      <c r="X57">
        <v>2.556304098853826E-2</v>
      </c>
      <c r="Y57">
        <v>8.9350143665690659E-4</v>
      </c>
      <c r="Z57">
        <v>1.787002873313813E-3</v>
      </c>
      <c r="AA57">
        <v>110.1458513309224</v>
      </c>
      <c r="AB57">
        <v>1</v>
      </c>
      <c r="AC57">
        <v>10454.595052083079</v>
      </c>
      <c r="AD57">
        <v>97597854.57804051</v>
      </c>
      <c r="AE57">
        <v>0.1030232558139533</v>
      </c>
    </row>
    <row r="58" spans="1:31" x14ac:dyDescent="0.2">
      <c r="A58" t="s">
        <v>46</v>
      </c>
      <c r="C58" t="s">
        <v>27</v>
      </c>
      <c r="D58" t="s">
        <v>47</v>
      </c>
      <c r="E58" t="s">
        <v>29</v>
      </c>
      <c r="F58" t="s">
        <v>30</v>
      </c>
      <c r="G58" t="s">
        <v>24</v>
      </c>
      <c r="H58">
        <v>3</v>
      </c>
      <c r="I58">
        <v>14</v>
      </c>
      <c r="J58">
        <v>26</v>
      </c>
      <c r="K58" t="s">
        <v>25</v>
      </c>
      <c r="M58">
        <v>7.1999999999999904</v>
      </c>
      <c r="N58">
        <v>1.42222222222223</v>
      </c>
      <c r="O58">
        <v>0.1199999999999998</v>
      </c>
      <c r="P58">
        <v>2.3703703703703831E-2</v>
      </c>
      <c r="Q58">
        <v>4.1056019142373612E-2</v>
      </c>
      <c r="R58">
        <v>1.685596707818949E-3</v>
      </c>
      <c r="S58">
        <f>1/R58</f>
        <v>593.26171874999329</v>
      </c>
      <c r="U58">
        <v>3.3711934156378971E-3</v>
      </c>
      <c r="V58">
        <v>0.1030232558139533</v>
      </c>
      <c r="W58">
        <v>1.4758828596038E-2</v>
      </c>
      <c r="X58">
        <v>2.556304098853826E-2</v>
      </c>
      <c r="Y58">
        <v>8.9350143665690659E-4</v>
      </c>
      <c r="Z58">
        <v>1.787002873313813E-3</v>
      </c>
      <c r="AA58">
        <v>110.1458513309224</v>
      </c>
      <c r="AB58">
        <v>1</v>
      </c>
      <c r="AC58">
        <v>10454.595052083079</v>
      </c>
      <c r="AD58">
        <v>97597854.57804051</v>
      </c>
      <c r="AE58">
        <v>0.1030232558139533</v>
      </c>
    </row>
    <row r="59" spans="1:31" x14ac:dyDescent="0.2">
      <c r="A59" t="s">
        <v>37</v>
      </c>
      <c r="C59" t="s">
        <v>27</v>
      </c>
      <c r="D59" t="s">
        <v>38</v>
      </c>
      <c r="E59" t="s">
        <v>39</v>
      </c>
      <c r="F59" t="s">
        <v>40</v>
      </c>
      <c r="G59" t="s">
        <v>41</v>
      </c>
      <c r="H59">
        <v>5</v>
      </c>
      <c r="I59">
        <v>15</v>
      </c>
      <c r="J59">
        <v>27</v>
      </c>
      <c r="K59" t="s">
        <v>25</v>
      </c>
      <c r="M59">
        <v>2.3584900000000002</v>
      </c>
      <c r="N59">
        <v>1.8122052806226641</v>
      </c>
      <c r="O59">
        <v>3.9308166666666672E-2</v>
      </c>
      <c r="P59">
        <v>3.0203421343711071E-2</v>
      </c>
      <c r="Q59">
        <v>6.7536903277605989E-2</v>
      </c>
      <c r="R59">
        <v>4.5612333043287068E-3</v>
      </c>
      <c r="S59">
        <f>1/R59</f>
        <v>219.23894992413102</v>
      </c>
      <c r="T59">
        <f>(O59*S59+O60*S60+O61*S61)/(SUM(S59:S61))</f>
        <v>9.9694375453075173E-3</v>
      </c>
      <c r="U59">
        <v>1.8244933217314831E-2</v>
      </c>
      <c r="V59">
        <v>4.7555774074074082E-2</v>
      </c>
      <c r="W59">
        <v>2.0762290135199719E-2</v>
      </c>
      <c r="X59">
        <v>4.6425892110879871E-2</v>
      </c>
      <c r="Y59">
        <v>2.5457864325202691E-3</v>
      </c>
      <c r="Z59">
        <v>1.018314573008107E-2</v>
      </c>
      <c r="AA59">
        <v>5.9671015671466447</v>
      </c>
      <c r="AB59">
        <v>2</v>
      </c>
      <c r="AC59">
        <v>3089.136789340103</v>
      </c>
      <c r="AD59">
        <v>6418462.3603337919</v>
      </c>
      <c r="AE59">
        <v>4.7555774074074082E-2</v>
      </c>
    </row>
    <row r="60" spans="1:31" x14ac:dyDescent="0.2">
      <c r="A60" t="s">
        <v>37</v>
      </c>
      <c r="C60" t="s">
        <v>27</v>
      </c>
      <c r="D60" t="s">
        <v>38</v>
      </c>
      <c r="E60" t="s">
        <v>39</v>
      </c>
      <c r="F60" t="s">
        <v>42</v>
      </c>
      <c r="G60" t="s">
        <v>41</v>
      </c>
      <c r="H60">
        <v>5</v>
      </c>
      <c r="I60">
        <v>15</v>
      </c>
      <c r="J60">
        <v>27</v>
      </c>
      <c r="K60" t="s">
        <v>25</v>
      </c>
      <c r="M60">
        <v>6.6666660000000002</v>
      </c>
      <c r="N60">
        <v>1.387935516051088</v>
      </c>
      <c r="O60">
        <v>0.1111111</v>
      </c>
      <c r="P60">
        <v>2.3132258600851469E-2</v>
      </c>
      <c r="Q60">
        <v>5.1725302704608053E-2</v>
      </c>
      <c r="R60">
        <v>2.6755069398833329E-3</v>
      </c>
      <c r="S60">
        <f>1/R60</f>
        <v>373.76094417591219</v>
      </c>
      <c r="U60">
        <v>1.070202775953333E-2</v>
      </c>
      <c r="V60">
        <v>4.7555774074074082E-2</v>
      </c>
      <c r="W60">
        <v>2.0762290135199719E-2</v>
      </c>
      <c r="X60">
        <v>4.6425892110879871E-2</v>
      </c>
      <c r="Y60">
        <v>2.5457864325202691E-3</v>
      </c>
      <c r="Z60">
        <v>1.018314573008107E-2</v>
      </c>
      <c r="AA60">
        <v>5.9671015671466447</v>
      </c>
      <c r="AB60">
        <v>2</v>
      </c>
      <c r="AC60">
        <v>3089.136789340103</v>
      </c>
      <c r="AD60">
        <v>6418462.3603337919</v>
      </c>
      <c r="AE60">
        <v>4.7555774074074082E-2</v>
      </c>
    </row>
    <row r="61" spans="1:31" x14ac:dyDescent="0.2">
      <c r="A61" t="s">
        <v>37</v>
      </c>
      <c r="C61" t="s">
        <v>27</v>
      </c>
      <c r="D61" t="s">
        <v>38</v>
      </c>
      <c r="E61" t="s">
        <v>39</v>
      </c>
      <c r="F61" t="s">
        <v>43</v>
      </c>
      <c r="G61" t="s">
        <v>41</v>
      </c>
      <c r="H61">
        <v>5</v>
      </c>
      <c r="I61">
        <v>15</v>
      </c>
      <c r="J61">
        <v>27</v>
      </c>
      <c r="K61" t="s">
        <v>25</v>
      </c>
      <c r="M61">
        <v>-0.46511666666666668</v>
      </c>
      <c r="N61">
        <v>0.53707142766219762</v>
      </c>
      <c r="O61">
        <v>-7.751944444444445E-3</v>
      </c>
      <c r="P61">
        <v>8.9511904610366268E-3</v>
      </c>
      <c r="Q61">
        <v>2.0015470350425581E-2</v>
      </c>
      <c r="R61">
        <v>4.0061905334876563E-4</v>
      </c>
      <c r="S61">
        <f>1/R61</f>
        <v>2496.1368952400603</v>
      </c>
      <c r="U61">
        <v>1.6024762133950621E-3</v>
      </c>
      <c r="V61">
        <v>4.7555774074074082E-2</v>
      </c>
      <c r="W61">
        <v>2.0762290135199719E-2</v>
      </c>
      <c r="X61">
        <v>4.6425892110879871E-2</v>
      </c>
      <c r="Y61">
        <v>2.5457864325202691E-3</v>
      </c>
      <c r="Z61">
        <v>1.018314573008107E-2</v>
      </c>
      <c r="AA61">
        <v>5.9671015671466447</v>
      </c>
      <c r="AB61">
        <v>2</v>
      </c>
      <c r="AC61">
        <v>3089.136789340103</v>
      </c>
      <c r="AD61">
        <v>6418462.3603337919</v>
      </c>
      <c r="AE61">
        <v>4.7555774074074082E-2</v>
      </c>
    </row>
    <row r="62" spans="1:31" x14ac:dyDescent="0.2">
      <c r="A62" t="s">
        <v>55</v>
      </c>
      <c r="C62" t="s">
        <v>27</v>
      </c>
      <c r="D62" t="s">
        <v>56</v>
      </c>
      <c r="E62" t="s">
        <v>39</v>
      </c>
      <c r="F62" t="s">
        <v>57</v>
      </c>
      <c r="G62" t="s">
        <v>41</v>
      </c>
      <c r="H62">
        <v>7</v>
      </c>
      <c r="I62">
        <v>16</v>
      </c>
      <c r="J62">
        <v>27</v>
      </c>
      <c r="K62" t="s">
        <v>58</v>
      </c>
      <c r="M62">
        <v>3.4166666666666598E-5</v>
      </c>
      <c r="N62">
        <v>1.4583333333333399E-5</v>
      </c>
      <c r="O62">
        <v>2.5410283107739549E-2</v>
      </c>
      <c r="P62">
        <v>4.0993375719436736E-3</v>
      </c>
      <c r="Q62">
        <v>1.084582775546631E-2</v>
      </c>
      <c r="R62">
        <v>1.176319797012434E-4</v>
      </c>
      <c r="S62">
        <f>1/R62</f>
        <v>8501.0896062427637</v>
      </c>
      <c r="T62">
        <f>O62</f>
        <v>2.5410283107739549E-2</v>
      </c>
      <c r="U62">
        <v>7.057918782074602E-4</v>
      </c>
      <c r="V62">
        <v>2.5410283107739549E-2</v>
      </c>
      <c r="W62">
        <v>4.0993375719436736E-3</v>
      </c>
      <c r="X62">
        <v>1.084582775546631E-2</v>
      </c>
      <c r="Y62">
        <v>1.176319797012434E-4</v>
      </c>
      <c r="Z62">
        <v>7.057918782074602E-4</v>
      </c>
      <c r="AA62">
        <v>5.1883160383772484</v>
      </c>
      <c r="AB62">
        <v>0</v>
      </c>
      <c r="AC62">
        <v>8501.0896062427637</v>
      </c>
      <c r="AD62">
        <v>72268524.493368745</v>
      </c>
      <c r="AE62">
        <v>2.5410283107739549E-2</v>
      </c>
    </row>
    <row r="63" spans="1:31" x14ac:dyDescent="0.2">
      <c r="A63" t="s">
        <v>37</v>
      </c>
      <c r="C63" t="s">
        <v>27</v>
      </c>
      <c r="D63" t="s">
        <v>38</v>
      </c>
      <c r="E63" t="s">
        <v>39</v>
      </c>
      <c r="F63" t="s">
        <v>43</v>
      </c>
      <c r="G63" t="s">
        <v>41</v>
      </c>
      <c r="H63">
        <v>5</v>
      </c>
      <c r="I63">
        <v>18</v>
      </c>
      <c r="J63">
        <v>27</v>
      </c>
      <c r="K63" t="s">
        <v>25</v>
      </c>
      <c r="M63">
        <v>0</v>
      </c>
      <c r="N63">
        <v>0.26853715720547872</v>
      </c>
      <c r="O63">
        <v>0</v>
      </c>
      <c r="P63">
        <v>4.4756192867579786E-3</v>
      </c>
      <c r="Q63">
        <v>1.000778896659997E-2</v>
      </c>
      <c r="R63">
        <v>1.0015584E-4</v>
      </c>
      <c r="S63">
        <f>1/R63</f>
        <v>9984.4402483170234</v>
      </c>
      <c r="T63">
        <f>(O63*S63+O64*S64)/(SUM(S63:S64))</f>
        <v>1.063277379285092E-2</v>
      </c>
      <c r="U63">
        <v>4.0062335999999999E-4</v>
      </c>
      <c r="V63">
        <v>1.053597104467251E-2</v>
      </c>
      <c r="W63">
        <v>3.9907728956980271E-3</v>
      </c>
      <c r="X63">
        <v>9.9620232948424495E-3</v>
      </c>
      <c r="Y63">
        <v>9.9244002623695004E-5</v>
      </c>
      <c r="Z63">
        <v>5.4447425836586503E-4</v>
      </c>
      <c r="AA63">
        <v>2.0118639896512271</v>
      </c>
      <c r="AB63">
        <v>1</v>
      </c>
      <c r="AC63">
        <v>20154.052576939499</v>
      </c>
      <c r="AD63">
        <v>203110061.9866831</v>
      </c>
      <c r="AE63">
        <v>1.053597104467251E-2</v>
      </c>
    </row>
    <row r="64" spans="1:31" x14ac:dyDescent="0.2">
      <c r="A64" t="s">
        <v>55</v>
      </c>
      <c r="C64" t="s">
        <v>27</v>
      </c>
      <c r="D64" t="s">
        <v>56</v>
      </c>
      <c r="E64" t="s">
        <v>39</v>
      </c>
      <c r="F64" t="s">
        <v>57</v>
      </c>
      <c r="G64" t="s">
        <v>41</v>
      </c>
      <c r="H64">
        <v>8</v>
      </c>
      <c r="I64">
        <v>18</v>
      </c>
      <c r="J64">
        <v>27</v>
      </c>
      <c r="K64" t="s">
        <v>58</v>
      </c>
      <c r="M64">
        <v>2.8333333333333301E-5</v>
      </c>
      <c r="N64">
        <v>1.3333333333333399E-5</v>
      </c>
      <c r="O64">
        <v>2.107194208934501E-2</v>
      </c>
      <c r="P64">
        <v>3.5059265046380752E-3</v>
      </c>
      <c r="Q64">
        <v>9.9162576230849321E-3</v>
      </c>
      <c r="R64">
        <v>9.8332165247390024E-5</v>
      </c>
      <c r="S64">
        <f>1/R64</f>
        <v>10169.612328622474</v>
      </c>
      <c r="U64">
        <v>6.8832515673173018E-4</v>
      </c>
      <c r="V64">
        <v>1.053597104467251E-2</v>
      </c>
      <c r="W64">
        <v>3.9907728956980271E-3</v>
      </c>
      <c r="X64">
        <v>9.9620232948424495E-3</v>
      </c>
      <c r="Y64">
        <v>9.9244002623695004E-5</v>
      </c>
      <c r="Z64">
        <v>5.4447425836586503E-4</v>
      </c>
      <c r="AA64">
        <v>2.0118639896512271</v>
      </c>
      <c r="AB64">
        <v>1</v>
      </c>
      <c r="AC64">
        <v>20154.052576939499</v>
      </c>
      <c r="AD64">
        <v>203110061.9866831</v>
      </c>
      <c r="AE64">
        <v>1.053597104467251E-2</v>
      </c>
    </row>
    <row r="65" spans="1:31" x14ac:dyDescent="0.2">
      <c r="A65" t="s">
        <v>55</v>
      </c>
      <c r="C65" t="s">
        <v>27</v>
      </c>
      <c r="D65" t="s">
        <v>56</v>
      </c>
      <c r="E65" t="s">
        <v>39</v>
      </c>
      <c r="F65" t="s">
        <v>57</v>
      </c>
      <c r="G65" t="s">
        <v>41</v>
      </c>
      <c r="H65">
        <v>5</v>
      </c>
      <c r="I65">
        <v>20</v>
      </c>
      <c r="J65">
        <v>27</v>
      </c>
      <c r="K65" t="s">
        <v>58</v>
      </c>
      <c r="M65">
        <v>1.62499999999999E-5</v>
      </c>
      <c r="N65">
        <v>1.41666666666667E-5</v>
      </c>
      <c r="O65">
        <v>1.208537855124193E-2</v>
      </c>
      <c r="P65">
        <v>4.711840579629074E-3</v>
      </c>
      <c r="Q65">
        <v>1.0535995835192619E-2</v>
      </c>
      <c r="R65">
        <v>1.110072082391963E-4</v>
      </c>
      <c r="S65">
        <f>1/R65</f>
        <v>9008.4240101347132</v>
      </c>
      <c r="T65">
        <f>O65</f>
        <v>1.208537855124193E-2</v>
      </c>
      <c r="U65">
        <v>4.4402883295678499E-4</v>
      </c>
      <c r="V65">
        <v>1.208537855124193E-2</v>
      </c>
      <c r="W65">
        <v>4.711840579629074E-3</v>
      </c>
      <c r="X65">
        <v>1.0535995835192619E-2</v>
      </c>
      <c r="Y65">
        <v>1.110072082391963E-4</v>
      </c>
      <c r="Z65">
        <v>4.4402883295678499E-4</v>
      </c>
      <c r="AA65">
        <v>1.220830839844196</v>
      </c>
      <c r="AB65">
        <v>0</v>
      </c>
      <c r="AC65">
        <v>9008.4240101347132</v>
      </c>
      <c r="AD65">
        <v>81151703.146371588</v>
      </c>
      <c r="AE65">
        <v>1.208537855124193E-2</v>
      </c>
    </row>
    <row r="66" spans="1:31" x14ac:dyDescent="0.2">
      <c r="A66" t="s">
        <v>37</v>
      </c>
      <c r="C66" t="s">
        <v>27</v>
      </c>
      <c r="D66" t="s">
        <v>38</v>
      </c>
      <c r="E66" t="s">
        <v>39</v>
      </c>
      <c r="F66" t="s">
        <v>40</v>
      </c>
      <c r="G66" t="s">
        <v>41</v>
      </c>
      <c r="H66">
        <v>5</v>
      </c>
      <c r="I66">
        <v>21</v>
      </c>
      <c r="J66">
        <v>27</v>
      </c>
      <c r="K66" t="s">
        <v>25</v>
      </c>
      <c r="M66">
        <v>1.3207549999999999</v>
      </c>
      <c r="N66">
        <v>0.76253866717804319</v>
      </c>
      <c r="O66">
        <v>2.2012583333333328E-2</v>
      </c>
      <c r="P66">
        <v>1.270897778630072E-2</v>
      </c>
      <c r="Q66">
        <v>2.8418138254703209E-2</v>
      </c>
      <c r="R66">
        <v>8.07590581863426E-4</v>
      </c>
      <c r="S66">
        <f>1/R66</f>
        <v>1238.2511912070725</v>
      </c>
      <c r="T66">
        <f>(O66*S66+O67*S67+O68*S68+O69*S69)/SUM(S66:S69)</f>
        <v>7.7290637223576292E-2</v>
      </c>
      <c r="U66">
        <v>3.230362327453704E-3</v>
      </c>
      <c r="V66">
        <v>6.0354561531007669E-2</v>
      </c>
      <c r="W66">
        <v>1.317868511503811E-2</v>
      </c>
      <c r="X66">
        <v>2.584676200716525E-2</v>
      </c>
      <c r="Y66">
        <v>8.0091603517509194E-4</v>
      </c>
      <c r="Z66">
        <v>2.322782137971712E-3</v>
      </c>
      <c r="AA66">
        <v>58.820581576427173</v>
      </c>
      <c r="AB66">
        <v>3</v>
      </c>
      <c r="AC66">
        <v>16537.02431729911</v>
      </c>
      <c r="AD66">
        <v>176741117.981168</v>
      </c>
      <c r="AE66">
        <v>6.0354561531007669E-2</v>
      </c>
    </row>
    <row r="67" spans="1:31" x14ac:dyDescent="0.2">
      <c r="A67" t="s">
        <v>37</v>
      </c>
      <c r="C67" t="s">
        <v>27</v>
      </c>
      <c r="D67" t="s">
        <v>38</v>
      </c>
      <c r="E67" t="s">
        <v>39</v>
      </c>
      <c r="F67" t="s">
        <v>43</v>
      </c>
      <c r="G67" t="s">
        <v>41</v>
      </c>
      <c r="H67">
        <v>5</v>
      </c>
      <c r="I67">
        <v>21</v>
      </c>
      <c r="J67">
        <v>27</v>
      </c>
      <c r="K67" t="s">
        <v>25</v>
      </c>
      <c r="M67">
        <v>1.08527</v>
      </c>
      <c r="N67">
        <v>0.67579795681352384</v>
      </c>
      <c r="O67">
        <v>1.8087833333333331E-2</v>
      </c>
      <c r="P67">
        <v>1.1263299280225399E-2</v>
      </c>
      <c r="Q67">
        <v>2.5185502841508441E-2</v>
      </c>
      <c r="R67">
        <v>6.3430955337962999E-4</v>
      </c>
      <c r="S67">
        <f>1/R67</f>
        <v>1576.517324501822</v>
      </c>
      <c r="U67">
        <v>2.53723821351852E-3</v>
      </c>
      <c r="V67">
        <v>6.0354561531007669E-2</v>
      </c>
      <c r="W67">
        <v>1.317868511503811E-2</v>
      </c>
      <c r="X67">
        <v>2.584676200716525E-2</v>
      </c>
      <c r="Y67">
        <v>8.0091603517509194E-4</v>
      </c>
      <c r="Z67">
        <v>2.322782137971712E-3</v>
      </c>
      <c r="AA67">
        <v>58.820581576427173</v>
      </c>
      <c r="AB67">
        <v>3</v>
      </c>
      <c r="AC67">
        <v>16537.02431729911</v>
      </c>
      <c r="AD67">
        <v>176741117.981168</v>
      </c>
      <c r="AE67">
        <v>6.0354561531007669E-2</v>
      </c>
    </row>
    <row r="68" spans="1:31" x14ac:dyDescent="0.2">
      <c r="A68" t="s">
        <v>46</v>
      </c>
      <c r="C68" t="s">
        <v>27</v>
      </c>
      <c r="D68" t="s">
        <v>47</v>
      </c>
      <c r="E68" t="s">
        <v>39</v>
      </c>
      <c r="F68" t="s">
        <v>48</v>
      </c>
      <c r="G68" t="s">
        <v>41</v>
      </c>
      <c r="H68">
        <v>3</v>
      </c>
      <c r="I68">
        <v>21</v>
      </c>
      <c r="J68">
        <v>26</v>
      </c>
      <c r="K68" t="s">
        <v>25</v>
      </c>
      <c r="M68">
        <v>5.2790697674418503</v>
      </c>
      <c r="N68">
        <v>0.30232558139534937</v>
      </c>
      <c r="O68">
        <v>8.7984496124030837E-2</v>
      </c>
      <c r="P68">
        <v>5.0387596899224832E-3</v>
      </c>
      <c r="Q68">
        <v>8.7273877900757423E-3</v>
      </c>
      <c r="R68">
        <v>7.6167297638363152E-5</v>
      </c>
      <c r="S68">
        <f>1/R68</f>
        <v>13128.994082840225</v>
      </c>
      <c r="U68">
        <v>1.523345952767263E-4</v>
      </c>
      <c r="V68">
        <v>6.0354561531007669E-2</v>
      </c>
      <c r="W68">
        <v>1.317868511503811E-2</v>
      </c>
      <c r="X68">
        <v>2.584676200716525E-2</v>
      </c>
      <c r="Y68">
        <v>8.0091603517509194E-4</v>
      </c>
      <c r="Z68">
        <v>2.322782137971712E-3</v>
      </c>
      <c r="AA68">
        <v>58.820581576427173</v>
      </c>
      <c r="AB68">
        <v>3</v>
      </c>
      <c r="AC68">
        <v>16537.02431729911</v>
      </c>
      <c r="AD68">
        <v>176741117.981168</v>
      </c>
      <c r="AE68">
        <v>6.0354561531007669E-2</v>
      </c>
    </row>
    <row r="69" spans="1:31" x14ac:dyDescent="0.2">
      <c r="A69" t="s">
        <v>46</v>
      </c>
      <c r="C69" t="s">
        <v>27</v>
      </c>
      <c r="D69" t="s">
        <v>47</v>
      </c>
      <c r="E69" t="s">
        <v>29</v>
      </c>
      <c r="F69" t="s">
        <v>30</v>
      </c>
      <c r="G69" t="s">
        <v>24</v>
      </c>
      <c r="H69">
        <v>3</v>
      </c>
      <c r="I69">
        <v>21</v>
      </c>
      <c r="J69">
        <v>26</v>
      </c>
      <c r="K69" t="s">
        <v>25</v>
      </c>
      <c r="M69">
        <v>6.7999999999999901</v>
      </c>
      <c r="N69">
        <v>1.42222222222223</v>
      </c>
      <c r="O69">
        <v>0.1133333333333332</v>
      </c>
      <c r="P69">
        <v>2.3703703703703831E-2</v>
      </c>
      <c r="Q69">
        <v>4.1056019142373612E-2</v>
      </c>
      <c r="R69">
        <v>1.685596707818949E-3</v>
      </c>
      <c r="S69">
        <f>1/R69</f>
        <v>593.26171874999329</v>
      </c>
      <c r="U69">
        <v>3.3711934156378971E-3</v>
      </c>
      <c r="V69">
        <v>6.0354561531007669E-2</v>
      </c>
      <c r="W69">
        <v>1.317868511503811E-2</v>
      </c>
      <c r="X69">
        <v>2.584676200716525E-2</v>
      </c>
      <c r="Y69">
        <v>8.0091603517509194E-4</v>
      </c>
      <c r="Z69">
        <v>2.322782137971712E-3</v>
      </c>
      <c r="AA69">
        <v>58.820581576427173</v>
      </c>
      <c r="AB69">
        <v>3</v>
      </c>
      <c r="AC69">
        <v>16537.02431729911</v>
      </c>
      <c r="AD69">
        <v>176741117.981168</v>
      </c>
      <c r="AE69">
        <v>6.0354561531007669E-2</v>
      </c>
    </row>
    <row r="70" spans="1:31" x14ac:dyDescent="0.2">
      <c r="A70" t="s">
        <v>35</v>
      </c>
      <c r="C70" t="s">
        <v>27</v>
      </c>
      <c r="D70" t="s">
        <v>36</v>
      </c>
      <c r="E70" t="s">
        <v>29</v>
      </c>
      <c r="F70" t="s">
        <v>30</v>
      </c>
      <c r="G70" t="s">
        <v>24</v>
      </c>
      <c r="H70">
        <v>7</v>
      </c>
      <c r="I70">
        <v>22</v>
      </c>
      <c r="J70">
        <v>28</v>
      </c>
      <c r="K70" t="s">
        <v>25</v>
      </c>
      <c r="M70">
        <v>6.6</v>
      </c>
      <c r="N70">
        <v>0.22677868380553631</v>
      </c>
      <c r="O70">
        <v>0.11</v>
      </c>
      <c r="P70">
        <v>3.7796447300922722E-3</v>
      </c>
      <c r="Q70">
        <v>0.01</v>
      </c>
      <c r="R70">
        <v>1E-4</v>
      </c>
      <c r="S70">
        <f>1/R70</f>
        <v>10000</v>
      </c>
      <c r="T70">
        <f>(O70*S70+O71*S71)/(SUM(S70:S71))</f>
        <v>6.1199116369539529E-2</v>
      </c>
      <c r="U70">
        <v>6.0000000000000006E-4</v>
      </c>
      <c r="V70">
        <v>6.7631583333333328E-2</v>
      </c>
      <c r="W70">
        <v>3.8086489311985401E-3</v>
      </c>
      <c r="X70">
        <v>9.2906266389492717E-3</v>
      </c>
      <c r="Y70">
        <v>8.6818953909722243E-5</v>
      </c>
      <c r="Z70">
        <v>4.4727581563888902E-4</v>
      </c>
      <c r="AA70">
        <v>106.5076258443008</v>
      </c>
      <c r="AB70">
        <v>1</v>
      </c>
      <c r="AC70">
        <v>23579.962136511771</v>
      </c>
      <c r="AD70">
        <v>284415371.62909323</v>
      </c>
      <c r="AE70">
        <v>6.7631583333333328E-2</v>
      </c>
    </row>
    <row r="71" spans="1:31" x14ac:dyDescent="0.2">
      <c r="A71" t="s">
        <v>37</v>
      </c>
      <c r="C71" t="s">
        <v>27</v>
      </c>
      <c r="D71" t="s">
        <v>38</v>
      </c>
      <c r="E71" t="s">
        <v>44</v>
      </c>
      <c r="F71" t="s">
        <v>45</v>
      </c>
      <c r="G71" t="s">
        <v>41</v>
      </c>
      <c r="H71">
        <v>5</v>
      </c>
      <c r="I71">
        <v>22</v>
      </c>
      <c r="J71">
        <v>27</v>
      </c>
      <c r="K71" t="s">
        <v>25</v>
      </c>
      <c r="M71">
        <v>1.51579</v>
      </c>
      <c r="N71">
        <v>0.2302591879382884</v>
      </c>
      <c r="O71">
        <v>2.526316666666667E-2</v>
      </c>
      <c r="P71">
        <v>3.8376531323048072E-3</v>
      </c>
      <c r="Q71">
        <v>8.5812532778985432E-3</v>
      </c>
      <c r="R71">
        <v>7.3637907819444496E-5</v>
      </c>
      <c r="S71">
        <f>1/R71</f>
        <v>13579.962136511767</v>
      </c>
      <c r="U71">
        <v>2.9455163127777798E-4</v>
      </c>
      <c r="V71">
        <v>6.7631583333333328E-2</v>
      </c>
      <c r="W71">
        <v>3.8086489311985401E-3</v>
      </c>
      <c r="X71">
        <v>9.2906266389492717E-3</v>
      </c>
      <c r="Y71">
        <v>8.6818953909722243E-5</v>
      </c>
      <c r="Z71">
        <v>4.4727581563888902E-4</v>
      </c>
      <c r="AA71">
        <v>106.5076258443008</v>
      </c>
      <c r="AB71">
        <v>1</v>
      </c>
      <c r="AC71">
        <v>23579.962136511771</v>
      </c>
      <c r="AD71">
        <v>284415371.62909323</v>
      </c>
      <c r="AE71">
        <v>6.7631583333333328E-2</v>
      </c>
    </row>
    <row r="72" spans="1:31" x14ac:dyDescent="0.2">
      <c r="A72" t="s">
        <v>37</v>
      </c>
      <c r="C72" t="s">
        <v>27</v>
      </c>
      <c r="D72" t="s">
        <v>38</v>
      </c>
      <c r="E72" t="s">
        <v>39</v>
      </c>
      <c r="F72" t="s">
        <v>42</v>
      </c>
      <c r="G72" t="s">
        <v>41</v>
      </c>
      <c r="H72">
        <v>5</v>
      </c>
      <c r="I72">
        <v>23</v>
      </c>
      <c r="J72">
        <v>27</v>
      </c>
      <c r="K72" t="s">
        <v>25</v>
      </c>
      <c r="M72">
        <v>13.418803333333329</v>
      </c>
      <c r="N72">
        <v>6.959912195601162</v>
      </c>
      <c r="O72">
        <v>0.22364672222222209</v>
      </c>
      <c r="P72">
        <v>0.1159985365933527</v>
      </c>
      <c r="Q72">
        <v>0.25938061311323352</v>
      </c>
      <c r="R72">
        <v>6.7278302458996922E-2</v>
      </c>
      <c r="S72">
        <f>1/R72</f>
        <v>14.863633050335281</v>
      </c>
      <c r="T72">
        <f>O72</f>
        <v>0.22364672222222209</v>
      </c>
      <c r="U72">
        <v>0.26911320983598769</v>
      </c>
      <c r="V72">
        <v>0.22364672222222209</v>
      </c>
      <c r="W72">
        <v>0.1159985365933527</v>
      </c>
      <c r="X72">
        <v>0.25938061311323352</v>
      </c>
      <c r="Y72">
        <v>6.7278302458996922E-2</v>
      </c>
      <c r="Z72">
        <v>0.26911320983598769</v>
      </c>
      <c r="AA72">
        <v>3.0726124476647819E-2</v>
      </c>
      <c r="AB72">
        <v>0</v>
      </c>
      <c r="AC72">
        <v>14.863633050335279</v>
      </c>
      <c r="AD72">
        <v>220.92758745501931</v>
      </c>
      <c r="AE72">
        <v>0.22364672222222209</v>
      </c>
    </row>
    <row r="73" spans="1:31" x14ac:dyDescent="0.2">
      <c r="A73" t="s">
        <v>37</v>
      </c>
      <c r="C73" t="s">
        <v>27</v>
      </c>
      <c r="D73" t="s">
        <v>38</v>
      </c>
      <c r="E73" t="s">
        <v>39</v>
      </c>
      <c r="F73" t="s">
        <v>43</v>
      </c>
      <c r="G73" t="s">
        <v>41</v>
      </c>
      <c r="H73">
        <v>5</v>
      </c>
      <c r="I73">
        <v>24</v>
      </c>
      <c r="J73">
        <v>27</v>
      </c>
      <c r="K73" t="s">
        <v>25</v>
      </c>
      <c r="M73">
        <v>-0.15504000000000001</v>
      </c>
      <c r="N73">
        <v>0.31008000000000002</v>
      </c>
      <c r="O73">
        <v>-2.5839999999999999E-3</v>
      </c>
      <c r="P73">
        <v>5.1680000000000007E-3</v>
      </c>
      <c r="Q73">
        <v>1.1555999307718921E-2</v>
      </c>
      <c r="R73">
        <v>1.335411200000001E-4</v>
      </c>
      <c r="S73">
        <f>1/R73</f>
        <v>7488.3301862377612</v>
      </c>
      <c r="T73">
        <f>O73</f>
        <v>-2.5839999999999999E-3</v>
      </c>
      <c r="U73">
        <v>5.341644800000002E-4</v>
      </c>
      <c r="V73">
        <v>-2.5839999999999999E-3</v>
      </c>
      <c r="W73">
        <v>5.1680000000000007E-3</v>
      </c>
      <c r="X73">
        <v>1.1555999307718921E-2</v>
      </c>
      <c r="Y73">
        <v>1.335411200000001E-4</v>
      </c>
      <c r="Z73">
        <v>5.341644800000002E-4</v>
      </c>
      <c r="AA73">
        <v>7.2808657919999964E-2</v>
      </c>
      <c r="AB73">
        <v>0</v>
      </c>
      <c r="AC73">
        <v>7488.3301862377612</v>
      </c>
      <c r="AD73">
        <v>56075088.978119656</v>
      </c>
      <c r="AE73">
        <v>-2.5839999999999999E-3</v>
      </c>
    </row>
    <row r="74" spans="1:31" x14ac:dyDescent="0.2">
      <c r="A74" t="s">
        <v>37</v>
      </c>
      <c r="C74" t="s">
        <v>27</v>
      </c>
      <c r="D74" t="s">
        <v>38</v>
      </c>
      <c r="E74" t="s">
        <v>39</v>
      </c>
      <c r="F74" t="s">
        <v>40</v>
      </c>
      <c r="G74" t="s">
        <v>41</v>
      </c>
      <c r="H74">
        <v>5</v>
      </c>
      <c r="I74">
        <v>27</v>
      </c>
      <c r="J74">
        <v>27</v>
      </c>
      <c r="K74" t="s">
        <v>25</v>
      </c>
      <c r="M74">
        <v>5.1320759999999996</v>
      </c>
      <c r="N74">
        <v>1.5767995953975891</v>
      </c>
      <c r="O74">
        <v>8.5534599999999988E-2</v>
      </c>
      <c r="P74">
        <v>2.6279993256626489E-2</v>
      </c>
      <c r="Q74">
        <v>5.8763851370052897E-2</v>
      </c>
      <c r="R74">
        <v>3.4531902278416679E-3</v>
      </c>
      <c r="S74">
        <f>1/R74</f>
        <v>289.58729001877941</v>
      </c>
      <c r="T74">
        <f>(O74*S74+O75*S75)/(SUM(S74:S75))</f>
        <v>1.7522577359358804E-2</v>
      </c>
      <c r="U74">
        <v>1.381276091136667E-2</v>
      </c>
      <c r="V74">
        <v>4.9227244444444443E-2</v>
      </c>
      <c r="W74">
        <v>1.6558281074687941E-2</v>
      </c>
      <c r="X74">
        <v>3.7025442073550498E-2</v>
      </c>
      <c r="Y74">
        <v>1.843441799484106E-3</v>
      </c>
      <c r="Z74">
        <v>7.3737671979364223E-3</v>
      </c>
      <c r="AA74">
        <v>10.342780752479859</v>
      </c>
      <c r="AB74">
        <v>1</v>
      </c>
      <c r="AC74">
        <v>4568.6988248449316</v>
      </c>
      <c r="AD74">
        <v>18394656.326022651</v>
      </c>
      <c r="AE74">
        <v>4.9227244444444443E-2</v>
      </c>
    </row>
    <row r="75" spans="1:31" x14ac:dyDescent="0.2">
      <c r="A75" t="s">
        <v>37</v>
      </c>
      <c r="C75" t="s">
        <v>27</v>
      </c>
      <c r="D75" t="s">
        <v>38</v>
      </c>
      <c r="E75" t="s">
        <v>39</v>
      </c>
      <c r="F75" t="s">
        <v>43</v>
      </c>
      <c r="G75" t="s">
        <v>41</v>
      </c>
      <c r="H75">
        <v>5</v>
      </c>
      <c r="I75">
        <v>27</v>
      </c>
      <c r="J75">
        <v>27</v>
      </c>
      <c r="K75" t="s">
        <v>25</v>
      </c>
      <c r="M75">
        <v>0.7751933333333334</v>
      </c>
      <c r="N75">
        <v>0.41019413356496348</v>
      </c>
      <c r="O75">
        <v>1.291988888888889E-2</v>
      </c>
      <c r="P75">
        <v>6.8365688927493912E-3</v>
      </c>
      <c r="Q75">
        <v>1.5287032777048111E-2</v>
      </c>
      <c r="R75">
        <v>2.3369337112654319E-4</v>
      </c>
      <c r="S75">
        <f>1/R75</f>
        <v>4279.1115348261528</v>
      </c>
      <c r="U75">
        <v>9.3477348450617288E-4</v>
      </c>
      <c r="V75">
        <v>4.9227244444444443E-2</v>
      </c>
      <c r="W75">
        <v>1.6558281074687941E-2</v>
      </c>
      <c r="X75">
        <v>3.7025442073550498E-2</v>
      </c>
      <c r="Y75">
        <v>1.843441799484106E-3</v>
      </c>
      <c r="Z75">
        <v>7.3737671979364223E-3</v>
      </c>
      <c r="AA75">
        <v>10.342780752479859</v>
      </c>
      <c r="AB75">
        <v>1</v>
      </c>
      <c r="AC75">
        <v>4568.6988248449316</v>
      </c>
      <c r="AD75">
        <v>18394656.326022651</v>
      </c>
      <c r="AE75">
        <v>4.9227244444444443E-2</v>
      </c>
    </row>
    <row r="76" spans="1:31" x14ac:dyDescent="0.2">
      <c r="A76" t="s">
        <v>37</v>
      </c>
      <c r="C76" t="s">
        <v>27</v>
      </c>
      <c r="D76" t="s">
        <v>38</v>
      </c>
      <c r="E76" t="s">
        <v>44</v>
      </c>
      <c r="F76" t="s">
        <v>45</v>
      </c>
      <c r="G76" t="s">
        <v>41</v>
      </c>
      <c r="H76">
        <v>5</v>
      </c>
      <c r="I76">
        <v>29</v>
      </c>
      <c r="J76">
        <v>27</v>
      </c>
      <c r="K76" t="s">
        <v>25</v>
      </c>
      <c r="M76">
        <v>1.5473699999999999</v>
      </c>
      <c r="N76">
        <v>0.57909121418823128</v>
      </c>
      <c r="O76">
        <v>2.57895E-2</v>
      </c>
      <c r="P76">
        <v>9.6515202364705222E-3</v>
      </c>
      <c r="Q76">
        <v>2.1581455334962939E-2</v>
      </c>
      <c r="R76">
        <v>4.6575921437500012E-4</v>
      </c>
      <c r="S76">
        <f>1/R76</f>
        <v>2147.0321340650121</v>
      </c>
      <c r="T76">
        <f>O76</f>
        <v>2.57895E-2</v>
      </c>
      <c r="U76">
        <v>1.8630368575E-3</v>
      </c>
      <c r="V76">
        <v>2.57895E-2</v>
      </c>
      <c r="W76">
        <v>9.6515202364705222E-3</v>
      </c>
      <c r="X76">
        <v>2.1581455334962939E-2</v>
      </c>
      <c r="Y76">
        <v>4.6575921437500012E-4</v>
      </c>
      <c r="Z76">
        <v>1.8630368575E-3</v>
      </c>
      <c r="AA76">
        <v>1.229123591849091</v>
      </c>
      <c r="AB76">
        <v>0</v>
      </c>
      <c r="AC76">
        <v>2147.0321340650121</v>
      </c>
      <c r="AD76">
        <v>4609746.9847077597</v>
      </c>
      <c r="AE76">
        <v>2.57895E-2</v>
      </c>
    </row>
    <row r="77" spans="1:31" x14ac:dyDescent="0.2">
      <c r="A77" t="s">
        <v>37</v>
      </c>
      <c r="C77" t="s">
        <v>27</v>
      </c>
      <c r="D77" t="s">
        <v>38</v>
      </c>
      <c r="E77" t="s">
        <v>39</v>
      </c>
      <c r="F77" t="s">
        <v>43</v>
      </c>
      <c r="G77" t="s">
        <v>41</v>
      </c>
      <c r="H77">
        <v>5</v>
      </c>
      <c r="I77">
        <v>30</v>
      </c>
      <c r="J77">
        <v>27</v>
      </c>
      <c r="K77" t="s">
        <v>25</v>
      </c>
      <c r="M77">
        <v>0.15504000000000001</v>
      </c>
      <c r="N77">
        <v>0.15504000000000001</v>
      </c>
      <c r="O77">
        <v>2.5839999999999999E-3</v>
      </c>
      <c r="P77">
        <v>2.5839999999999999E-3</v>
      </c>
      <c r="Q77">
        <v>5.7779996538594577E-3</v>
      </c>
      <c r="R77">
        <v>3.3385280000000013E-5</v>
      </c>
      <c r="S77">
        <f>1/R77</f>
        <v>29953.320744951056</v>
      </c>
      <c r="T77">
        <f>(O77*S77+O78*S78)/(SUM(S77:S78))</f>
        <v>7.105592083506496E-3</v>
      </c>
      <c r="U77">
        <v>1.335411200000001E-4</v>
      </c>
      <c r="V77">
        <v>8.6106814814814178E-2</v>
      </c>
      <c r="W77">
        <v>1.1292E-2</v>
      </c>
      <c r="X77">
        <v>2.0209507902618499E-2</v>
      </c>
      <c r="Y77">
        <v>6.1669264000000011E-4</v>
      </c>
      <c r="Z77">
        <v>1.2667705599999999E-3</v>
      </c>
      <c r="AA77">
        <v>227.23611417679689</v>
      </c>
      <c r="AB77">
        <v>1</v>
      </c>
      <c r="AC77">
        <v>30786.654078284391</v>
      </c>
      <c r="AD77">
        <v>897895868.09435964</v>
      </c>
      <c r="AE77">
        <v>8.6106814814814178E-2</v>
      </c>
    </row>
    <row r="78" spans="1:31" x14ac:dyDescent="0.2">
      <c r="A78" t="s">
        <v>46</v>
      </c>
      <c r="C78" t="s">
        <v>27</v>
      </c>
      <c r="D78" t="s">
        <v>47</v>
      </c>
      <c r="E78" t="s">
        <v>29</v>
      </c>
      <c r="F78" t="s">
        <v>30</v>
      </c>
      <c r="G78" t="s">
        <v>24</v>
      </c>
      <c r="H78">
        <v>3</v>
      </c>
      <c r="I78">
        <v>30</v>
      </c>
      <c r="J78">
        <v>26</v>
      </c>
      <c r="K78" t="s">
        <v>25</v>
      </c>
      <c r="M78">
        <v>10.177777777777701</v>
      </c>
      <c r="N78">
        <v>1.1999999999999991</v>
      </c>
      <c r="O78">
        <v>0.16962962962962841</v>
      </c>
      <c r="P78">
        <v>0.02</v>
      </c>
      <c r="Q78">
        <v>3.4641016151377553E-2</v>
      </c>
      <c r="R78">
        <v>1.1999999999999999E-3</v>
      </c>
      <c r="S78">
        <f>1/R78</f>
        <v>833.33333333333337</v>
      </c>
      <c r="U78">
        <v>2.3999999999999998E-3</v>
      </c>
      <c r="V78">
        <v>8.6106814814814178E-2</v>
      </c>
      <c r="W78">
        <v>1.1292E-2</v>
      </c>
      <c r="X78">
        <v>2.0209507902618499E-2</v>
      </c>
      <c r="Y78">
        <v>6.1669264000000011E-4</v>
      </c>
      <c r="Z78">
        <v>1.2667705599999999E-3</v>
      </c>
      <c r="AA78">
        <v>227.23611417679689</v>
      </c>
      <c r="AB78">
        <v>1</v>
      </c>
      <c r="AC78">
        <v>30786.654078284391</v>
      </c>
      <c r="AD78">
        <v>897895868.09435964</v>
      </c>
      <c r="AE78">
        <v>8.6106814814814178E-2</v>
      </c>
    </row>
    <row r="79" spans="1:31" x14ac:dyDescent="0.2">
      <c r="A79" t="s">
        <v>37</v>
      </c>
      <c r="C79" t="s">
        <v>27</v>
      </c>
      <c r="D79" t="s">
        <v>38</v>
      </c>
      <c r="E79" t="s">
        <v>39</v>
      </c>
      <c r="F79" t="s">
        <v>43</v>
      </c>
      <c r="G79" t="s">
        <v>41</v>
      </c>
      <c r="H79">
        <v>5</v>
      </c>
      <c r="I79">
        <v>37</v>
      </c>
      <c r="J79">
        <v>27</v>
      </c>
      <c r="K79" t="s">
        <v>25</v>
      </c>
      <c r="M79">
        <v>0.31007666666666672</v>
      </c>
      <c r="N79">
        <v>0.55900143399736568</v>
      </c>
      <c r="O79">
        <v>5.1679444444444446E-3</v>
      </c>
      <c r="P79">
        <v>9.3166905666227616E-3</v>
      </c>
      <c r="Q79">
        <v>2.0832753432299529E-2</v>
      </c>
      <c r="R79">
        <v>4.3400361557098782E-4</v>
      </c>
      <c r="S79">
        <f>1/R79</f>
        <v>2304.128270185885</v>
      </c>
      <c r="T79">
        <f>(O79*S79+O80*S80)/(SUM(S79:S80))</f>
        <v>1.0225067605769628E-2</v>
      </c>
      <c r="U79">
        <v>1.7360144622839511E-3</v>
      </c>
      <c r="V79">
        <v>8.1102888888888898E-3</v>
      </c>
      <c r="W79">
        <v>6.542780270729508E-3</v>
      </c>
      <c r="X79">
        <v>1.463010144719566E-2</v>
      </c>
      <c r="Y79">
        <v>2.5251276000354939E-4</v>
      </c>
      <c r="Z79">
        <v>1.010051040014198E-3</v>
      </c>
      <c r="AA79">
        <v>0.95602181277174636</v>
      </c>
      <c r="AB79">
        <v>1</v>
      </c>
      <c r="AC79">
        <v>16384.29139647273</v>
      </c>
      <c r="AD79">
        <v>203560000.74831769</v>
      </c>
      <c r="AE79">
        <v>8.1102888888888898E-3</v>
      </c>
    </row>
    <row r="80" spans="1:31" x14ac:dyDescent="0.2">
      <c r="A80" t="s">
        <v>37</v>
      </c>
      <c r="C80" t="s">
        <v>27</v>
      </c>
      <c r="D80" t="s">
        <v>38</v>
      </c>
      <c r="E80" t="s">
        <v>44</v>
      </c>
      <c r="F80" t="s">
        <v>45</v>
      </c>
      <c r="G80" t="s">
        <v>41</v>
      </c>
      <c r="H80">
        <v>5</v>
      </c>
      <c r="I80">
        <v>37</v>
      </c>
      <c r="J80">
        <v>27</v>
      </c>
      <c r="K80" t="s">
        <v>25</v>
      </c>
      <c r="M80">
        <v>0.66315800000000003</v>
      </c>
      <c r="N80">
        <v>0.22613219849017521</v>
      </c>
      <c r="O80">
        <v>1.1052633333333331E-2</v>
      </c>
      <c r="P80">
        <v>3.768869974836254E-3</v>
      </c>
      <c r="Q80">
        <v>8.427449462091785E-3</v>
      </c>
      <c r="R80">
        <v>7.1021904436111111E-5</v>
      </c>
      <c r="S80">
        <f>1/R80</f>
        <v>14080.163126286849</v>
      </c>
      <c r="U80">
        <v>2.8408761774444439E-4</v>
      </c>
      <c r="V80">
        <v>8.1102888888888898E-3</v>
      </c>
      <c r="W80">
        <v>6.542780270729508E-3</v>
      </c>
      <c r="X80">
        <v>1.463010144719566E-2</v>
      </c>
      <c r="Y80">
        <v>2.5251276000354939E-4</v>
      </c>
      <c r="Z80">
        <v>1.010051040014198E-3</v>
      </c>
      <c r="AA80">
        <v>0.95602181277174636</v>
      </c>
      <c r="AB80">
        <v>1</v>
      </c>
      <c r="AC80">
        <v>16384.29139647273</v>
      </c>
      <c r="AD80">
        <v>203560000.74831769</v>
      </c>
      <c r="AE80">
        <v>8.1102888888888898E-3</v>
      </c>
    </row>
    <row r="81" spans="1:31" x14ac:dyDescent="0.2">
      <c r="A81" t="s">
        <v>37</v>
      </c>
      <c r="C81" t="s">
        <v>27</v>
      </c>
      <c r="D81" t="s">
        <v>38</v>
      </c>
      <c r="E81" t="s">
        <v>39</v>
      </c>
      <c r="F81" t="s">
        <v>43</v>
      </c>
      <c r="G81" t="s">
        <v>41</v>
      </c>
      <c r="H81">
        <v>5</v>
      </c>
      <c r="I81">
        <v>44</v>
      </c>
      <c r="J81">
        <v>27</v>
      </c>
      <c r="K81" t="s">
        <v>25</v>
      </c>
      <c r="M81">
        <v>0.77519666666666665</v>
      </c>
      <c r="N81">
        <v>0.55900143399736568</v>
      </c>
      <c r="O81">
        <v>1.291994444444444E-2</v>
      </c>
      <c r="P81">
        <v>9.3166905666227616E-3</v>
      </c>
      <c r="Q81">
        <v>2.0832753432299529E-2</v>
      </c>
      <c r="R81">
        <v>4.3400361557098782E-4</v>
      </c>
      <c r="S81">
        <f>1/R81</f>
        <v>2304.128270185885</v>
      </c>
      <c r="T81">
        <f>O81</f>
        <v>1.291994444444444E-2</v>
      </c>
      <c r="U81">
        <v>1.7360144622839511E-3</v>
      </c>
      <c r="V81">
        <v>1.291994444444444E-2</v>
      </c>
      <c r="W81">
        <v>9.3166905666227616E-3</v>
      </c>
      <c r="X81">
        <v>2.0832753432299529E-2</v>
      </c>
      <c r="Y81">
        <v>4.3400361557098782E-4</v>
      </c>
      <c r="Z81">
        <v>1.7360144622839511E-3</v>
      </c>
      <c r="AA81">
        <v>0.28820103187690971</v>
      </c>
      <c r="AB81">
        <v>0</v>
      </c>
      <c r="AC81">
        <v>2304.128270185885</v>
      </c>
      <c r="AD81">
        <v>5309007.0854697982</v>
      </c>
      <c r="AE81">
        <v>1.291994444444444E-2</v>
      </c>
    </row>
    <row r="82" spans="1:31" x14ac:dyDescent="0.2">
      <c r="A82" t="s">
        <v>37</v>
      </c>
      <c r="C82" t="s">
        <v>27</v>
      </c>
      <c r="D82" t="s">
        <v>38</v>
      </c>
      <c r="E82" t="s">
        <v>39</v>
      </c>
      <c r="F82" t="s">
        <v>43</v>
      </c>
      <c r="G82" t="s">
        <v>41</v>
      </c>
      <c r="H82">
        <v>5</v>
      </c>
      <c r="I82">
        <v>51</v>
      </c>
      <c r="J82">
        <v>27</v>
      </c>
      <c r="K82" t="s">
        <v>25</v>
      </c>
      <c r="M82">
        <v>0.93023333333333336</v>
      </c>
      <c r="N82">
        <v>0.53707142766219762</v>
      </c>
      <c r="O82">
        <v>1.550388888888889E-2</v>
      </c>
      <c r="P82">
        <v>8.9511904610366268E-3</v>
      </c>
      <c r="Q82">
        <v>2.0015470350425581E-2</v>
      </c>
      <c r="R82">
        <v>4.0061905334876563E-4</v>
      </c>
      <c r="S82">
        <f>1/R82</f>
        <v>2496.1368952400603</v>
      </c>
      <c r="T82">
        <f>O82</f>
        <v>1.550388888888889E-2</v>
      </c>
      <c r="U82">
        <v>1.6024762133950621E-3</v>
      </c>
      <c r="V82">
        <v>1.550388888888889E-2</v>
      </c>
      <c r="W82">
        <v>8.9511904610366268E-3</v>
      </c>
      <c r="X82">
        <v>2.0015470350425581E-2</v>
      </c>
      <c r="Y82">
        <v>4.0061905334876563E-4</v>
      </c>
      <c r="Z82">
        <v>1.6024762133950621E-3</v>
      </c>
      <c r="AA82">
        <v>0.48237664374426059</v>
      </c>
      <c r="AB82">
        <v>0</v>
      </c>
      <c r="AC82">
        <v>2496.1368952400599</v>
      </c>
      <c r="AD82">
        <v>6230699.3997786874</v>
      </c>
      <c r="AE82">
        <v>1.550388888888889E-2</v>
      </c>
    </row>
    <row r="83" spans="1:31" x14ac:dyDescent="0.2">
      <c r="A83" t="s">
        <v>37</v>
      </c>
      <c r="C83" t="s">
        <v>27</v>
      </c>
      <c r="D83" t="s">
        <v>38</v>
      </c>
      <c r="E83" t="s">
        <v>39</v>
      </c>
      <c r="F83" t="s">
        <v>43</v>
      </c>
      <c r="G83" t="s">
        <v>41</v>
      </c>
      <c r="H83">
        <v>5</v>
      </c>
      <c r="I83">
        <v>58</v>
      </c>
      <c r="J83">
        <v>27</v>
      </c>
      <c r="K83" t="s">
        <v>25</v>
      </c>
      <c r="M83">
        <v>1.860465</v>
      </c>
      <c r="N83">
        <v>1.3953450000000001</v>
      </c>
      <c r="O83">
        <v>3.1007750000000001E-2</v>
      </c>
      <c r="P83">
        <v>2.3255749999999999E-2</v>
      </c>
      <c r="Q83">
        <v>5.2001437867740738E-2</v>
      </c>
      <c r="R83">
        <v>2.7041495403125012E-3</v>
      </c>
      <c r="S83">
        <f>1/R83</f>
        <v>369.80203390838972</v>
      </c>
      <c r="T83">
        <f>O83</f>
        <v>3.1007750000000001E-2</v>
      </c>
      <c r="U83">
        <v>1.081659816125E-2</v>
      </c>
      <c r="V83">
        <v>3.1007750000000001E-2</v>
      </c>
      <c r="W83">
        <v>2.3255749999999999E-2</v>
      </c>
      <c r="X83">
        <v>5.2001437867740738E-2</v>
      </c>
      <c r="Y83">
        <v>2.7041495403125012E-3</v>
      </c>
      <c r="Z83">
        <v>1.081659816125E-2</v>
      </c>
      <c r="AA83">
        <v>0.15076185931949029</v>
      </c>
      <c r="AB83">
        <v>0</v>
      </c>
      <c r="AC83">
        <v>369.80203390838972</v>
      </c>
      <c r="AD83">
        <v>136753.5442827818</v>
      </c>
      <c r="AE83">
        <v>3.1007750000000001E-2</v>
      </c>
    </row>
    <row r="84" spans="1:31" x14ac:dyDescent="0.2">
      <c r="A84" t="s">
        <v>37</v>
      </c>
      <c r="C84" t="s">
        <v>27</v>
      </c>
      <c r="D84" t="s">
        <v>38</v>
      </c>
      <c r="E84" t="s">
        <v>39</v>
      </c>
      <c r="F84" t="s">
        <v>43</v>
      </c>
      <c r="G84" t="s">
        <v>41</v>
      </c>
      <c r="H84">
        <v>5</v>
      </c>
      <c r="I84">
        <v>64</v>
      </c>
      <c r="J84">
        <v>27</v>
      </c>
      <c r="K84" t="s">
        <v>25</v>
      </c>
      <c r="M84">
        <v>0.46511999999999998</v>
      </c>
      <c r="O84">
        <v>7.7519999999999993E-3</v>
      </c>
      <c r="S84" t="e">
        <f>1/R84</f>
        <v>#DIV/0!</v>
      </c>
      <c r="T84">
        <f>O84</f>
        <v>7.7519999999999993E-3</v>
      </c>
      <c r="V84">
        <v>7.7519999999999993E-3</v>
      </c>
      <c r="AB84">
        <v>0</v>
      </c>
      <c r="AE84">
        <v>7.7519999999999993E-3</v>
      </c>
    </row>
  </sheetData>
  <sortState xmlns:xlrd2="http://schemas.microsoft.com/office/spreadsheetml/2017/richdata2" ref="A2:AE85">
    <sortCondition ref="I2:I85"/>
    <sortCondition ref="A2:A85"/>
    <sortCondition ref="F2:F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B514-D1B3-9E43-AB84-E19341772D87}">
  <dimension ref="A1:B31"/>
  <sheetViews>
    <sheetView tabSelected="1" workbookViewId="0">
      <selection activeCell="C11" sqref="C11"/>
    </sheetView>
  </sheetViews>
  <sheetFormatPr baseColWidth="10" defaultRowHeight="15" x14ac:dyDescent="0.2"/>
  <cols>
    <col min="1" max="1" width="8.83203125"/>
  </cols>
  <sheetData>
    <row r="1" spans="1:2" x14ac:dyDescent="0.2">
      <c r="A1" s="1" t="s">
        <v>8</v>
      </c>
      <c r="B1" t="s">
        <v>71</v>
      </c>
    </row>
    <row r="2" spans="1:2" x14ac:dyDescent="0.2">
      <c r="A2">
        <v>1</v>
      </c>
      <c r="B2">
        <v>0.12004434880737377</v>
      </c>
    </row>
    <row r="3" spans="1:2" x14ac:dyDescent="0.2">
      <c r="A3">
        <v>2</v>
      </c>
      <c r="B3">
        <v>0.12338673496193053</v>
      </c>
    </row>
    <row r="4" spans="1:2" x14ac:dyDescent="0.2">
      <c r="A4">
        <v>3</v>
      </c>
      <c r="B4">
        <v>4.1418770770842335E-2</v>
      </c>
    </row>
    <row r="5" spans="1:2" x14ac:dyDescent="0.2">
      <c r="A5">
        <v>4</v>
      </c>
      <c r="B5">
        <v>0.10740751533050055</v>
      </c>
    </row>
    <row r="6" spans="1:2" x14ac:dyDescent="0.2">
      <c r="A6">
        <v>5</v>
      </c>
      <c r="B6">
        <v>0.10479435713877448</v>
      </c>
    </row>
    <row r="7" spans="1:2" x14ac:dyDescent="0.2">
      <c r="A7">
        <v>6</v>
      </c>
      <c r="B7">
        <v>6.4548822894822949E-6</v>
      </c>
    </row>
    <row r="8" spans="1:2" x14ac:dyDescent="0.2">
      <c r="A8">
        <v>7</v>
      </c>
      <c r="B8">
        <v>6.3090840644782528E-2</v>
      </c>
    </row>
    <row r="9" spans="1:2" x14ac:dyDescent="0.2">
      <c r="A9">
        <v>8</v>
      </c>
      <c r="B9">
        <v>1.6113838068322599E-2</v>
      </c>
    </row>
    <row r="10" spans="1:2" x14ac:dyDescent="0.2">
      <c r="A10">
        <v>9</v>
      </c>
      <c r="B10">
        <v>5.4850186960246546E-6</v>
      </c>
    </row>
    <row r="11" spans="1:2" x14ac:dyDescent="0.2">
      <c r="A11">
        <v>10</v>
      </c>
      <c r="B11">
        <v>2.386087560117009E-2</v>
      </c>
    </row>
    <row r="12" spans="1:2" x14ac:dyDescent="0.2">
      <c r="A12">
        <v>11</v>
      </c>
      <c r="B12">
        <v>8.0602517255379605E-2</v>
      </c>
    </row>
    <row r="13" spans="1:2" x14ac:dyDescent="0.2">
      <c r="A13">
        <v>12</v>
      </c>
      <c r="B13">
        <v>4.3679826341075298E-2</v>
      </c>
    </row>
    <row r="14" spans="1:2" x14ac:dyDescent="0.2">
      <c r="A14">
        <v>13</v>
      </c>
      <c r="B14">
        <v>3.0506248192001683E-6</v>
      </c>
    </row>
    <row r="15" spans="1:2" x14ac:dyDescent="0.2">
      <c r="A15">
        <v>14</v>
      </c>
      <c r="B15">
        <v>8.7973253387758368E-2</v>
      </c>
    </row>
    <row r="16" spans="1:2" x14ac:dyDescent="0.2">
      <c r="A16">
        <v>15</v>
      </c>
      <c r="B16">
        <v>9.9694375453075173E-3</v>
      </c>
    </row>
    <row r="17" spans="1:2" x14ac:dyDescent="0.2">
      <c r="A17">
        <v>16</v>
      </c>
      <c r="B17">
        <v>2.5410283107739549E-2</v>
      </c>
    </row>
    <row r="18" spans="1:2" x14ac:dyDescent="0.2">
      <c r="A18">
        <v>18</v>
      </c>
      <c r="B18">
        <v>1.063277379285092E-2</v>
      </c>
    </row>
    <row r="19" spans="1:2" x14ac:dyDescent="0.2">
      <c r="A19">
        <v>20</v>
      </c>
      <c r="B19">
        <v>1.208537855124193E-2</v>
      </c>
    </row>
    <row r="20" spans="1:2" x14ac:dyDescent="0.2">
      <c r="A20">
        <v>21</v>
      </c>
      <c r="B20">
        <v>7.7290637223576292E-2</v>
      </c>
    </row>
    <row r="21" spans="1:2" x14ac:dyDescent="0.2">
      <c r="A21">
        <v>22</v>
      </c>
      <c r="B21">
        <v>6.1199116369539529E-2</v>
      </c>
    </row>
    <row r="22" spans="1:2" x14ac:dyDescent="0.2">
      <c r="A22">
        <v>23</v>
      </c>
      <c r="B22">
        <v>0.22364672222222209</v>
      </c>
    </row>
    <row r="23" spans="1:2" x14ac:dyDescent="0.2">
      <c r="A23">
        <v>24</v>
      </c>
      <c r="B23">
        <v>-2.5839999999999999E-3</v>
      </c>
    </row>
    <row r="24" spans="1:2" x14ac:dyDescent="0.2">
      <c r="A24">
        <v>27</v>
      </c>
      <c r="B24">
        <v>1.7522577359358804E-2</v>
      </c>
    </row>
    <row r="25" spans="1:2" x14ac:dyDescent="0.2">
      <c r="A25">
        <v>29</v>
      </c>
      <c r="B25">
        <v>2.57895E-2</v>
      </c>
    </row>
    <row r="26" spans="1:2" x14ac:dyDescent="0.2">
      <c r="A26">
        <v>30</v>
      </c>
      <c r="B26">
        <v>7.105592083506496E-3</v>
      </c>
    </row>
    <row r="27" spans="1:2" x14ac:dyDescent="0.2">
      <c r="A27">
        <v>37</v>
      </c>
      <c r="B27">
        <v>1.0225067605769628E-2</v>
      </c>
    </row>
    <row r="28" spans="1:2" x14ac:dyDescent="0.2">
      <c r="A28">
        <v>44</v>
      </c>
      <c r="B28">
        <v>1.291994444444444E-2</v>
      </c>
    </row>
    <row r="29" spans="1:2" x14ac:dyDescent="0.2">
      <c r="A29">
        <v>51</v>
      </c>
      <c r="B29">
        <v>1.550388888888889E-2</v>
      </c>
    </row>
    <row r="30" spans="1:2" x14ac:dyDescent="0.2">
      <c r="A30">
        <v>58</v>
      </c>
      <c r="B30">
        <v>3.1007750000000001E-2</v>
      </c>
    </row>
    <row r="31" spans="1:2" x14ac:dyDescent="0.2">
      <c r="A31">
        <v>64</v>
      </c>
      <c r="B31">
        <v>7.7519999999999993E-3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Averages_total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2020-04-25T22:48:33Z</dcterms:created>
  <dcterms:modified xsi:type="dcterms:W3CDTF">2020-05-01T16:02:42Z</dcterms:modified>
</cp:coreProperties>
</file>