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"/>
    </mc:Choice>
  </mc:AlternateContent>
  <xr:revisionPtr revIDLastSave="0" documentId="13_ncr:1_{EA155FC2-D3F3-6A43-9222-BFB737EDD1E5}" xr6:coauthVersionLast="45" xr6:coauthVersionMax="45" xr10:uidLastSave="{00000000-0000-0000-0000-000000000000}"/>
  <bookViews>
    <workbookView xWindow="40" yWindow="460" windowWidth="24640" windowHeight="14000" xr2:uid="{A5F09240-4CE7-B940-9E46-E00A9F1D40EF}"/>
  </bookViews>
  <sheets>
    <sheet name="Respi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" i="1" l="1"/>
  <c r="T23" i="1"/>
  <c r="T24" i="1"/>
  <c r="T25" i="1"/>
  <c r="T26" i="1"/>
  <c r="P6" i="1" l="1"/>
  <c r="N11" i="1"/>
  <c r="P11" i="1"/>
  <c r="N12" i="1"/>
  <c r="P12" i="1"/>
  <c r="N20" i="1"/>
  <c r="R20" i="1" s="1"/>
  <c r="P20" i="1"/>
  <c r="R12" i="1" l="1"/>
  <c r="R11" i="1"/>
  <c r="P26" i="1"/>
  <c r="N26" i="1"/>
  <c r="P25" i="1"/>
  <c r="N25" i="1"/>
  <c r="P24" i="1"/>
  <c r="N24" i="1"/>
  <c r="P23" i="1"/>
  <c r="N23" i="1"/>
  <c r="P22" i="1"/>
  <c r="N22" i="1"/>
  <c r="P21" i="1"/>
  <c r="N21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7" i="1"/>
  <c r="N7" i="1"/>
  <c r="P10" i="1"/>
  <c r="N10" i="1"/>
  <c r="P9" i="1"/>
  <c r="N9" i="1"/>
  <c r="P8" i="1"/>
  <c r="N8" i="1"/>
  <c r="N6" i="1"/>
  <c r="P2" i="1"/>
  <c r="N2" i="1"/>
  <c r="P5" i="1"/>
  <c r="N5" i="1"/>
  <c r="P4" i="1"/>
  <c r="N4" i="1"/>
  <c r="P3" i="1"/>
  <c r="N3" i="1"/>
  <c r="R6" i="1" l="1"/>
  <c r="R15" i="1"/>
  <c r="R3" i="1"/>
  <c r="Q3" i="1" s="1"/>
  <c r="S3" i="1" s="1"/>
  <c r="T3" i="1" s="1"/>
  <c r="R9" i="1"/>
  <c r="R16" i="1"/>
  <c r="R18" i="1"/>
  <c r="R22" i="1"/>
  <c r="R26" i="1"/>
  <c r="R25" i="1"/>
  <c r="R5" i="1"/>
  <c r="Q5" i="1" s="1"/>
  <c r="S5" i="1" s="1"/>
  <c r="R4" i="1"/>
  <c r="Q4" i="1" s="1"/>
  <c r="S4" i="1" s="1"/>
  <c r="R2" i="1"/>
  <c r="Q2" i="1" s="1"/>
  <c r="R8" i="1"/>
  <c r="R7" i="1"/>
  <c r="R10" i="1"/>
  <c r="R24" i="1"/>
  <c r="R14" i="1"/>
  <c r="R17" i="1"/>
  <c r="R19" i="1"/>
  <c r="R21" i="1"/>
  <c r="R23" i="1"/>
  <c r="R13" i="1"/>
  <c r="Q13" i="1" l="1"/>
  <c r="Q20" i="1"/>
  <c r="S20" i="1" s="1"/>
  <c r="T20" i="1" s="1"/>
  <c r="Q7" i="1"/>
  <c r="Q12" i="1"/>
  <c r="S12" i="1" s="1"/>
  <c r="T12" i="1" s="1"/>
  <c r="Q11" i="1"/>
  <c r="S11" i="1" s="1"/>
  <c r="T11" i="1" s="1"/>
  <c r="T6" i="1"/>
  <c r="Q6" i="1"/>
  <c r="S6" i="1" s="1"/>
  <c r="Q17" i="1"/>
  <c r="S17" i="1" s="1"/>
  <c r="Q14" i="1"/>
  <c r="Q24" i="1"/>
  <c r="S24" i="1" s="1"/>
  <c r="Q18" i="1"/>
  <c r="S18" i="1" s="1"/>
  <c r="Q22" i="1"/>
  <c r="S22" i="1" s="1"/>
  <c r="Q23" i="1"/>
  <c r="S23" i="1" s="1"/>
  <c r="Q8" i="1"/>
  <c r="S8" i="1" s="1"/>
  <c r="Q25" i="1"/>
  <c r="S25" i="1" s="1"/>
  <c r="Q9" i="1"/>
  <c r="S9" i="1" s="1"/>
  <c r="Q21" i="1"/>
  <c r="S21" i="1" s="1"/>
  <c r="Q19" i="1"/>
  <c r="S19" i="1" s="1"/>
  <c r="Q26" i="1"/>
  <c r="S26" i="1" s="1"/>
  <c r="Q16" i="1"/>
  <c r="S16" i="1" s="1"/>
  <c r="Q15" i="1"/>
  <c r="Q10" i="1"/>
  <c r="S10" i="1" s="1"/>
  <c r="T4" i="1" l="1"/>
  <c r="T8" i="1"/>
  <c r="T10" i="1"/>
  <c r="T5" i="1"/>
  <c r="T16" i="1"/>
  <c r="T18" i="1"/>
  <c r="T9" i="1"/>
  <c r="T19" i="1"/>
  <c r="T17" i="1"/>
  <c r="T21" i="1"/>
</calcChain>
</file>

<file path=xl/sharedStrings.xml><?xml version="1.0" encoding="utf-8"?>
<sst xmlns="http://schemas.openxmlformats.org/spreadsheetml/2006/main" count="75" uniqueCount="28">
  <si>
    <t>E&amp;B</t>
  </si>
  <si>
    <t>larvae</t>
  </si>
  <si>
    <t>control</t>
  </si>
  <si>
    <t>C</t>
  </si>
  <si>
    <t>mix</t>
  </si>
  <si>
    <t>Date</t>
  </si>
  <si>
    <t>Temp</t>
  </si>
  <si>
    <t>Genotype</t>
  </si>
  <si>
    <t>ID</t>
  </si>
  <si>
    <t>Notes</t>
  </si>
  <si>
    <t>Category</t>
  </si>
  <si>
    <t>Number_larvae</t>
  </si>
  <si>
    <t>Start_Time</t>
  </si>
  <si>
    <t>End_Time</t>
  </si>
  <si>
    <t>incubation.time (min)</t>
  </si>
  <si>
    <t>o2.start.perc</t>
  </si>
  <si>
    <t>o2.start.actual</t>
  </si>
  <si>
    <t>o2.final.perc</t>
  </si>
  <si>
    <t>o2.final.actual</t>
  </si>
  <si>
    <t>raw_umol/vial/min</t>
  </si>
  <si>
    <t>umol/larva/min</t>
  </si>
  <si>
    <t>nmol/larva/min</t>
  </si>
  <si>
    <t>Graphing_control_corrected</t>
  </si>
  <si>
    <t>O2 too low, don't use. End O2: 54.9 (had 9 larvae)</t>
  </si>
  <si>
    <t>volume_mL</t>
  </si>
  <si>
    <t>2-3 days old, lower respiration in general, not going to use</t>
  </si>
  <si>
    <t>Age_days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</si>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</sst>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/>
    <xf numFmtId="1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20" fontId="1" fillId="0" borderId="0" xfId="0" applyNumberFormat="1" applyFont="1" applyFill="1"/>
    <xf numFmtId="164" fontId="1" fillId="0" borderId="0" xfId="0" applyNumberFormat="1" applyFont="1" applyFill="1"/>
    <xf numFmtId="14" fontId="0" fillId="0" borderId="0" xfId="0" applyNumberFormat="1" applyFont="1" applyFill="1"/>
    <xf numFmtId="20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/>
    <xf numFmtId="49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Respiration!$H$2:$H$5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Respiration!$Q$2:$Q$5</c:f>
              <c:numCache>
                <c:formatCode>0.000000</c:formatCode>
                <c:ptCount val="4"/>
                <c:pt idx="0">
                  <c:v>0</c:v>
                </c:pt>
                <c:pt idx="1">
                  <c:v>1.5296906373626364E-4</c:v>
                </c:pt>
                <c:pt idx="2">
                  <c:v>4.3458432917505062E-4</c:v>
                </c:pt>
                <c:pt idx="3">
                  <c:v>3.7892137142857203E-4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CE-7840-97BA-E9C85F48BBE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Respiration!$H$7:$H$10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Respiration!$Q$7:$Q$10</c:f>
              <c:numCache>
                <c:formatCode>0.000000</c:formatCode>
                <c:ptCount val="4"/>
                <c:pt idx="0">
                  <c:v>0</c:v>
                </c:pt>
                <c:pt idx="1">
                  <c:v>-2.858421658986181E-4</c:v>
                </c:pt>
                <c:pt idx="2">
                  <c:v>-4.1588994285714487E-5</c:v>
                </c:pt>
                <c:pt idx="3">
                  <c:v>3.0016167701863317E-4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CE-7840-97BA-E9C85F48BBE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Respiration!$H$13:$H$26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Respiration!$Q$13:$Q$26</c:f>
              <c:numCache>
                <c:formatCode>0.000000</c:formatCode>
                <c:ptCount val="14"/>
                <c:pt idx="0">
                  <c:v>-7.0157464740866585E-5</c:v>
                </c:pt>
                <c:pt idx="1">
                  <c:v>-3.661199490229389E-5</c:v>
                </c:pt>
                <c:pt idx="2">
                  <c:v>1.0676945964316047E-4</c:v>
                </c:pt>
                <c:pt idx="3">
                  <c:v>5.3191413048955609E-4</c:v>
                </c:pt>
                <c:pt idx="4">
                  <c:v>6.1833068221369325E-4</c:v>
                </c:pt>
                <c:pt idx="5">
                  <c:v>5.9588529380899459E-4</c:v>
                </c:pt>
                <c:pt idx="6">
                  <c:v>5.8907997100679716E-4</c:v>
                </c:pt>
                <c:pt idx="7">
                  <c:v>7.8842569600679705E-4</c:v>
                </c:pt>
                <c:pt idx="8">
                  <c:v>4.7648044294557209E-4</c:v>
                </c:pt>
                <c:pt idx="9">
                  <c:v>4.5325400509770562E-4</c:v>
                </c:pt>
                <c:pt idx="10">
                  <c:v>3.1998804650184626E-4</c:v>
                </c:pt>
                <c:pt idx="11">
                  <c:v>2.2871987566781393E-4</c:v>
                </c:pt>
                <c:pt idx="12">
                  <c:v>1.9138941179627019E-4</c:v>
                </c:pt>
                <c:pt idx="13">
                  <c:v>9.0790509799900147E-5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CE-7840-97BA-E9C85F48B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22415"/>
        <c:axId val="350624047"/>
      </c:scatterChart>
      <c:valAx>
        <c:axId val="3506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larvae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4047"/>
        <c:crosses val="autoZero"/>
        <c:crossBetween val="midCat"/>
      </c:valAx>
      <c:valAx>
        <c:axId val="3506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umol/vial/min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89924</xdr:colOff>
      <xdr:row>29</xdr:row>
      <xdr:rowOff>4916</xdr:rowOff>
    </xdr:from>
    <xdr:to>
      <xdr:col>11</xdr:col>
      <xdr:colOff>528280</xdr:colOff>
      <xdr:row>42</xdr:row>
      <xdr:rowOff>108564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9E4E0-9779-2742-921A-D57F8DA00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A16-7CBA-F740-8690-86335FFEC8B0}">
  <dimension ref="A1:T26"/>
  <sheetViews>
    <sheetView tabSelected="1" workbookViewId="0">
      <selection activeCell="S21" sqref="S21"/>
    </sheetView>
  </sheetViews>
  <sheetFormatPr baseColWidth="10" defaultRowHeight="16"/>
  <cols>
    <col min="1" max="3" width="10.83203125" style="1"/>
    <col min="4" max="4" width="4.1640625" style="1" bestFit="1" customWidth="1"/>
    <col min="5" max="12" width="10.83203125" style="1"/>
    <col min="13" max="18" width="11" style="1" bestFit="1" customWidth="1"/>
    <col min="19" max="19" width="12.5" style="1" bestFit="1" customWidth="1"/>
    <col min="20" max="20" width="11" style="1" bestFit="1" customWidth="1"/>
    <col min="21" max="16384" width="10.83203125" style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26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22</v>
      </c>
      <c r="R1" s="1" t="s">
        <v>19</v>
      </c>
      <c r="S1" s="1" t="s">
        <v>20</v>
      </c>
      <c r="T1" s="1" t="s">
        <v>21</v>
      </c>
    </row>
    <row r="2" spans="1:20" s="4" customFormat="1" ht="15">
      <c r="A2" s="2">
        <v>44131</v>
      </c>
      <c r="B2" s="3">
        <v>26.8</v>
      </c>
      <c r="C2" s="4" t="s">
        <v>2</v>
      </c>
      <c r="D2" s="4">
        <v>21</v>
      </c>
      <c r="F2" s="4" t="s">
        <v>2</v>
      </c>
      <c r="G2" s="4">
        <v>1</v>
      </c>
      <c r="H2" s="5">
        <v>0</v>
      </c>
      <c r="I2" s="6">
        <v>0.15</v>
      </c>
      <c r="J2" s="6">
        <v>0.27152777777777776</v>
      </c>
      <c r="K2" s="4">
        <v>175</v>
      </c>
      <c r="L2" s="3">
        <v>2</v>
      </c>
      <c r="M2" s="4">
        <v>97.08</v>
      </c>
      <c r="N2" s="3">
        <f t="shared" ref="N2:N26" si="0">(M2/100)*204.3</f>
        <v>198.33444</v>
      </c>
      <c r="O2" s="4">
        <v>95.42</v>
      </c>
      <c r="P2" s="3">
        <f t="shared" ref="P2:P26" si="1">(O2/100)*204.3</f>
        <v>194.94306000000003</v>
      </c>
      <c r="Q2" s="7">
        <f>R2-$R$2</f>
        <v>0</v>
      </c>
      <c r="R2" s="7">
        <f t="shared" ref="R2:R26" si="2">((L2*(N2-P2))/(1000*K2))</f>
        <v>3.8758628571428222E-5</v>
      </c>
    </row>
    <row r="3" spans="1:20" s="4" customFormat="1" ht="15">
      <c r="A3" s="2">
        <v>44131</v>
      </c>
      <c r="B3" s="3">
        <v>26.8</v>
      </c>
      <c r="C3" s="4" t="s">
        <v>0</v>
      </c>
      <c r="D3" s="4">
        <v>4</v>
      </c>
      <c r="F3" s="4" t="s">
        <v>1</v>
      </c>
      <c r="G3" s="4">
        <v>1</v>
      </c>
      <c r="H3" s="5">
        <v>1</v>
      </c>
      <c r="I3" s="6">
        <v>0.14444444444444446</v>
      </c>
      <c r="J3" s="6">
        <v>0.24374999999999999</v>
      </c>
      <c r="K3" s="4">
        <v>143</v>
      </c>
      <c r="L3" s="3">
        <v>2</v>
      </c>
      <c r="M3" s="4">
        <v>97.08</v>
      </c>
      <c r="N3" s="3">
        <f t="shared" si="0"/>
        <v>198.33444</v>
      </c>
      <c r="O3" s="4">
        <v>90.37</v>
      </c>
      <c r="P3" s="3">
        <f t="shared" si="1"/>
        <v>184.62591000000003</v>
      </c>
      <c r="Q3" s="7">
        <f>R3-$R$2</f>
        <v>1.5296906373626364E-4</v>
      </c>
      <c r="R3" s="7">
        <f t="shared" si="2"/>
        <v>1.9172769230769185E-4</v>
      </c>
      <c r="S3" s="4">
        <f t="shared" ref="S3:S26" si="3">Q3/H3</f>
        <v>1.5296906373626364E-4</v>
      </c>
      <c r="T3" s="4">
        <f>S3*1000</f>
        <v>0.15296906373626365</v>
      </c>
    </row>
    <row r="4" spans="1:20" s="4" customFormat="1" ht="15">
      <c r="A4" s="2">
        <v>44131</v>
      </c>
      <c r="B4" s="3">
        <v>26.8</v>
      </c>
      <c r="C4" s="4" t="s">
        <v>0</v>
      </c>
      <c r="D4" s="4">
        <v>37</v>
      </c>
      <c r="F4" s="4" t="s">
        <v>1</v>
      </c>
      <c r="G4" s="4">
        <v>1</v>
      </c>
      <c r="H4" s="5">
        <v>5</v>
      </c>
      <c r="I4" s="6">
        <v>0.14861111111111111</v>
      </c>
      <c r="J4" s="6">
        <v>0.24722222222222223</v>
      </c>
      <c r="K4" s="4">
        <v>142</v>
      </c>
      <c r="L4" s="3">
        <v>2</v>
      </c>
      <c r="M4" s="4">
        <v>97.08</v>
      </c>
      <c r="N4" s="3">
        <f t="shared" si="0"/>
        <v>198.33444</v>
      </c>
      <c r="O4" s="4">
        <v>80.63</v>
      </c>
      <c r="P4" s="3">
        <f t="shared" si="1"/>
        <v>164.72709</v>
      </c>
      <c r="Q4" s="7">
        <f>R4-$R$2</f>
        <v>4.3458432917505062E-4</v>
      </c>
      <c r="R4" s="7">
        <f t="shared" si="2"/>
        <v>4.7334295774647883E-4</v>
      </c>
      <c r="S4" s="4">
        <f t="shared" si="3"/>
        <v>8.6916865835010127E-5</v>
      </c>
      <c r="T4" s="4">
        <f>S4*1000</f>
        <v>8.6916865835010126E-2</v>
      </c>
    </row>
    <row r="5" spans="1:20" s="4" customFormat="1" ht="15">
      <c r="A5" s="2">
        <v>44131</v>
      </c>
      <c r="B5" s="3">
        <v>26.8</v>
      </c>
      <c r="C5" s="4" t="s">
        <v>0</v>
      </c>
      <c r="D5" s="4">
        <v>49</v>
      </c>
      <c r="F5" s="4" t="s">
        <v>1</v>
      </c>
      <c r="G5" s="4">
        <v>1</v>
      </c>
      <c r="H5" s="5">
        <v>4</v>
      </c>
      <c r="I5" s="6">
        <v>0.14930555555555555</v>
      </c>
      <c r="J5" s="6">
        <v>0.26180555555555557</v>
      </c>
      <c r="K5" s="4">
        <v>162</v>
      </c>
      <c r="L5" s="3">
        <v>2</v>
      </c>
      <c r="M5" s="4">
        <v>97.08</v>
      </c>
      <c r="N5" s="3">
        <f t="shared" si="0"/>
        <v>198.33444</v>
      </c>
      <c r="O5" s="4">
        <v>80.52</v>
      </c>
      <c r="P5" s="3">
        <f t="shared" si="1"/>
        <v>164.50235999999998</v>
      </c>
      <c r="Q5" s="7">
        <f>R5-$R$2</f>
        <v>3.7892137142857203E-4</v>
      </c>
      <c r="R5" s="7">
        <f t="shared" si="2"/>
        <v>4.1768000000000024E-4</v>
      </c>
      <c r="S5" s="4">
        <f t="shared" si="3"/>
        <v>9.4730342857143009E-5</v>
      </c>
      <c r="T5" s="4">
        <f>S5*1000</f>
        <v>9.4730342857143005E-2</v>
      </c>
    </row>
    <row r="6" spans="1:20" s="4" customFormat="1" ht="15">
      <c r="A6" s="2">
        <v>44131</v>
      </c>
      <c r="B6" s="3">
        <v>26.8</v>
      </c>
      <c r="C6" s="4" t="s">
        <v>0</v>
      </c>
      <c r="D6" s="4">
        <v>7</v>
      </c>
      <c r="E6" s="4" t="s">
        <v>23</v>
      </c>
      <c r="F6" s="4" t="s">
        <v>1</v>
      </c>
      <c r="G6" s="4">
        <v>1</v>
      </c>
      <c r="H6" s="5">
        <v>9</v>
      </c>
      <c r="I6" s="6">
        <v>0.15694444444444444</v>
      </c>
      <c r="J6" s="6">
        <v>0.27430555555555552</v>
      </c>
      <c r="K6" s="4">
        <v>169</v>
      </c>
      <c r="L6" s="3">
        <v>2</v>
      </c>
      <c r="M6" s="4">
        <v>97.08</v>
      </c>
      <c r="N6" s="3">
        <f t="shared" si="0"/>
        <v>198.33444</v>
      </c>
      <c r="O6" s="4">
        <v>54.9</v>
      </c>
      <c r="P6" s="3">
        <f t="shared" si="1"/>
        <v>112.16069999999999</v>
      </c>
      <c r="Q6" s="7">
        <f>R6-$R$2</f>
        <v>9.8104894539306894E-4</v>
      </c>
      <c r="R6" s="7">
        <f t="shared" si="2"/>
        <v>1.0198075739644972E-3</v>
      </c>
      <c r="S6" s="4">
        <f t="shared" si="3"/>
        <v>1.0900543837700766E-4</v>
      </c>
      <c r="T6" s="4">
        <f>S6*1000</f>
        <v>0.10900543837700766</v>
      </c>
    </row>
    <row r="7" spans="1:20" s="4" customFormat="1" ht="15">
      <c r="A7" s="2">
        <v>44131</v>
      </c>
      <c r="B7" s="3">
        <v>26.8</v>
      </c>
      <c r="C7" s="4" t="s">
        <v>2</v>
      </c>
      <c r="D7" s="4">
        <v>12</v>
      </c>
      <c r="F7" s="4" t="s">
        <v>2</v>
      </c>
      <c r="G7" s="4">
        <v>1</v>
      </c>
      <c r="H7" s="5">
        <v>0</v>
      </c>
      <c r="I7" s="6">
        <v>0.1986111111111111</v>
      </c>
      <c r="J7" s="6">
        <v>0.28611111111111115</v>
      </c>
      <c r="K7" s="4">
        <v>126</v>
      </c>
      <c r="L7" s="3">
        <v>2</v>
      </c>
      <c r="M7" s="4">
        <v>95.52</v>
      </c>
      <c r="N7" s="3">
        <f t="shared" si="0"/>
        <v>195.14735999999999</v>
      </c>
      <c r="O7" s="4">
        <v>97.07</v>
      </c>
      <c r="P7" s="3">
        <f t="shared" si="1"/>
        <v>198.31401</v>
      </c>
      <c r="Q7" s="7">
        <f t="shared" ref="Q7:Q12" si="4">R7-$R$7</f>
        <v>0</v>
      </c>
      <c r="R7" s="7">
        <f t="shared" si="2"/>
        <v>-5.0264285714285779E-5</v>
      </c>
    </row>
    <row r="8" spans="1:20" s="4" customFormat="1" ht="15">
      <c r="A8" s="2">
        <v>44131</v>
      </c>
      <c r="B8" s="3">
        <v>26.8</v>
      </c>
      <c r="C8" s="4" t="s">
        <v>0</v>
      </c>
      <c r="D8" s="4">
        <v>11</v>
      </c>
      <c r="F8" s="4" t="s">
        <v>1</v>
      </c>
      <c r="G8" s="4">
        <v>1</v>
      </c>
      <c r="H8" s="5">
        <v>1</v>
      </c>
      <c r="I8" s="6">
        <v>0.18958333333333333</v>
      </c>
      <c r="J8" s="6">
        <v>0.23263888888888887</v>
      </c>
      <c r="K8" s="4">
        <v>62</v>
      </c>
      <c r="L8" s="3">
        <v>2</v>
      </c>
      <c r="M8" s="4">
        <v>95.52</v>
      </c>
      <c r="N8" s="3">
        <f t="shared" si="0"/>
        <v>195.14735999999999</v>
      </c>
      <c r="O8" s="4">
        <v>100.62</v>
      </c>
      <c r="P8" s="3">
        <f t="shared" si="1"/>
        <v>205.56666000000001</v>
      </c>
      <c r="Q8" s="7">
        <f t="shared" si="4"/>
        <v>-2.858421658986181E-4</v>
      </c>
      <c r="R8" s="7">
        <f t="shared" si="2"/>
        <v>-3.3610645161290389E-4</v>
      </c>
      <c r="S8" s="4">
        <f t="shared" si="3"/>
        <v>-2.858421658986181E-4</v>
      </c>
      <c r="T8" s="4">
        <f>S8*1000</f>
        <v>-0.28584216589861811</v>
      </c>
    </row>
    <row r="9" spans="1:20" s="4" customFormat="1" ht="15">
      <c r="A9" s="2">
        <v>44131</v>
      </c>
      <c r="B9" s="3">
        <v>26.8</v>
      </c>
      <c r="C9" s="4" t="s">
        <v>0</v>
      </c>
      <c r="D9" s="4">
        <v>47</v>
      </c>
      <c r="F9" s="4" t="s">
        <v>1</v>
      </c>
      <c r="G9" s="4">
        <v>1</v>
      </c>
      <c r="H9" s="5">
        <v>2</v>
      </c>
      <c r="I9" s="6">
        <v>0.19097222222222221</v>
      </c>
      <c r="J9" s="6">
        <v>0.23611111111111113</v>
      </c>
      <c r="K9" s="4">
        <v>125</v>
      </c>
      <c r="L9" s="3">
        <v>2</v>
      </c>
      <c r="M9" s="4">
        <v>95.52</v>
      </c>
      <c r="N9" s="3">
        <f t="shared" si="0"/>
        <v>195.14735999999999</v>
      </c>
      <c r="O9" s="4">
        <v>98.33</v>
      </c>
      <c r="P9" s="3">
        <f t="shared" si="1"/>
        <v>200.88819000000001</v>
      </c>
      <c r="Q9" s="7">
        <f t="shared" si="4"/>
        <v>-4.1588994285714487E-5</v>
      </c>
      <c r="R9" s="7">
        <f t="shared" si="2"/>
        <v>-9.1853280000000267E-5</v>
      </c>
      <c r="S9" s="4">
        <f t="shared" si="3"/>
        <v>-2.0794497142857244E-5</v>
      </c>
      <c r="T9" s="4">
        <f>S9*1000</f>
        <v>-2.0794497142857242E-2</v>
      </c>
    </row>
    <row r="10" spans="1:20" s="4" customFormat="1" ht="15">
      <c r="A10" s="2">
        <v>44131</v>
      </c>
      <c r="B10" s="3">
        <v>26.8</v>
      </c>
      <c r="C10" s="4" t="s">
        <v>0</v>
      </c>
      <c r="D10" s="4">
        <v>30</v>
      </c>
      <c r="F10" s="4" t="s">
        <v>1</v>
      </c>
      <c r="G10" s="4">
        <v>1</v>
      </c>
      <c r="H10" s="5">
        <v>3</v>
      </c>
      <c r="I10" s="6">
        <v>0.19236111111111112</v>
      </c>
      <c r="J10" s="6">
        <v>0.24027777777777778</v>
      </c>
      <c r="K10" s="4">
        <v>69</v>
      </c>
      <c r="L10" s="3">
        <v>2</v>
      </c>
      <c r="M10" s="4">
        <v>95.52</v>
      </c>
      <c r="N10" s="3">
        <f t="shared" si="0"/>
        <v>195.14735999999999</v>
      </c>
      <c r="O10" s="4">
        <v>91.3</v>
      </c>
      <c r="P10" s="3">
        <f t="shared" si="1"/>
        <v>186.52590000000001</v>
      </c>
      <c r="Q10" s="7">
        <f t="shared" si="4"/>
        <v>3.0016167701863317E-4</v>
      </c>
      <c r="R10" s="7">
        <f t="shared" si="2"/>
        <v>2.4989739130434739E-4</v>
      </c>
      <c r="S10" s="4">
        <f t="shared" si="3"/>
        <v>1.0005389233954439E-4</v>
      </c>
      <c r="T10" s="4">
        <f>S10*1000</f>
        <v>0.1000538923395444</v>
      </c>
    </row>
    <row r="11" spans="1:20" s="4" customFormat="1" ht="18" customHeight="1">
      <c r="A11" s="2">
        <v>44131</v>
      </c>
      <c r="B11" s="3">
        <v>26.8</v>
      </c>
      <c r="C11" s="4" t="s">
        <v>3</v>
      </c>
      <c r="D11" s="4">
        <v>14</v>
      </c>
      <c r="E11" s="4" t="s">
        <v>25</v>
      </c>
      <c r="F11" s="4" t="s">
        <v>1</v>
      </c>
      <c r="G11" s="12" t="s">
        <v>27</v>
      </c>
      <c r="H11" s="5">
        <v>5</v>
      </c>
      <c r="I11" s="6">
        <v>0.19444444444444445</v>
      </c>
      <c r="J11" s="6">
        <v>0.25833333333333336</v>
      </c>
      <c r="K11" s="4">
        <v>92</v>
      </c>
      <c r="L11" s="3">
        <v>2</v>
      </c>
      <c r="M11" s="4">
        <v>95.52</v>
      </c>
      <c r="N11" s="3">
        <f t="shared" si="0"/>
        <v>195.14735999999999</v>
      </c>
      <c r="O11" s="4">
        <v>90.81</v>
      </c>
      <c r="P11" s="3">
        <f t="shared" si="1"/>
        <v>185.52483000000001</v>
      </c>
      <c r="Q11" s="7">
        <f t="shared" si="4"/>
        <v>2.5944972049689411E-4</v>
      </c>
      <c r="R11" s="7">
        <f t="shared" si="2"/>
        <v>2.0918543478260832E-4</v>
      </c>
      <c r="S11" s="4">
        <f t="shared" si="3"/>
        <v>5.1889944099378825E-5</v>
      </c>
      <c r="T11" s="4">
        <f>S11*1000</f>
        <v>5.1889944099378825E-2</v>
      </c>
    </row>
    <row r="12" spans="1:20" s="4" customFormat="1" ht="15">
      <c r="A12" s="2">
        <v>44131</v>
      </c>
      <c r="B12" s="3">
        <v>26.8</v>
      </c>
      <c r="C12" s="4" t="s">
        <v>3</v>
      </c>
      <c r="D12" s="4">
        <v>53</v>
      </c>
      <c r="E12" s="4" t="s">
        <v>25</v>
      </c>
      <c r="F12" s="4" t="s">
        <v>1</v>
      </c>
      <c r="G12" s="12" t="s">
        <v>27</v>
      </c>
      <c r="H12" s="5">
        <v>9</v>
      </c>
      <c r="I12" s="6">
        <v>0.20138888888888887</v>
      </c>
      <c r="J12" s="6">
        <v>0.26944444444444443</v>
      </c>
      <c r="K12" s="4">
        <v>98</v>
      </c>
      <c r="L12" s="3">
        <v>2</v>
      </c>
      <c r="M12" s="4">
        <v>95.52</v>
      </c>
      <c r="N12" s="3">
        <f t="shared" si="0"/>
        <v>195.14735999999999</v>
      </c>
      <c r="O12" s="4">
        <v>84.21</v>
      </c>
      <c r="P12" s="3">
        <f t="shared" si="1"/>
        <v>172.04103000000001</v>
      </c>
      <c r="Q12" s="7">
        <f t="shared" si="4"/>
        <v>5.2182204081632625E-4</v>
      </c>
      <c r="R12" s="7">
        <f t="shared" si="2"/>
        <v>4.7155775510204052E-4</v>
      </c>
      <c r="S12" s="4">
        <f t="shared" si="3"/>
        <v>5.7980226757369586E-5</v>
      </c>
      <c r="T12" s="4">
        <f>S12*1000</f>
        <v>5.7980226757369586E-2</v>
      </c>
    </row>
    <row r="13" spans="1:20">
      <c r="A13" s="8">
        <v>44132</v>
      </c>
      <c r="B13" s="3">
        <v>26.8</v>
      </c>
      <c r="C13" s="1" t="s">
        <v>2</v>
      </c>
      <c r="D13" s="1">
        <v>39</v>
      </c>
      <c r="F13" s="1" t="s">
        <v>2</v>
      </c>
      <c r="G13" s="4">
        <v>1</v>
      </c>
      <c r="H13" s="1">
        <v>0</v>
      </c>
      <c r="I13" s="9">
        <v>0.41319444444444442</v>
      </c>
      <c r="J13" s="9">
        <v>0.48749999999999999</v>
      </c>
      <c r="K13" s="1">
        <v>107</v>
      </c>
      <c r="L13" s="10">
        <v>2</v>
      </c>
      <c r="M13" s="1">
        <v>98.43</v>
      </c>
      <c r="N13" s="10">
        <f t="shared" si="0"/>
        <v>201.09249000000003</v>
      </c>
      <c r="O13" s="1">
        <v>99.61</v>
      </c>
      <c r="P13" s="10">
        <f t="shared" si="1"/>
        <v>203.50323</v>
      </c>
      <c r="Q13" s="11">
        <f t="shared" ref="Q13:Q26" si="5">R13-(AVERAGE($R$13:$R$15))</f>
        <v>-7.0157464740866585E-5</v>
      </c>
      <c r="R13" s="11">
        <f t="shared" si="2"/>
        <v>-4.5060560747663098E-5</v>
      </c>
      <c r="S13" s="4"/>
    </row>
    <row r="14" spans="1:20">
      <c r="A14" s="8">
        <v>44132</v>
      </c>
      <c r="B14" s="3">
        <v>26.8</v>
      </c>
      <c r="C14" s="1" t="s">
        <v>2</v>
      </c>
      <c r="D14" s="1">
        <v>36</v>
      </c>
      <c r="F14" s="1" t="s">
        <v>2</v>
      </c>
      <c r="G14" s="4">
        <v>1</v>
      </c>
      <c r="H14" s="1">
        <v>0</v>
      </c>
      <c r="I14" s="9">
        <v>0.42083333333333334</v>
      </c>
      <c r="J14" s="9">
        <v>0.49722222222222223</v>
      </c>
      <c r="K14" s="1">
        <v>110</v>
      </c>
      <c r="L14" s="10">
        <v>2</v>
      </c>
      <c r="M14" s="1">
        <v>98.43</v>
      </c>
      <c r="N14" s="10">
        <f t="shared" si="0"/>
        <v>201.09249000000003</v>
      </c>
      <c r="O14" s="1">
        <v>98.74</v>
      </c>
      <c r="P14" s="10">
        <f t="shared" si="1"/>
        <v>201.72582</v>
      </c>
      <c r="Q14" s="11">
        <f t="shared" si="5"/>
        <v>-3.661199490229389E-5</v>
      </c>
      <c r="R14" s="11">
        <f t="shared" si="2"/>
        <v>-1.1515090909090408E-5</v>
      </c>
      <c r="S14" s="4"/>
    </row>
    <row r="15" spans="1:20">
      <c r="A15" s="8">
        <v>44132</v>
      </c>
      <c r="B15" s="3">
        <v>26.8</v>
      </c>
      <c r="C15" s="1" t="s">
        <v>2</v>
      </c>
      <c r="D15" s="1">
        <v>15</v>
      </c>
      <c r="F15" s="1" t="s">
        <v>2</v>
      </c>
      <c r="G15" s="4">
        <v>1</v>
      </c>
      <c r="H15" s="1">
        <v>0</v>
      </c>
      <c r="I15" s="9">
        <v>0.4284722222222222</v>
      </c>
      <c r="J15" s="9">
        <v>0.50486111111111109</v>
      </c>
      <c r="K15" s="1">
        <v>110</v>
      </c>
      <c r="L15" s="10">
        <v>2</v>
      </c>
      <c r="M15" s="1">
        <v>98.43</v>
      </c>
      <c r="N15" s="10">
        <f t="shared" si="0"/>
        <v>201.09249000000003</v>
      </c>
      <c r="O15" s="1">
        <v>94.88</v>
      </c>
      <c r="P15" s="10">
        <f t="shared" si="1"/>
        <v>193.83984000000001</v>
      </c>
      <c r="Q15" s="11">
        <f t="shared" si="5"/>
        <v>1.0676945964316047E-4</v>
      </c>
      <c r="R15" s="11">
        <f t="shared" si="2"/>
        <v>1.3186636363636395E-4</v>
      </c>
      <c r="S15" s="4"/>
    </row>
    <row r="16" spans="1:20">
      <c r="A16" s="8">
        <v>44132</v>
      </c>
      <c r="B16" s="3">
        <v>26.8</v>
      </c>
      <c r="C16" s="1" t="s">
        <v>4</v>
      </c>
      <c r="D16" s="1">
        <v>13</v>
      </c>
      <c r="F16" s="1" t="s">
        <v>1</v>
      </c>
      <c r="G16" s="4">
        <v>1</v>
      </c>
      <c r="H16" s="1">
        <v>7</v>
      </c>
      <c r="I16" s="9">
        <v>0.41388888888888892</v>
      </c>
      <c r="J16" s="9">
        <v>0.47430555555555554</v>
      </c>
      <c r="K16" s="1">
        <v>87</v>
      </c>
      <c r="L16" s="10">
        <v>2</v>
      </c>
      <c r="M16" s="1">
        <v>98.43</v>
      </c>
      <c r="N16" s="10">
        <f t="shared" si="0"/>
        <v>201.09249000000003</v>
      </c>
      <c r="O16" s="1">
        <v>86.57</v>
      </c>
      <c r="P16" s="10">
        <f t="shared" si="1"/>
        <v>176.86250999999999</v>
      </c>
      <c r="Q16" s="11">
        <f t="shared" si="5"/>
        <v>5.3191413048955609E-4</v>
      </c>
      <c r="R16" s="11">
        <f t="shared" si="2"/>
        <v>5.5701103448275958E-4</v>
      </c>
      <c r="S16" s="4">
        <f t="shared" si="3"/>
        <v>7.5987732927079436E-5</v>
      </c>
      <c r="T16" s="1">
        <f t="shared" ref="T16:T26" si="6">S16*1000</f>
        <v>7.5987732927079429E-2</v>
      </c>
    </row>
    <row r="17" spans="1:20">
      <c r="A17" s="8">
        <v>44132</v>
      </c>
      <c r="B17" s="3">
        <v>26.8</v>
      </c>
      <c r="C17" s="1" t="s">
        <v>4</v>
      </c>
      <c r="D17" s="1">
        <v>42</v>
      </c>
      <c r="F17" s="1" t="s">
        <v>1</v>
      </c>
      <c r="G17" s="4">
        <v>1</v>
      </c>
      <c r="H17" s="1">
        <v>8</v>
      </c>
      <c r="I17" s="9">
        <v>0.41666666666666669</v>
      </c>
      <c r="J17" s="9">
        <v>0.4770833333333333</v>
      </c>
      <c r="K17" s="1">
        <v>87</v>
      </c>
      <c r="L17" s="10">
        <v>2</v>
      </c>
      <c r="M17" s="1">
        <v>98.43</v>
      </c>
      <c r="N17" s="10">
        <f t="shared" si="0"/>
        <v>201.09249000000003</v>
      </c>
      <c r="O17" s="1">
        <v>84.73</v>
      </c>
      <c r="P17" s="10">
        <f t="shared" si="1"/>
        <v>173.10339000000002</v>
      </c>
      <c r="Q17" s="11">
        <f t="shared" si="5"/>
        <v>6.1833068221369325E-4</v>
      </c>
      <c r="R17" s="11">
        <f t="shared" si="2"/>
        <v>6.4342758620689674E-4</v>
      </c>
      <c r="S17" s="4">
        <f t="shared" si="3"/>
        <v>7.7291335276711656E-5</v>
      </c>
      <c r="T17" s="1">
        <f t="shared" si="6"/>
        <v>7.7291335276711656E-2</v>
      </c>
    </row>
    <row r="18" spans="1:20">
      <c r="A18" s="8">
        <v>44132</v>
      </c>
      <c r="B18" s="3">
        <v>26.8</v>
      </c>
      <c r="C18" s="1" t="s">
        <v>4</v>
      </c>
      <c r="D18" s="1">
        <v>100</v>
      </c>
      <c r="F18" s="1" t="s">
        <v>1</v>
      </c>
      <c r="G18" s="4">
        <v>1</v>
      </c>
      <c r="H18" s="1">
        <v>7</v>
      </c>
      <c r="I18" s="9">
        <v>0.41736111111111113</v>
      </c>
      <c r="J18" s="9">
        <v>0.48055555555555557</v>
      </c>
      <c r="K18" s="1">
        <v>91</v>
      </c>
      <c r="L18" s="10">
        <v>2</v>
      </c>
      <c r="M18" s="1">
        <v>98.43</v>
      </c>
      <c r="N18" s="10">
        <f t="shared" si="0"/>
        <v>201.09249000000003</v>
      </c>
      <c r="O18" s="1">
        <v>84.6</v>
      </c>
      <c r="P18" s="10">
        <f t="shared" si="1"/>
        <v>172.83780000000002</v>
      </c>
      <c r="Q18" s="11">
        <f t="shared" si="5"/>
        <v>5.9588529380899459E-4</v>
      </c>
      <c r="R18" s="11">
        <f t="shared" si="2"/>
        <v>6.2098219780219808E-4</v>
      </c>
      <c r="S18" s="4">
        <f t="shared" si="3"/>
        <v>8.5126470544142087E-5</v>
      </c>
      <c r="T18" s="1">
        <f t="shared" si="6"/>
        <v>8.5126470544142088E-2</v>
      </c>
    </row>
    <row r="19" spans="1:20">
      <c r="A19" s="8">
        <v>44132</v>
      </c>
      <c r="B19" s="3">
        <v>26.8</v>
      </c>
      <c r="C19" s="1" t="s">
        <v>4</v>
      </c>
      <c r="D19" s="1">
        <v>48</v>
      </c>
      <c r="F19" s="1" t="s">
        <v>1</v>
      </c>
      <c r="G19" s="4">
        <v>1</v>
      </c>
      <c r="H19" s="1">
        <v>8</v>
      </c>
      <c r="I19" s="9">
        <v>0.41875000000000001</v>
      </c>
      <c r="J19" s="9">
        <v>0.48541666666666666</v>
      </c>
      <c r="K19" s="1">
        <v>96</v>
      </c>
      <c r="L19" s="10">
        <v>2</v>
      </c>
      <c r="M19" s="1">
        <v>98.43</v>
      </c>
      <c r="N19" s="10">
        <f t="shared" si="0"/>
        <v>201.09249000000003</v>
      </c>
      <c r="O19" s="1">
        <v>84</v>
      </c>
      <c r="P19" s="10">
        <f t="shared" si="1"/>
        <v>171.61199999999999</v>
      </c>
      <c r="Q19" s="11">
        <f t="shared" si="5"/>
        <v>5.8907997100679716E-4</v>
      </c>
      <c r="R19" s="11">
        <f t="shared" si="2"/>
        <v>6.1417687500000065E-4</v>
      </c>
      <c r="S19" s="4">
        <f t="shared" si="3"/>
        <v>7.3634996375849645E-5</v>
      </c>
      <c r="T19" s="1">
        <f t="shared" si="6"/>
        <v>7.3634996375849651E-2</v>
      </c>
    </row>
    <row r="20" spans="1:20">
      <c r="A20" s="8">
        <v>44132</v>
      </c>
      <c r="B20" s="3">
        <v>26.8</v>
      </c>
      <c r="C20" s="1" t="s">
        <v>4</v>
      </c>
      <c r="D20" s="1">
        <v>8</v>
      </c>
      <c r="F20" s="1" t="s">
        <v>1</v>
      </c>
      <c r="G20" s="4">
        <v>1</v>
      </c>
      <c r="H20" s="1">
        <v>9</v>
      </c>
      <c r="I20" s="9">
        <v>0.4201388888888889</v>
      </c>
      <c r="J20" s="9">
        <v>0.48333333333333334</v>
      </c>
      <c r="K20" s="1">
        <v>100</v>
      </c>
      <c r="L20" s="10">
        <v>2</v>
      </c>
      <c r="M20" s="1">
        <v>98.43</v>
      </c>
      <c r="N20" s="10">
        <f t="shared" si="0"/>
        <v>201.09249000000003</v>
      </c>
      <c r="O20" s="1">
        <v>78.52</v>
      </c>
      <c r="P20" s="10">
        <f t="shared" si="1"/>
        <v>160.41636</v>
      </c>
      <c r="Q20" s="11">
        <f t="shared" si="5"/>
        <v>7.8842569600679705E-4</v>
      </c>
      <c r="R20" s="11">
        <f t="shared" si="2"/>
        <v>8.1352260000000054E-4</v>
      </c>
      <c r="S20" s="4">
        <f t="shared" si="3"/>
        <v>8.7602855111866345E-5</v>
      </c>
      <c r="T20" s="1">
        <f t="shared" si="6"/>
        <v>8.7602855111866343E-2</v>
      </c>
    </row>
    <row r="21" spans="1:20">
      <c r="A21" s="8">
        <v>44132</v>
      </c>
      <c r="B21" s="3">
        <v>26.8</v>
      </c>
      <c r="C21" s="1" t="s">
        <v>4</v>
      </c>
      <c r="D21" s="1">
        <v>17</v>
      </c>
      <c r="F21" s="1" t="s">
        <v>1</v>
      </c>
      <c r="G21" s="4">
        <v>1</v>
      </c>
      <c r="H21" s="1">
        <v>6</v>
      </c>
      <c r="I21" s="9">
        <v>0.42152777777777778</v>
      </c>
      <c r="J21" s="9">
        <v>0.48958333333333331</v>
      </c>
      <c r="K21" s="1">
        <v>98</v>
      </c>
      <c r="L21" s="10">
        <v>2</v>
      </c>
      <c r="M21" s="1">
        <v>98.43</v>
      </c>
      <c r="N21" s="10">
        <f t="shared" si="0"/>
        <v>201.09249000000003</v>
      </c>
      <c r="O21" s="1">
        <v>86.4</v>
      </c>
      <c r="P21" s="10">
        <f t="shared" si="1"/>
        <v>176.51520000000002</v>
      </c>
      <c r="Q21" s="11">
        <f t="shared" si="5"/>
        <v>4.7648044294557209E-4</v>
      </c>
      <c r="R21" s="11">
        <f t="shared" si="2"/>
        <v>5.0157734693877557E-4</v>
      </c>
      <c r="S21" s="4">
        <f t="shared" si="3"/>
        <v>7.9413407157595352E-5</v>
      </c>
      <c r="T21" s="1">
        <f t="shared" si="6"/>
        <v>7.9413407157595359E-2</v>
      </c>
    </row>
    <row r="22" spans="1:20">
      <c r="A22" s="8">
        <v>44132</v>
      </c>
      <c r="B22" s="3">
        <v>26.8</v>
      </c>
      <c r="C22" s="1" t="s">
        <v>4</v>
      </c>
      <c r="D22" s="1">
        <v>46</v>
      </c>
      <c r="F22" s="1" t="s">
        <v>1</v>
      </c>
      <c r="G22" s="4">
        <v>1</v>
      </c>
      <c r="H22" s="1">
        <v>5</v>
      </c>
      <c r="I22" s="9">
        <v>0.42430555555555555</v>
      </c>
      <c r="J22" s="9">
        <v>0.49305555555555558</v>
      </c>
      <c r="K22" s="1">
        <v>99</v>
      </c>
      <c r="L22" s="10">
        <v>2</v>
      </c>
      <c r="M22" s="1">
        <v>98.43</v>
      </c>
      <c r="N22" s="10">
        <f t="shared" si="0"/>
        <v>201.09249000000003</v>
      </c>
      <c r="O22" s="1">
        <v>86.84</v>
      </c>
      <c r="P22" s="10">
        <f t="shared" si="1"/>
        <v>177.41412000000003</v>
      </c>
      <c r="Q22" s="11">
        <f t="shared" si="5"/>
        <v>4.5325400509770562E-4</v>
      </c>
      <c r="R22" s="11">
        <f t="shared" si="2"/>
        <v>4.783509090909091E-4</v>
      </c>
      <c r="S22" s="4">
        <f t="shared" si="3"/>
        <v>9.0650801019541124E-5</v>
      </c>
      <c r="T22" s="1">
        <f t="shared" si="6"/>
        <v>9.0650801019541122E-2</v>
      </c>
    </row>
    <row r="23" spans="1:20">
      <c r="A23" s="8">
        <v>44132</v>
      </c>
      <c r="B23" s="3">
        <v>26.8</v>
      </c>
      <c r="C23" s="1" t="s">
        <v>4</v>
      </c>
      <c r="D23" s="1">
        <v>45</v>
      </c>
      <c r="F23" s="1" t="s">
        <v>1</v>
      </c>
      <c r="G23" s="4">
        <v>1</v>
      </c>
      <c r="H23" s="1">
        <v>4</v>
      </c>
      <c r="I23" s="9">
        <v>0.42499999999999999</v>
      </c>
      <c r="J23" s="9">
        <v>0.49513888888888885</v>
      </c>
      <c r="K23" s="1">
        <v>101</v>
      </c>
      <c r="L23" s="10">
        <v>2</v>
      </c>
      <c r="M23" s="1">
        <v>98.43</v>
      </c>
      <c r="N23" s="10">
        <f t="shared" si="0"/>
        <v>201.09249000000003</v>
      </c>
      <c r="O23" s="1">
        <v>89.9</v>
      </c>
      <c r="P23" s="10">
        <f t="shared" si="1"/>
        <v>183.66570000000002</v>
      </c>
      <c r="Q23" s="11">
        <f t="shared" si="5"/>
        <v>3.1998804650184626E-4</v>
      </c>
      <c r="R23" s="11">
        <f t="shared" si="2"/>
        <v>3.4508495049504975E-4</v>
      </c>
      <c r="S23" s="4">
        <f t="shared" si="3"/>
        <v>7.9997011625461566E-5</v>
      </c>
      <c r="T23" s="1">
        <f t="shared" si="6"/>
        <v>7.9997011625461564E-2</v>
      </c>
    </row>
    <row r="24" spans="1:20">
      <c r="A24" s="8">
        <v>44132</v>
      </c>
      <c r="B24" s="3">
        <v>26.8</v>
      </c>
      <c r="C24" s="1" t="s">
        <v>4</v>
      </c>
      <c r="D24" s="1">
        <v>11</v>
      </c>
      <c r="F24" s="1" t="s">
        <v>1</v>
      </c>
      <c r="G24" s="4">
        <v>1</v>
      </c>
      <c r="H24" s="1">
        <v>3</v>
      </c>
      <c r="I24" s="9">
        <v>0.42569444444444443</v>
      </c>
      <c r="J24" s="9">
        <v>0.50069444444444444</v>
      </c>
      <c r="K24" s="1">
        <v>118</v>
      </c>
      <c r="L24" s="10">
        <v>2</v>
      </c>
      <c r="M24" s="1">
        <v>98.43</v>
      </c>
      <c r="N24" s="10">
        <f t="shared" si="0"/>
        <v>201.09249000000003</v>
      </c>
      <c r="O24" s="1">
        <v>91.1</v>
      </c>
      <c r="P24" s="10">
        <f t="shared" si="1"/>
        <v>186.1173</v>
      </c>
      <c r="Q24" s="11">
        <f t="shared" si="5"/>
        <v>2.2871987566781393E-4</v>
      </c>
      <c r="R24" s="11">
        <f t="shared" si="2"/>
        <v>2.5381677966101741E-4</v>
      </c>
      <c r="S24" s="4">
        <f t="shared" si="3"/>
        <v>7.623995855593798E-5</v>
      </c>
      <c r="T24" s="1">
        <f t="shared" si="6"/>
        <v>7.6239958555937973E-2</v>
      </c>
    </row>
    <row r="25" spans="1:20">
      <c r="A25" s="8">
        <v>44132</v>
      </c>
      <c r="B25" s="3">
        <v>26.8</v>
      </c>
      <c r="C25" s="1" t="s">
        <v>4</v>
      </c>
      <c r="D25" s="1">
        <v>20</v>
      </c>
      <c r="F25" s="1" t="s">
        <v>1</v>
      </c>
      <c r="G25" s="4">
        <v>1</v>
      </c>
      <c r="H25" s="1">
        <v>1</v>
      </c>
      <c r="I25" s="9">
        <v>0.4284722222222222</v>
      </c>
      <c r="J25" s="9">
        <v>0.50763888888888886</v>
      </c>
      <c r="K25" s="1">
        <v>114</v>
      </c>
      <c r="L25" s="10">
        <v>2</v>
      </c>
      <c r="M25" s="1">
        <v>98.43</v>
      </c>
      <c r="N25" s="10">
        <f t="shared" si="0"/>
        <v>201.09249000000003</v>
      </c>
      <c r="O25" s="1">
        <v>92.39</v>
      </c>
      <c r="P25" s="10">
        <f t="shared" si="1"/>
        <v>188.75277000000003</v>
      </c>
      <c r="Q25" s="11">
        <f t="shared" si="5"/>
        <v>1.9138941179627019E-4</v>
      </c>
      <c r="R25" s="11">
        <f t="shared" si="2"/>
        <v>2.1648631578947367E-4</v>
      </c>
      <c r="S25" s="4">
        <f t="shared" si="3"/>
        <v>1.9138941179627019E-4</v>
      </c>
      <c r="T25" s="1">
        <f t="shared" si="6"/>
        <v>0.1913894117962702</v>
      </c>
    </row>
    <row r="26" spans="1:20">
      <c r="A26" s="8">
        <v>44132</v>
      </c>
      <c r="B26" s="3">
        <v>26.8</v>
      </c>
      <c r="C26" s="1" t="s">
        <v>4</v>
      </c>
      <c r="D26" s="1">
        <v>26</v>
      </c>
      <c r="F26" s="1" t="s">
        <v>1</v>
      </c>
      <c r="G26" s="4">
        <v>1</v>
      </c>
      <c r="H26" s="1">
        <v>1</v>
      </c>
      <c r="I26" s="9">
        <v>0.43055555555555558</v>
      </c>
      <c r="J26" s="9">
        <v>0.51111111111111118</v>
      </c>
      <c r="K26" s="1">
        <v>116</v>
      </c>
      <c r="L26" s="10">
        <v>2</v>
      </c>
      <c r="M26" s="1">
        <v>98.43</v>
      </c>
      <c r="N26" s="10">
        <f t="shared" si="0"/>
        <v>201.09249000000003</v>
      </c>
      <c r="O26" s="1">
        <v>95.14</v>
      </c>
      <c r="P26" s="10">
        <f t="shared" si="1"/>
        <v>194.37102000000002</v>
      </c>
      <c r="Q26" s="11">
        <f t="shared" si="5"/>
        <v>9.0790509799900147E-5</v>
      </c>
      <c r="R26" s="11">
        <f t="shared" si="2"/>
        <v>1.1588741379310363E-4</v>
      </c>
      <c r="S26" s="4">
        <f t="shared" si="3"/>
        <v>9.0790509799900147E-5</v>
      </c>
      <c r="T26" s="1">
        <f t="shared" si="6"/>
        <v>9.0790509799900151E-2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Respiration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2020-10-30T20:02:45Z</dcterms:created>
  <dcterms:modified xsi:type="dcterms:W3CDTF">2020-10-30T20:53:56Z</dcterms:modified>
</cp:coreProperties>
</file>