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ee7af7944236a5/Työpöytä/Syksyn Projekti/"/>
    </mc:Choice>
  </mc:AlternateContent>
  <xr:revisionPtr revIDLastSave="244" documentId="8_{49191EE6-1398-4371-864B-250146D5A9DE}" xr6:coauthVersionLast="47" xr6:coauthVersionMax="47" xr10:uidLastSave="{4E054E88-F5B9-48F3-8479-695386E2D166}"/>
  <bookViews>
    <workbookView xWindow="-110" yWindow="-110" windowWidth="19420" windowHeight="10420" xr2:uid="{1D816CA6-8715-457B-97B3-B26897B6BF5A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0" i="1" l="1"/>
  <c r="T19" i="1"/>
  <c r="T20" i="1" s="1"/>
  <c r="U19" i="1"/>
  <c r="U20" i="1"/>
  <c r="V19" i="1"/>
  <c r="T18" i="1"/>
  <c r="U18" i="1"/>
  <c r="Q12" i="1"/>
  <c r="T12" i="1" s="1"/>
  <c r="U12" i="1" s="1"/>
  <c r="V12" i="1" s="1"/>
  <c r="Q13" i="1"/>
  <c r="T13" i="1" s="1"/>
  <c r="U13" i="1" s="1"/>
  <c r="V13" i="1" s="1"/>
  <c r="Q14" i="1"/>
  <c r="T14" i="1" s="1"/>
  <c r="U14" i="1" s="1"/>
  <c r="V14" i="1" s="1"/>
  <c r="Q15" i="1"/>
  <c r="Q16" i="1"/>
  <c r="Q17" i="1"/>
  <c r="T17" i="1" s="1"/>
  <c r="U17" i="1" s="1"/>
  <c r="V17" i="1" s="1"/>
  <c r="Q18" i="1"/>
  <c r="Q19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T16" i="1"/>
  <c r="U16" i="1" s="1"/>
  <c r="V16" i="1" s="1"/>
  <c r="T15" i="1"/>
  <c r="U15" i="1" s="1"/>
  <c r="V15" i="1" s="1"/>
  <c r="Q11" i="1"/>
  <c r="T11" i="1" s="1"/>
  <c r="U11" i="1" s="1"/>
  <c r="V11" i="1" s="1"/>
  <c r="Q10" i="1"/>
  <c r="T10" i="1" s="1"/>
  <c r="V18" i="1" l="1"/>
  <c r="U10" i="1"/>
  <c r="Q20" i="1"/>
  <c r="V10" i="1" l="1"/>
</calcChain>
</file>

<file path=xl/sharedStrings.xml><?xml version="1.0" encoding="utf-8"?>
<sst xmlns="http://schemas.openxmlformats.org/spreadsheetml/2006/main" count="45" uniqueCount="45">
  <si>
    <t>WIMMA LAB FORUM KUSTANNUSLASKELMA</t>
  </si>
  <si>
    <t>Start date</t>
  </si>
  <si>
    <t>13.9.2021</t>
  </si>
  <si>
    <t>Period</t>
  </si>
  <si>
    <t>13 weeks</t>
  </si>
  <si>
    <t>Closing date</t>
  </si>
  <si>
    <t>10.12.2021</t>
  </si>
  <si>
    <t>Milestone</t>
  </si>
  <si>
    <t>E0</t>
  </si>
  <si>
    <t>WEEK 1</t>
  </si>
  <si>
    <t>E1</t>
  </si>
  <si>
    <t>E2</t>
  </si>
  <si>
    <t>E3</t>
  </si>
  <si>
    <t>E4</t>
  </si>
  <si>
    <t>Executor of the work</t>
  </si>
  <si>
    <t>Estimate</t>
  </si>
  <si>
    <t>WEEK 0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</si>
  <si>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</si>
  <si>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</si>
  <si>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</si>
  <si>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</si>
  <si>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</si>
  <si>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</si>
  <si>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</si>
  <si>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</si>
  <si>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</si>
  <si>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</si>
  <si>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</si>
  <si>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TOTAL</t>
  </si>
  <si>
    <t>Nina, Projektihallinta ja ohjaus</t>
  </si>
  <si>
    <t>Klaus Kähö, Testaus</t>
  </si>
  <si>
    <t>Mauno Kara, Tietoturvatestaus</t>
  </si>
  <si>
    <t>Heikki Halipula, Asiakaspalvelu ja Viestintä</t>
  </si>
  <si>
    <t>Kauno Koivisto, Ohjelmointi, Backend</t>
  </si>
  <si>
    <t>Matti Urri,  Ohjelmointi, Frontend</t>
  </si>
  <si>
    <t>Arnold Suksi, Vanhempi projektipäällikkö</t>
  </si>
  <si>
    <t>Purho Kekkonen, Graafinen suunnittelu</t>
  </si>
  <si>
    <t>Maija Keskinen, Palvelumuotoilu</t>
  </si>
  <si>
    <t>Heli Heikki, Palvelutuotanto</t>
  </si>
  <si>
    <t>HOUR COST 
ALV 0%</t>
  </si>
  <si>
    <t>TOTAL COST 
ALV 0%</t>
  </si>
  <si>
    <t>TOTAL COST 
ALV24%</t>
  </si>
  <si>
    <t>TOTAL
 HOURS</t>
  </si>
  <si>
    <t>USAGE 
RATIO</t>
  </si>
  <si>
    <t>ALV 
osuus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</si>
</sst>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[$€-40B]_-;\-* #,##0\ [$€-40B]_-;_-* &quot;-&quot;??\ [$€-40B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1" fillId="3" borderId="7" xfId="0" applyFont="1" applyFill="1" applyBorder="1"/>
    <xf numFmtId="0" fontId="0" fillId="3" borderId="0" xfId="0" applyFill="1"/>
    <xf numFmtId="0" fontId="0" fillId="3" borderId="8" xfId="0" applyFill="1" applyBorder="1"/>
    <xf numFmtId="14" fontId="0" fillId="3" borderId="0" xfId="0" applyNumberFormat="1" applyFill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2" borderId="12" xfId="0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1" fillId="3" borderId="18" xfId="0" applyFont="1" applyFill="1" applyBorder="1"/>
    <xf numFmtId="0" fontId="0" fillId="3" borderId="16" xfId="0" applyFill="1" applyBorder="1"/>
    <xf numFmtId="164" fontId="0" fillId="3" borderId="16" xfId="0" applyNumberFormat="1" applyFill="1" applyBorder="1"/>
    <xf numFmtId="164" fontId="1" fillId="3" borderId="16" xfId="0" applyNumberFormat="1" applyFont="1" applyFill="1" applyBorder="1"/>
    <xf numFmtId="9" fontId="0" fillId="3" borderId="17" xfId="0" applyNumberFormat="1" applyFill="1" applyBorder="1"/>
    <xf numFmtId="0" fontId="2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20" xfId="0" applyFont="1" applyFill="1" applyBorder="1"/>
    <xf numFmtId="0" fontId="0" fillId="4" borderId="21" xfId="0" applyFill="1" applyBorder="1"/>
    <xf numFmtId="0" fontId="0" fillId="4" borderId="16" xfId="0" applyFill="1" applyBorder="1"/>
    <xf numFmtId="0" fontId="1" fillId="4" borderId="16" xfId="0" applyFont="1" applyFill="1" applyBorder="1" applyAlignment="1">
      <alignment horizontal="center" vertical="center"/>
    </xf>
    <xf numFmtId="0" fontId="1" fillId="4" borderId="21" xfId="0" applyFont="1" applyFill="1" applyBorder="1"/>
    <xf numFmtId="164" fontId="1" fillId="4" borderId="21" xfId="0" applyNumberFormat="1" applyFont="1" applyFill="1" applyBorder="1"/>
    <xf numFmtId="0" fontId="1" fillId="3" borderId="19" xfId="0" applyFont="1" applyFill="1" applyBorder="1"/>
    <xf numFmtId="0" fontId="1" fillId="3" borderId="23" xfId="0" applyFont="1" applyFill="1" applyBorder="1"/>
    <xf numFmtId="0" fontId="0" fillId="2" borderId="0" xfId="0" applyFill="1"/>
    <xf numFmtId="0" fontId="1" fillId="4" borderId="16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9" fontId="0" fillId="4" borderId="22" xfId="0" applyNumberFormat="1" applyFill="1" applyBorder="1"/>
    <xf numFmtId="0" fontId="1" fillId="4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Taul1!$U$9</c:f>
              <c:strCache>
                <c:ptCount val="1"/>
                <c:pt idx="0">
                  <c:v>TOTAL COST 
ALV24%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strRef>
              <c:f>Taul1!$B$10:$B$19</c:f>
              <c:strCache>
                <c:ptCount val="10"/>
                <c:pt idx="0">
                  <c:v>Nina, Projektihallinta ja ohjaus</c:v>
                </c:pt>
                <c:pt idx="1">
                  <c:v>Matti Urri,  Ohjelmointi, Frontend</c:v>
                </c:pt>
                <c:pt idx="2">
                  <c:v>Kauno Koivisto, Ohjelmointi, Backend</c:v>
                </c:pt>
                <c:pt idx="3">
                  <c:v>Arnold Suksi, Vanhempi projektipäällikkö</c:v>
                </c:pt>
                <c:pt idx="4">
                  <c:v>Purho Kekkonen, Graafinen suunnittelu</c:v>
                </c:pt>
                <c:pt idx="5">
                  <c:v>Heikki Halipula, Asiakaspalvelu ja Viestintä</c:v>
                </c:pt>
                <c:pt idx="6">
                  <c:v>Klaus Kähö, Testaus</c:v>
                </c:pt>
                <c:pt idx="7">
                  <c:v>Mauno Kara, Tietoturvatestaus</c:v>
                </c:pt>
                <c:pt idx="8">
                  <c:v>Heli Heikki, Palvelutuotanto</c:v>
                </c:pt>
                <c:pt idx="9">
                  <c:v>Maija Keskinen, Palvelumuotoilu</c:v>
                </c:pt>
              </c:strCache>
            </c:strRef>
          </c:cat>
          <c:val>
            <c:numRef>
              <c:f>Taul1!$U$10:$U$19</c:f>
              <c:numCache>
                <c:formatCode>_-* #,##0\ [$€-40B]_-;\-* #,##0\ [$€-40B]_-;_-* "-"??\ [$€-40B]_-;_-@_-</c:formatCode>
                <c:ptCount val="10"/>
                <c:pt idx="0">
                  <c:v>19096</c:v>
                </c:pt>
                <c:pt idx="1">
                  <c:v>13640</c:v>
                </c:pt>
                <c:pt idx="2">
                  <c:v>13640</c:v>
                </c:pt>
                <c:pt idx="3">
                  <c:v>13640</c:v>
                </c:pt>
                <c:pt idx="4">
                  <c:v>13640</c:v>
                </c:pt>
                <c:pt idx="5">
                  <c:v>12276</c:v>
                </c:pt>
                <c:pt idx="6">
                  <c:v>13640</c:v>
                </c:pt>
                <c:pt idx="7">
                  <c:v>13640</c:v>
                </c:pt>
                <c:pt idx="8">
                  <c:v>13640</c:v>
                </c:pt>
                <c:pt idx="9">
                  <c:v>13640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E8E-8E35-12CC1EF42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7831800"/>
        <c:axId val="672860496"/>
      </c:barChart>
      <c:catAx>
        <c:axId val="667831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2860496"/>
        <c:crosses val="autoZero"/>
        <c:auto val="1"/>
        <c:lblAlgn val="ctr"/>
        <c:lblOffset val="100"/>
        <c:noMultiLvlLbl val="0"/>
      </c:catAx>
      <c:valAx>
        <c:axId val="672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[$€-40B]_-;\-* #,##0\ [$€-40B]_-;_-* &quot;-&quot;??\ [$€-40B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83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Breakdown of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Projektinhallinta ja ohjaus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Taul1!$D$9:$P$9</c:f>
              <c:strCache>
                <c:ptCount val="13"/>
                <c:pt idx="0">
                  <c:v>WEEK 0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  <c:pt idx="12">
                  <c:v>WEEK 12</c:v>
                </c:pt>
              </c:strCache>
            </c:strRef>
          </c:cat>
          <c:val>
            <c:numRef>
              <c:f>Taul1!$D$10:$P$10</c:f>
              <c:numCache>
                <c:formatCode>General</c:formatCode>
                <c:ptCount val="13"/>
                <c:pt idx="0">
                  <c:v>35</c:v>
                </c:pt>
                <c:pt idx="1">
                  <c:v>25</c:v>
                </c:pt>
                <c:pt idx="2">
                  <c:v>25</c:v>
                </c:pt>
                <c:pt idx="3">
                  <c:v>15</c:v>
                </c:pt>
                <c:pt idx="4">
                  <c:v>10</c:v>
                </c:pt>
                <c:pt idx="5">
                  <c:v>20</c:v>
                </c:pt>
                <c:pt idx="6">
                  <c:v>10</c:v>
                </c:pt>
                <c:pt idx="7">
                  <c:v>20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4-4722-851E-D9020D2429D0}"/>
            </c:ext>
          </c:extLst>
        </c:ser>
        <c:ser>
          <c:idx val="1"/>
          <c:order val="1"/>
          <c:tx>
            <c:v>Ohjelmointi, Frontend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Taul1!$D$11:$P$11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24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34-4722-851E-D9020D2429D0}"/>
            </c:ext>
          </c:extLst>
        </c:ser>
        <c:ser>
          <c:idx val="2"/>
          <c:order val="2"/>
          <c:tx>
            <c:v>Ohjelmointi, Backend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Taul1!$D$12:$P$12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24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34-4722-851E-D9020D2429D0}"/>
            </c:ext>
          </c:extLst>
        </c:ser>
        <c:ser>
          <c:idx val="3"/>
          <c:order val="3"/>
          <c:tx>
            <c:v>Graafinen suunnittelu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Taul1!$D$14:$P$14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35</c:v>
                </c:pt>
                <c:pt idx="5">
                  <c:v>35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34-4722-851E-D9020D2429D0}"/>
            </c:ext>
          </c:extLst>
        </c:ser>
        <c:ser>
          <c:idx val="4"/>
          <c:order val="4"/>
          <c:tx>
            <c:v>Testaus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Taul1!$D$16:$P$16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17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34-4722-851E-D9020D2429D0}"/>
            </c:ext>
          </c:extLst>
        </c:ser>
        <c:ser>
          <c:idx val="5"/>
          <c:order val="5"/>
          <c:tx>
            <c:v>Tietoturvatestaus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Taul1!$D$17:$P$17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20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34-4722-851E-D9020D2429D0}"/>
            </c:ext>
          </c:extLst>
        </c:ser>
        <c:ser>
          <c:idx val="6"/>
          <c:order val="6"/>
          <c:tx>
            <c:v>Palvelutuotanto</c:v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Taul1!$D$18:$P$18</c:f>
              <c:numCache>
                <c:formatCode>General</c:formatCode>
                <c:ptCount val="13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25</c:v>
                </c:pt>
                <c:pt idx="8">
                  <c:v>15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34-4722-851E-D9020D2429D0}"/>
            </c:ext>
          </c:extLst>
        </c:ser>
        <c:ser>
          <c:idx val="7"/>
          <c:order val="7"/>
          <c:tx>
            <c:v>Palvelumuotoilu</c:v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Taul1!$D$19:$P$19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25</c:v>
                </c:pt>
                <c:pt idx="8">
                  <c:v>15</c:v>
                </c:pt>
                <c:pt idx="9">
                  <c:v>15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34-4722-851E-D9020D2429D0}"/>
            </c:ext>
          </c:extLst>
        </c:ser>
        <c:ser>
          <c:idx val="8"/>
          <c:order val="8"/>
          <c:tx>
            <c:v>Asiakaspalvelu ja viestintä</c:v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Taul1!$D$15:$P$15</c:f>
              <c:numCache>
                <c:formatCode>General</c:formatCode>
                <c:ptCount val="13"/>
                <c:pt idx="0">
                  <c:v>20</c:v>
                </c:pt>
                <c:pt idx="1">
                  <c:v>30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30</c:v>
                </c:pt>
                <c:pt idx="6">
                  <c:v>5</c:v>
                </c:pt>
                <c:pt idx="7">
                  <c:v>30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34-4722-851E-D9020D2429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90700488"/>
        <c:axId val="1290702728"/>
      </c:barChart>
      <c:catAx>
        <c:axId val="1290700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0702728"/>
        <c:crosses val="autoZero"/>
        <c:auto val="1"/>
        <c:lblAlgn val="ctr"/>
        <c:lblOffset val="100"/>
        <c:noMultiLvlLbl val="0"/>
      </c:catAx>
      <c:valAx>
        <c:axId val="12907027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Work hours /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crossAx val="129070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20</xdr:row>
      <xdr:rowOff>180975</xdr:rowOff>
    </xdr:from>
    <xdr:to>
      <xdr:col>5</xdr:col>
      <xdr:colOff>349250</xdr:colOff>
      <xdr:row>34</xdr:row>
      <xdr:rowOff>31750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6B3B80DD-3FAD-440C-9AC2-4E407E708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22</xdr:row>
      <xdr:rowOff>44450</xdr:rowOff>
    </xdr:from>
    <xdr:to>
      <xdr:col>18</xdr:col>
      <xdr:colOff>317499</xdr:colOff>
      <xdr:row>48</xdr:row>
      <xdr:rowOff>44450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DB5B0119-0EAE-4CF6-A308-523B12CFF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0B47-DA73-44FA-A992-A2EC0DCD09E7}">
  <dimension ref="B1:W20"/>
  <sheetViews>
    <sheetView tabSelected="1" topLeftCell="C31" workbookViewId="0">
      <selection activeCell="G22" sqref="G22"/>
    </sheetView>
  </sheetViews>
  <sheetFormatPr defaultRowHeight="14.5" x14ac:dyDescent="0.35"/>
  <cols>
    <col min="1" max="1" width="8.7265625" customWidth="1"/>
    <col min="2" max="2" width="37.90625" customWidth="1"/>
    <col min="4" max="4" width="8" customWidth="1"/>
    <col min="5" max="5" width="7.90625" customWidth="1"/>
    <col min="6" max="6" width="8.08984375" customWidth="1"/>
    <col min="7" max="7" width="7.90625" customWidth="1"/>
    <col min="8" max="8" width="7.7265625" customWidth="1"/>
    <col min="9" max="9" width="8" customWidth="1"/>
    <col min="10" max="10" width="7.453125" customWidth="1"/>
    <col min="11" max="11" width="7.81640625" customWidth="1"/>
    <col min="12" max="12" width="8.08984375" customWidth="1"/>
    <col min="13" max="13" width="7.7265625" customWidth="1"/>
    <col min="16" max="16" width="8.7265625" customWidth="1"/>
    <col min="17" max="17" width="8.36328125" customWidth="1"/>
    <col min="18" max="18" width="0.453125" customWidth="1"/>
    <col min="19" max="19" width="10.54296875" customWidth="1"/>
    <col min="20" max="20" width="11.6328125" customWidth="1"/>
    <col min="21" max="21" width="11" customWidth="1"/>
    <col min="22" max="22" width="8.26953125" customWidth="1"/>
    <col min="23" max="23" width="9.6328125" customWidth="1"/>
  </cols>
  <sheetData>
    <row r="1" spans="2:23" ht="15" thickBot="1" x14ac:dyDescent="0.4"/>
    <row r="2" spans="2:23" ht="16" thickBot="1" x14ac:dyDescent="0.4">
      <c r="B2" s="23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5"/>
    </row>
    <row r="3" spans="2:23" x14ac:dyDescent="0.3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</row>
    <row r="4" spans="2:23" x14ac:dyDescent="0.35">
      <c r="B4" s="4" t="s">
        <v>1</v>
      </c>
      <c r="C4" s="5" t="s">
        <v>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/>
    </row>
    <row r="5" spans="2:23" x14ac:dyDescent="0.35">
      <c r="B5" s="4" t="s">
        <v>3</v>
      </c>
      <c r="C5" s="5" t="s">
        <v>4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6"/>
    </row>
    <row r="6" spans="2:23" x14ac:dyDescent="0.35">
      <c r="B6" s="4" t="s">
        <v>5</v>
      </c>
      <c r="C6" s="7" t="s">
        <v>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6"/>
    </row>
    <row r="7" spans="2:23" ht="15" thickBot="1" x14ac:dyDescent="0.4"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</row>
    <row r="8" spans="2:23" ht="14" customHeight="1" thickBot="1" x14ac:dyDescent="0.4">
      <c r="B8" s="11"/>
      <c r="C8" s="12" t="s">
        <v>7</v>
      </c>
      <c r="D8" s="13" t="s">
        <v>8</v>
      </c>
      <c r="E8" s="34"/>
      <c r="F8" s="14"/>
      <c r="G8" s="14"/>
      <c r="H8" s="14"/>
      <c r="I8" s="13" t="s">
        <v>10</v>
      </c>
      <c r="J8" s="14"/>
      <c r="K8" s="13" t="s">
        <v>11</v>
      </c>
      <c r="L8" s="14"/>
      <c r="M8" s="14"/>
      <c r="N8" s="13" t="s">
        <v>12</v>
      </c>
      <c r="O8" s="14"/>
      <c r="P8" s="13" t="s">
        <v>13</v>
      </c>
      <c r="Q8" s="14"/>
      <c r="R8" s="15"/>
      <c r="S8" s="15"/>
      <c r="T8" s="15"/>
      <c r="U8" s="15"/>
      <c r="V8" s="15"/>
      <c r="W8" s="16"/>
    </row>
    <row r="9" spans="2:23" ht="43" customHeight="1" thickBot="1" x14ac:dyDescent="0.4">
      <c r="B9" s="39" t="s">
        <v>14</v>
      </c>
      <c r="C9" s="29" t="s">
        <v>15</v>
      </c>
      <c r="D9" s="29" t="s">
        <v>16</v>
      </c>
      <c r="E9" s="36" t="s">
        <v>9</v>
      </c>
      <c r="F9" s="29" t="s">
        <v>17</v>
      </c>
      <c r="G9" s="29" t="s">
        <v>18</v>
      </c>
      <c r="H9" s="29" t="s">
        <v>19</v>
      </c>
      <c r="I9" s="29" t="s">
        <v>20</v>
      </c>
      <c r="J9" s="29" t="s">
        <v>21</v>
      </c>
      <c r="K9" s="29" t="s">
        <v>22</v>
      </c>
      <c r="L9" s="29" t="s">
        <v>23</v>
      </c>
      <c r="M9" s="29" t="s">
        <v>24</v>
      </c>
      <c r="N9" s="29" t="s">
        <v>25</v>
      </c>
      <c r="O9" s="29" t="s">
        <v>26</v>
      </c>
      <c r="P9" s="29" t="s">
        <v>27</v>
      </c>
      <c r="Q9" s="35" t="s">
        <v>42</v>
      </c>
      <c r="R9" s="28"/>
      <c r="S9" s="35" t="s">
        <v>39</v>
      </c>
      <c r="T9" s="35" t="s">
        <v>40</v>
      </c>
      <c r="U9" s="35" t="s">
        <v>41</v>
      </c>
      <c r="V9" s="35" t="s">
        <v>44</v>
      </c>
      <c r="W9" s="41" t="s">
        <v>43</v>
      </c>
    </row>
    <row r="10" spans="2:23" x14ac:dyDescent="0.35">
      <c r="B10" s="18" t="s">
        <v>29</v>
      </c>
      <c r="C10" s="19">
        <v>220</v>
      </c>
      <c r="D10" s="19">
        <v>35</v>
      </c>
      <c r="E10" s="19">
        <v>25</v>
      </c>
      <c r="F10" s="19">
        <v>25</v>
      </c>
      <c r="G10" s="19">
        <v>15</v>
      </c>
      <c r="H10" s="19">
        <v>10</v>
      </c>
      <c r="I10" s="19">
        <v>20</v>
      </c>
      <c r="J10" s="19">
        <v>10</v>
      </c>
      <c r="K10" s="19">
        <v>20</v>
      </c>
      <c r="L10" s="19">
        <v>10</v>
      </c>
      <c r="M10" s="19">
        <v>10</v>
      </c>
      <c r="N10" s="19">
        <v>20</v>
      </c>
      <c r="O10" s="19">
        <v>10</v>
      </c>
      <c r="P10" s="19">
        <v>10</v>
      </c>
      <c r="Q10" s="19">
        <f>SUM(D10:P10)</f>
        <v>220</v>
      </c>
      <c r="R10" s="17"/>
      <c r="S10" s="20">
        <v>70</v>
      </c>
      <c r="T10" s="37">
        <f>Q10*S10</f>
        <v>15400</v>
      </c>
      <c r="U10" s="21">
        <f>T10*1.24</f>
        <v>19096</v>
      </c>
      <c r="V10" s="20">
        <f>U10-T10</f>
        <v>3696</v>
      </c>
      <c r="W10" s="22">
        <v>1</v>
      </c>
    </row>
    <row r="11" spans="2:23" x14ac:dyDescent="0.35">
      <c r="B11" s="18" t="s">
        <v>34</v>
      </c>
      <c r="C11" s="19">
        <v>220</v>
      </c>
      <c r="D11" s="19">
        <v>2</v>
      </c>
      <c r="E11" s="19">
        <v>2</v>
      </c>
      <c r="F11" s="19">
        <v>5</v>
      </c>
      <c r="G11" s="19">
        <v>5</v>
      </c>
      <c r="H11" s="19">
        <v>10</v>
      </c>
      <c r="I11" s="19">
        <v>30</v>
      </c>
      <c r="J11" s="19">
        <v>30</v>
      </c>
      <c r="K11" s="19">
        <v>30</v>
      </c>
      <c r="L11" s="19">
        <v>20</v>
      </c>
      <c r="M11" s="19">
        <v>30</v>
      </c>
      <c r="N11" s="19">
        <v>30</v>
      </c>
      <c r="O11" s="19">
        <v>24</v>
      </c>
      <c r="P11" s="19">
        <v>2</v>
      </c>
      <c r="Q11" s="19">
        <f>SUM(D11:P11)</f>
        <v>220</v>
      </c>
      <c r="R11" s="17"/>
      <c r="S11" s="20">
        <v>50</v>
      </c>
      <c r="T11" s="20">
        <f>Q11*S11</f>
        <v>11000</v>
      </c>
      <c r="U11" s="21">
        <f>T11*1.24</f>
        <v>13640</v>
      </c>
      <c r="V11" s="20">
        <f>U11-T11</f>
        <v>2640</v>
      </c>
      <c r="W11" s="22">
        <v>1</v>
      </c>
    </row>
    <row r="12" spans="2:23" x14ac:dyDescent="0.35">
      <c r="B12" s="18" t="s">
        <v>33</v>
      </c>
      <c r="C12" s="19">
        <v>220</v>
      </c>
      <c r="D12" s="19">
        <v>2</v>
      </c>
      <c r="E12" s="19">
        <v>2</v>
      </c>
      <c r="F12" s="19">
        <v>5</v>
      </c>
      <c r="G12" s="19">
        <v>5</v>
      </c>
      <c r="H12" s="19">
        <v>10</v>
      </c>
      <c r="I12" s="19">
        <v>30</v>
      </c>
      <c r="J12" s="19">
        <v>30</v>
      </c>
      <c r="K12" s="19">
        <v>30</v>
      </c>
      <c r="L12" s="19">
        <v>20</v>
      </c>
      <c r="M12" s="19">
        <v>30</v>
      </c>
      <c r="N12" s="19">
        <v>30</v>
      </c>
      <c r="O12" s="19">
        <v>24</v>
      </c>
      <c r="P12" s="19">
        <v>2</v>
      </c>
      <c r="Q12" s="19">
        <f t="shared" ref="Q12:Q19" si="0">SUM(D12:P12)</f>
        <v>220</v>
      </c>
      <c r="R12" s="17"/>
      <c r="S12" s="20">
        <v>50</v>
      </c>
      <c r="T12" s="20">
        <f>Q12*S12</f>
        <v>11000</v>
      </c>
      <c r="U12" s="21">
        <f>T12*1.24</f>
        <v>13640</v>
      </c>
      <c r="V12" s="20">
        <f>U12-T12</f>
        <v>2640</v>
      </c>
      <c r="W12" s="22">
        <v>1</v>
      </c>
    </row>
    <row r="13" spans="2:23" x14ac:dyDescent="0.35">
      <c r="B13" s="18" t="s">
        <v>35</v>
      </c>
      <c r="C13" s="19">
        <v>220</v>
      </c>
      <c r="D13" s="19">
        <v>5</v>
      </c>
      <c r="E13" s="19">
        <v>5</v>
      </c>
      <c r="F13" s="19">
        <v>10</v>
      </c>
      <c r="G13" s="19">
        <v>15</v>
      </c>
      <c r="H13" s="19">
        <v>20</v>
      </c>
      <c r="I13" s="19">
        <v>25</v>
      </c>
      <c r="J13" s="19">
        <v>25</v>
      </c>
      <c r="K13" s="19">
        <v>20</v>
      </c>
      <c r="L13" s="19">
        <v>20</v>
      </c>
      <c r="M13" s="19">
        <v>20</v>
      </c>
      <c r="N13" s="19">
        <v>25</v>
      </c>
      <c r="O13" s="19">
        <v>25</v>
      </c>
      <c r="P13" s="19">
        <v>5</v>
      </c>
      <c r="Q13" s="19">
        <f t="shared" si="0"/>
        <v>220</v>
      </c>
      <c r="R13" s="17"/>
      <c r="S13" s="20">
        <v>50</v>
      </c>
      <c r="T13" s="20">
        <f>Q13*S13</f>
        <v>11000</v>
      </c>
      <c r="U13" s="21">
        <f>T13*1.24</f>
        <v>13640</v>
      </c>
      <c r="V13" s="20">
        <f>U13-T13</f>
        <v>2640</v>
      </c>
      <c r="W13" s="22">
        <v>1</v>
      </c>
    </row>
    <row r="14" spans="2:23" x14ac:dyDescent="0.35">
      <c r="B14" s="18" t="s">
        <v>36</v>
      </c>
      <c r="C14" s="19">
        <v>220</v>
      </c>
      <c r="D14" s="19">
        <v>5</v>
      </c>
      <c r="E14" s="19">
        <v>10</v>
      </c>
      <c r="F14" s="19">
        <v>15</v>
      </c>
      <c r="G14" s="19">
        <v>20</v>
      </c>
      <c r="H14" s="19">
        <v>35</v>
      </c>
      <c r="I14" s="19">
        <v>35</v>
      </c>
      <c r="J14" s="19">
        <v>30</v>
      </c>
      <c r="K14" s="19">
        <v>20</v>
      </c>
      <c r="L14" s="19">
        <v>10</v>
      </c>
      <c r="M14" s="19">
        <v>10</v>
      </c>
      <c r="N14" s="19">
        <v>10</v>
      </c>
      <c r="O14" s="19">
        <v>10</v>
      </c>
      <c r="P14" s="19">
        <v>10</v>
      </c>
      <c r="Q14" s="19">
        <f t="shared" si="0"/>
        <v>220</v>
      </c>
      <c r="R14" s="17"/>
      <c r="S14" s="20">
        <v>50</v>
      </c>
      <c r="T14" s="20">
        <f>Q14*S14</f>
        <v>11000</v>
      </c>
      <c r="U14" s="21">
        <f>T14*1.24</f>
        <v>13640</v>
      </c>
      <c r="V14" s="20">
        <f>U14-T14</f>
        <v>2640</v>
      </c>
      <c r="W14" s="22">
        <v>1</v>
      </c>
    </row>
    <row r="15" spans="2:23" x14ac:dyDescent="0.35">
      <c r="B15" s="18" t="s">
        <v>32</v>
      </c>
      <c r="C15" s="19">
        <v>220</v>
      </c>
      <c r="D15" s="19">
        <v>20</v>
      </c>
      <c r="E15" s="19">
        <v>30</v>
      </c>
      <c r="F15" s="19">
        <v>20</v>
      </c>
      <c r="G15" s="19">
        <v>5</v>
      </c>
      <c r="H15" s="19">
        <v>5</v>
      </c>
      <c r="I15" s="19">
        <v>30</v>
      </c>
      <c r="J15" s="19">
        <v>5</v>
      </c>
      <c r="K15" s="19">
        <v>30</v>
      </c>
      <c r="L15" s="19">
        <v>5</v>
      </c>
      <c r="M15" s="19">
        <v>5</v>
      </c>
      <c r="N15" s="19">
        <v>5</v>
      </c>
      <c r="O15" s="19">
        <v>30</v>
      </c>
      <c r="P15" s="19">
        <v>30</v>
      </c>
      <c r="Q15" s="19">
        <f t="shared" si="0"/>
        <v>220</v>
      </c>
      <c r="R15" s="17"/>
      <c r="S15" s="20">
        <v>45</v>
      </c>
      <c r="T15" s="20">
        <f>Q15*S15</f>
        <v>9900</v>
      </c>
      <c r="U15" s="21">
        <f>T15*1.24</f>
        <v>12276</v>
      </c>
      <c r="V15" s="20">
        <f>U15-T15</f>
        <v>2376</v>
      </c>
      <c r="W15" s="22">
        <v>1</v>
      </c>
    </row>
    <row r="16" spans="2:23" x14ac:dyDescent="0.35">
      <c r="B16" s="18" t="s">
        <v>30</v>
      </c>
      <c r="C16" s="19">
        <v>220</v>
      </c>
      <c r="D16" s="19">
        <v>15</v>
      </c>
      <c r="E16" s="19">
        <v>20</v>
      </c>
      <c r="F16" s="19">
        <v>15</v>
      </c>
      <c r="G16" s="19">
        <v>15</v>
      </c>
      <c r="H16" s="19">
        <v>15</v>
      </c>
      <c r="I16" s="19">
        <v>20</v>
      </c>
      <c r="J16" s="19">
        <v>20</v>
      </c>
      <c r="K16" s="19">
        <v>20</v>
      </c>
      <c r="L16" s="19">
        <v>20</v>
      </c>
      <c r="M16" s="19">
        <v>20</v>
      </c>
      <c r="N16" s="19">
        <v>20</v>
      </c>
      <c r="O16" s="19">
        <v>17</v>
      </c>
      <c r="P16" s="19">
        <v>3</v>
      </c>
      <c r="Q16" s="19">
        <f t="shared" si="0"/>
        <v>220</v>
      </c>
      <c r="R16" s="17"/>
      <c r="S16" s="20">
        <v>50</v>
      </c>
      <c r="T16" s="20">
        <f>Q16*S16</f>
        <v>11000</v>
      </c>
      <c r="U16" s="21">
        <f>T16*1.24</f>
        <v>13640</v>
      </c>
      <c r="V16" s="20">
        <f>U16-T16</f>
        <v>2640</v>
      </c>
      <c r="W16" s="22">
        <v>1</v>
      </c>
    </row>
    <row r="17" spans="2:23" x14ac:dyDescent="0.35">
      <c r="B17" s="18" t="s">
        <v>31</v>
      </c>
      <c r="C17" s="19">
        <v>220</v>
      </c>
      <c r="D17" s="19">
        <v>5</v>
      </c>
      <c r="E17" s="19">
        <v>5</v>
      </c>
      <c r="F17" s="19">
        <v>10</v>
      </c>
      <c r="G17" s="19">
        <v>10</v>
      </c>
      <c r="H17" s="19">
        <v>15</v>
      </c>
      <c r="I17" s="19">
        <v>25</v>
      </c>
      <c r="J17" s="19">
        <v>25</v>
      </c>
      <c r="K17" s="19">
        <v>25</v>
      </c>
      <c r="L17" s="19">
        <v>25</v>
      </c>
      <c r="M17" s="19">
        <v>25</v>
      </c>
      <c r="N17" s="19">
        <v>25</v>
      </c>
      <c r="O17" s="19">
        <v>20</v>
      </c>
      <c r="P17" s="19">
        <v>5</v>
      </c>
      <c r="Q17" s="19">
        <f t="shared" si="0"/>
        <v>220</v>
      </c>
      <c r="R17" s="17"/>
      <c r="S17" s="20">
        <v>50</v>
      </c>
      <c r="T17" s="20">
        <f>Q17*S17</f>
        <v>11000</v>
      </c>
      <c r="U17" s="21">
        <f>T17*1.24</f>
        <v>13640</v>
      </c>
      <c r="V17" s="20">
        <f>U17-T17</f>
        <v>2640</v>
      </c>
      <c r="W17" s="22">
        <v>1</v>
      </c>
    </row>
    <row r="18" spans="2:23" x14ac:dyDescent="0.35">
      <c r="B18" s="33" t="s">
        <v>38</v>
      </c>
      <c r="C18" s="19">
        <v>220</v>
      </c>
      <c r="D18" s="19">
        <v>5</v>
      </c>
      <c r="E18" s="19">
        <v>15</v>
      </c>
      <c r="F18" s="19">
        <v>20</v>
      </c>
      <c r="G18" s="19">
        <v>25</v>
      </c>
      <c r="H18" s="19">
        <v>35</v>
      </c>
      <c r="I18" s="19">
        <v>35</v>
      </c>
      <c r="J18" s="19">
        <v>35</v>
      </c>
      <c r="K18" s="19">
        <v>25</v>
      </c>
      <c r="L18" s="19">
        <v>15</v>
      </c>
      <c r="M18" s="19">
        <v>3</v>
      </c>
      <c r="N18" s="19">
        <v>3</v>
      </c>
      <c r="O18" s="19">
        <v>2</v>
      </c>
      <c r="P18" s="19">
        <v>2</v>
      </c>
      <c r="Q18" s="19">
        <f t="shared" si="0"/>
        <v>220</v>
      </c>
      <c r="R18" s="17"/>
      <c r="S18" s="20">
        <v>50</v>
      </c>
      <c r="T18" s="20">
        <f>Q18*S18</f>
        <v>11000</v>
      </c>
      <c r="U18" s="21">
        <f>T18*1.24</f>
        <v>13640</v>
      </c>
      <c r="V18" s="20">
        <f>U18-T18</f>
        <v>2640</v>
      </c>
      <c r="W18" s="22">
        <v>1</v>
      </c>
    </row>
    <row r="19" spans="2:23" ht="15" thickBot="1" x14ac:dyDescent="0.4">
      <c r="B19" s="32" t="s">
        <v>37</v>
      </c>
      <c r="C19" s="19">
        <v>220</v>
      </c>
      <c r="D19" s="19">
        <v>5</v>
      </c>
      <c r="E19" s="19">
        <v>10</v>
      </c>
      <c r="F19" s="19">
        <v>15</v>
      </c>
      <c r="G19" s="19">
        <v>20</v>
      </c>
      <c r="H19" s="19">
        <v>35</v>
      </c>
      <c r="I19" s="19">
        <v>35</v>
      </c>
      <c r="J19" s="19">
        <v>35</v>
      </c>
      <c r="K19" s="19">
        <v>25</v>
      </c>
      <c r="L19" s="19">
        <v>15</v>
      </c>
      <c r="M19" s="19">
        <v>15</v>
      </c>
      <c r="N19" s="19">
        <v>5</v>
      </c>
      <c r="O19" s="19">
        <v>3</v>
      </c>
      <c r="P19" s="19">
        <v>2</v>
      </c>
      <c r="Q19" s="19">
        <f t="shared" si="0"/>
        <v>220</v>
      </c>
      <c r="R19" s="17"/>
      <c r="S19" s="20">
        <v>50</v>
      </c>
      <c r="T19" s="20">
        <f>Q19*S19</f>
        <v>11000</v>
      </c>
      <c r="U19" s="21">
        <f>T19*1.24</f>
        <v>13640</v>
      </c>
      <c r="V19" s="20">
        <f>U19-T19</f>
        <v>2640</v>
      </c>
      <c r="W19" s="22">
        <v>1</v>
      </c>
    </row>
    <row r="20" spans="2:23" ht="15" thickBot="1" x14ac:dyDescent="0.4">
      <c r="B20" s="40" t="s">
        <v>28</v>
      </c>
      <c r="C20" s="26">
        <f>SUM(C10:C19)</f>
        <v>2200</v>
      </c>
      <c r="D20" s="27">
        <f>SUM(D10:D17)</f>
        <v>89</v>
      </c>
      <c r="E20" s="27">
        <f>SUM(E10:E17)</f>
        <v>99</v>
      </c>
      <c r="F20" s="27">
        <f>SUM(F10:F17)</f>
        <v>105</v>
      </c>
      <c r="G20" s="27">
        <f>SUM(G10:G17)</f>
        <v>90</v>
      </c>
      <c r="H20" s="27">
        <f>SUM(H10:H17)</f>
        <v>120</v>
      </c>
      <c r="I20" s="27">
        <f>SUM(I10:I17)</f>
        <v>215</v>
      </c>
      <c r="J20" s="27">
        <f>SUM(J10:J17)</f>
        <v>175</v>
      </c>
      <c r="K20" s="27">
        <f>SUM(K10:K17)</f>
        <v>195</v>
      </c>
      <c r="L20" s="27">
        <f>SUM(L10:L17)</f>
        <v>130</v>
      </c>
      <c r="M20" s="27">
        <f>SUM(M10:M17)</f>
        <v>150</v>
      </c>
      <c r="N20" s="27">
        <f>SUM(N10:N17)</f>
        <v>165</v>
      </c>
      <c r="O20" s="27">
        <f>SUM(O10:O17)</f>
        <v>160</v>
      </c>
      <c r="P20" s="27">
        <f>SUM(P10:P17)</f>
        <v>67</v>
      </c>
      <c r="Q20" s="30">
        <f>SUM(Q10:Q17)</f>
        <v>1760</v>
      </c>
      <c r="R20" s="27"/>
      <c r="S20" s="27"/>
      <c r="T20" s="31">
        <f>SUM(T10:T19)</f>
        <v>113300</v>
      </c>
      <c r="U20" s="31">
        <f>SUM(U10:U19)</f>
        <v>140492</v>
      </c>
      <c r="V20" s="31">
        <f>SUM(V10+V11+V12+V13+V14+V15+V16+V17+V18+V19)</f>
        <v>27192</v>
      </c>
      <c r="W20" s="38">
        <v>1</v>
      </c>
    </row>
  </sheetData>
  <mergeCells count="1">
    <mergeCell ref="B2:W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</dc:creator>
  <cp:lastModifiedBy>Kovanen Leonardi Nina</cp:lastModifiedBy>
  <dcterms:created xsi:type="dcterms:W3CDTF">2021-10-19T15:19:07Z</dcterms:created>
  <dcterms:modified xsi:type="dcterms:W3CDTF">2021-10-20T20:50:36Z</dcterms:modified>
</cp:coreProperties>
</file>