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2343551-5556-4E58-B085-EF8D196454CC}" xr6:coauthVersionLast="45" xr6:coauthVersionMax="45" xr10:uidLastSave="{00000000-0000-0000-0000-000000000000}"/>
  <bookViews>
    <workbookView xWindow="0" yWindow="0" windowWidth="20490" windowHeight="10920" activeTab="1" xr2:uid="{0F690E4E-1B47-4C44-B5D2-163274CB8ECE}"/>
  </bookViews>
  <sheets>
    <sheet name="Sheet1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3" i="2" l="1"/>
  <c r="C18" i="2" s="1"/>
  <c r="C19" i="2" s="1"/>
  <c r="B12" i="2"/>
  <c r="C17" i="2" s="1"/>
  <c r="C20" i="2" l="1"/>
  <c r="C21" i="2" s="1"/>
  <c r="C25" i="2" l="1"/>
</calcChain>
</file>

<file path=xl/sharedStrings.xml><?xml version="1.0" encoding="utf-8"?>
<sst xmlns="http://schemas.openxmlformats.org/spreadsheetml/2006/main" count="56" uniqueCount="54">
  <si>
    <t>HT 1B</t>
  </si>
  <si>
    <t>HT 1A</t>
  </si>
  <si>
    <t>Industry LT IV A</t>
  </si>
  <si>
    <t>IT and IT Enabled</t>
  </si>
  <si>
    <t>HT IIA</t>
  </si>
  <si>
    <t>General LT VIA,B and D</t>
  </si>
  <si>
    <t>HT IIB</t>
  </si>
  <si>
    <t>General LT VIC,F and G</t>
  </si>
  <si>
    <t>HT IIIA</t>
  </si>
  <si>
    <t>Agriculture LT VA</t>
  </si>
  <si>
    <t>HT IIIB</t>
  </si>
  <si>
    <t>Agriculture LT VB</t>
  </si>
  <si>
    <t>HT IV A</t>
  </si>
  <si>
    <t>Commercial LT VIIA and C</t>
  </si>
  <si>
    <t>HT IV B</t>
  </si>
  <si>
    <t>Hotels/marriage halls/convention center/shopping mall,multiplex</t>
  </si>
  <si>
    <t>HT V</t>
  </si>
  <si>
    <t>Domestic</t>
  </si>
  <si>
    <t>HT VI</t>
  </si>
  <si>
    <t>Electric vehicle charging station</t>
  </si>
  <si>
    <t>HT VII</t>
  </si>
  <si>
    <t>Temporary Connection  per KW per unit</t>
  </si>
  <si>
    <t>HT VIII</t>
  </si>
  <si>
    <t>KERALA STATE ELECTRICITY BOARD LTD</t>
  </si>
  <si>
    <t>(Incorporated under the Indian Companies Act – 1956)</t>
  </si>
  <si>
    <t>Registered office: Vydyuthi Bhavanam, Pattom, Thiruvananthapuram – 695004</t>
  </si>
  <si>
    <t>Office of the Deputy Chief Engineer, Electrical Circle, Pathanamthitta</t>
  </si>
  <si>
    <t>Pin: 689645   Phone/Fax: 0468 2223499   FCT: 9446009347   e-mail: dceecpta@gmail.com</t>
  </si>
  <si>
    <t xml:space="preserve">CALCULATION OF PROBABLE SECURITY DEPOSIT </t>
  </si>
  <si>
    <t>Consumer</t>
  </si>
  <si>
    <t>Purpose</t>
  </si>
  <si>
    <t>Category</t>
  </si>
  <si>
    <t>Contract Demand in KVA</t>
  </si>
  <si>
    <t>Load factor</t>
  </si>
  <si>
    <t>Demand charge rate / KVA</t>
  </si>
  <si>
    <t>Energy charge rate / Unit</t>
  </si>
  <si>
    <t>No. of Working hours</t>
  </si>
  <si>
    <t>No. of Working days</t>
  </si>
  <si>
    <t>Power factor</t>
  </si>
  <si>
    <t>Demand charge for Contract Demand 420 kVA</t>
  </si>
  <si>
    <t xml:space="preserve">Energy Charge  </t>
  </si>
  <si>
    <t>Duty on Energy Charge- 10%</t>
  </si>
  <si>
    <t>Probable monthly current charge</t>
  </si>
  <si>
    <t xml:space="preserve">Probable SD( Two months probable current charges) </t>
  </si>
  <si>
    <t>Existing SD for  kVA</t>
  </si>
  <si>
    <t>Adiitional SD for enhancement to  kVA</t>
  </si>
  <si>
    <t>Rounded to Rs</t>
  </si>
  <si>
    <t>Deputy Chief Engineer</t>
  </si>
  <si>
    <t>INDUSTRY</t>
  </si>
  <si>
    <t>AGRICULTURE</t>
  </si>
  <si>
    <t>COMMERCIAL</t>
  </si>
  <si>
    <t>DOMESTIC</t>
  </si>
  <si>
    <t>CD x Demand Charge</t>
  </si>
  <si>
    <t>(Rupees Six Lakhs Eighty One Thousand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</si>
</sst>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s.-4009]#,##0.00;[Red]\-[$Rs.-4009]#,##0.00"/>
    <numFmt numFmtId="165" formatCode="#,##0.00&quot;   &quot;;\-#,##0.00&quot;   &quot;"/>
    <numFmt numFmtId="166" formatCode="[$Rs.-4009]\ #,##0.00;[Red][$Rs.-4009]\ #,##0.00"/>
    <numFmt numFmtId="167" formatCode="[$Rs.-4009]#,##0;[Red]\-[$Rs.-4009]#,##0"/>
    <numFmt numFmtId="168" formatCode="[$Rs.-849]\ #,##0.00;[Red]\-[$Rs.-849]\ #,##0.00"/>
  </numFmts>
  <fonts count="8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2" fontId="2" fillId="0" borderId="1" xfId="0" applyNumberFormat="1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justify" vertical="center" wrapText="1"/>
      <protection hidden="1"/>
    </xf>
    <xf numFmtId="165" fontId="6" fillId="0" borderId="1" xfId="0" applyNumberFormat="1" applyFont="1" applyBorder="1" applyAlignment="1" applyProtection="1">
      <alignment horizontal="right" vertical="center"/>
      <protection hidden="1"/>
    </xf>
    <xf numFmtId="166" fontId="3" fillId="0" borderId="0" xfId="0" applyNumberFormat="1" applyFont="1"/>
    <xf numFmtId="0" fontId="2" fillId="0" borderId="1" xfId="0" applyFont="1" applyBorder="1" applyAlignment="1" applyProtection="1">
      <alignment horizontal="right" vertical="center" wrapText="1"/>
      <protection hidden="1"/>
    </xf>
    <xf numFmtId="0" fontId="6" fillId="0" borderId="1" xfId="0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167" fontId="6" fillId="0" borderId="1" xfId="0" applyNumberFormat="1" applyFont="1" applyBorder="1" applyAlignment="1" applyProtection="1">
      <alignment horizontal="right" vertical="center"/>
      <protection hidden="1"/>
    </xf>
    <xf numFmtId="164" fontId="6" fillId="0" borderId="1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  <xf numFmtId="165" fontId="3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2" fontId="6" fillId="0" borderId="1" xfId="0" applyNumberFormat="1" applyFont="1" applyBorder="1" applyAlignment="1" applyProtection="1">
      <alignment horizontal="center" vertical="center"/>
      <protection hidden="1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68" fontId="6" fillId="0" borderId="1" xfId="0" applyNumberFormat="1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FA86-B8ED-4929-A5BA-E7A51282E012}">
  <dimension ref="B4:J15"/>
  <sheetViews>
    <sheetView workbookViewId="0">
      <selection activeCell="K11" sqref="K11"/>
    </sheetView>
  </sheetViews>
  <sheetFormatPr defaultRowHeight="15" x14ac:dyDescent="0.25"/>
  <cols>
    <col min="2" max="4" width="9.140625" style="22"/>
    <col min="5" max="5" width="58.28515625" customWidth="1"/>
    <col min="6" max="6" width="17.5703125" customWidth="1"/>
  </cols>
  <sheetData>
    <row r="4" spans="2:10" x14ac:dyDescent="0.25">
      <c r="B4" s="22" t="s">
        <v>1</v>
      </c>
      <c r="C4" s="22">
        <v>340</v>
      </c>
      <c r="D4" s="22">
        <v>5.75</v>
      </c>
      <c r="E4" t="s">
        <v>2</v>
      </c>
      <c r="F4" t="s">
        <v>48</v>
      </c>
    </row>
    <row r="5" spans="2:10" x14ac:dyDescent="0.25">
      <c r="B5" s="22" t="s">
        <v>0</v>
      </c>
      <c r="C5" s="22">
        <v>340</v>
      </c>
      <c r="D5" s="22">
        <v>6.05</v>
      </c>
      <c r="E5" t="s">
        <v>3</v>
      </c>
      <c r="F5" t="s">
        <v>50</v>
      </c>
    </row>
    <row r="6" spans="2:10" x14ac:dyDescent="0.25">
      <c r="B6" s="22" t="s">
        <v>4</v>
      </c>
      <c r="C6" s="22">
        <v>370</v>
      </c>
      <c r="D6" s="22">
        <v>5.6</v>
      </c>
      <c r="E6" t="s">
        <v>5</v>
      </c>
      <c r="F6" t="s">
        <v>51</v>
      </c>
    </row>
    <row r="7" spans="2:10" x14ac:dyDescent="0.25">
      <c r="B7" s="22" t="s">
        <v>6</v>
      </c>
      <c r="C7" s="22">
        <v>440</v>
      </c>
      <c r="D7" s="22">
        <v>7.2</v>
      </c>
      <c r="E7" t="s">
        <v>7</v>
      </c>
      <c r="F7" t="s">
        <v>49</v>
      </c>
      <c r="H7">
        <v>6</v>
      </c>
      <c r="J7">
        <v>20</v>
      </c>
    </row>
    <row r="8" spans="2:10" x14ac:dyDescent="0.25">
      <c r="B8" s="22" t="s">
        <v>8</v>
      </c>
      <c r="C8" s="22">
        <v>190</v>
      </c>
      <c r="D8" s="22">
        <v>3.1</v>
      </c>
      <c r="E8" t="s">
        <v>9</v>
      </c>
      <c r="H8">
        <v>8</v>
      </c>
      <c r="J8">
        <v>25</v>
      </c>
    </row>
    <row r="9" spans="2:10" x14ac:dyDescent="0.25">
      <c r="B9" s="22" t="s">
        <v>10</v>
      </c>
      <c r="C9" s="22">
        <v>200</v>
      </c>
      <c r="D9" s="22">
        <v>3.6</v>
      </c>
      <c r="E9" t="s">
        <v>11</v>
      </c>
      <c r="H9">
        <v>10</v>
      </c>
      <c r="J9">
        <v>30</v>
      </c>
    </row>
    <row r="10" spans="2:10" x14ac:dyDescent="0.25">
      <c r="B10" s="22" t="s">
        <v>12</v>
      </c>
      <c r="C10" s="22">
        <v>440</v>
      </c>
      <c r="D10" s="22">
        <v>7.3</v>
      </c>
      <c r="E10" t="s">
        <v>13</v>
      </c>
      <c r="H10">
        <v>12</v>
      </c>
    </row>
    <row r="11" spans="2:10" x14ac:dyDescent="0.25">
      <c r="B11" s="22" t="s">
        <v>14</v>
      </c>
      <c r="C11" s="22">
        <v>440</v>
      </c>
      <c r="D11" s="22">
        <v>7.6</v>
      </c>
      <c r="E11" t="s">
        <v>15</v>
      </c>
      <c r="H11">
        <v>16</v>
      </c>
    </row>
    <row r="12" spans="2:10" x14ac:dyDescent="0.25">
      <c r="B12" s="22" t="s">
        <v>16</v>
      </c>
      <c r="C12" s="22">
        <v>390</v>
      </c>
      <c r="D12" s="22">
        <v>5.8</v>
      </c>
      <c r="E12" t="s">
        <v>17</v>
      </c>
      <c r="H12">
        <v>24</v>
      </c>
    </row>
    <row r="13" spans="2:10" x14ac:dyDescent="0.25">
      <c r="B13" s="22" t="s">
        <v>18</v>
      </c>
      <c r="C13" s="22">
        <v>250</v>
      </c>
      <c r="D13" s="22">
        <v>5</v>
      </c>
      <c r="E13" t="s">
        <v>19</v>
      </c>
    </row>
    <row r="14" spans="2:10" x14ac:dyDescent="0.25">
      <c r="B14" s="22" t="s">
        <v>20</v>
      </c>
      <c r="C14" s="22">
        <v>110</v>
      </c>
      <c r="D14" s="22">
        <v>11</v>
      </c>
      <c r="E14" t="s">
        <v>21</v>
      </c>
    </row>
    <row r="15" spans="2:10" x14ac:dyDescent="0.25">
      <c r="B15" s="2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44FE-A9C5-425F-AE96-A5696E9E6A1C}">
  <dimension ref="A1:F30"/>
  <sheetViews>
    <sheetView tabSelected="1" workbookViewId="0">
      <selection activeCell="F13" sqref="F13"/>
    </sheetView>
  </sheetViews>
  <sheetFormatPr defaultColWidth="11.5703125" defaultRowHeight="12.75" x14ac:dyDescent="0.2"/>
  <cols>
    <col min="1" max="1" width="42" style="2" customWidth="1"/>
    <col min="2" max="2" width="27.85546875" style="2" customWidth="1"/>
    <col min="3" max="3" width="18.7109375" style="2" customWidth="1"/>
    <col min="4" max="4" width="11.5703125" style="2"/>
    <col min="5" max="5" width="26" style="2" customWidth="1"/>
    <col min="6" max="6" width="13.7109375" style="2" bestFit="1" customWidth="1"/>
    <col min="7" max="16384" width="11.5703125" style="2"/>
  </cols>
  <sheetData>
    <row r="1" spans="1:5" ht="20.25" x14ac:dyDescent="0.2">
      <c r="A1" s="35" t="s">
        <v>23</v>
      </c>
      <c r="B1" s="35"/>
      <c r="C1" s="35"/>
      <c r="D1" s="1"/>
    </row>
    <row r="2" spans="1:5" ht="12.75" customHeight="1" x14ac:dyDescent="0.2">
      <c r="A2" s="36" t="s">
        <v>24</v>
      </c>
      <c r="B2" s="36"/>
      <c r="C2" s="36"/>
      <c r="D2" s="1"/>
    </row>
    <row r="3" spans="1:5" ht="12.75" customHeight="1" x14ac:dyDescent="0.2">
      <c r="A3" s="36" t="s">
        <v>25</v>
      </c>
      <c r="B3" s="36"/>
      <c r="C3" s="36"/>
      <c r="D3" s="1"/>
    </row>
    <row r="4" spans="1:5" ht="18.75" x14ac:dyDescent="0.2">
      <c r="A4" s="37" t="s">
        <v>26</v>
      </c>
      <c r="B4" s="37"/>
      <c r="C4" s="37"/>
      <c r="D4" s="1"/>
    </row>
    <row r="5" spans="1:5" ht="26.85" customHeight="1" x14ac:dyDescent="0.2">
      <c r="A5" s="38" t="s">
        <v>27</v>
      </c>
      <c r="B5" s="38"/>
      <c r="C5" s="38"/>
      <c r="D5" s="1"/>
    </row>
    <row r="6" spans="1:5" ht="21.75" customHeight="1" x14ac:dyDescent="0.25">
      <c r="A6" s="39" t="s">
        <v>28</v>
      </c>
      <c r="B6" s="39"/>
      <c r="C6" s="39"/>
      <c r="D6" s="1"/>
      <c r="E6" s="3"/>
    </row>
    <row r="7" spans="1:5" ht="15" x14ac:dyDescent="0.2">
      <c r="A7" s="4" t="s">
        <v>29</v>
      </c>
      <c r="B7" s="31"/>
      <c r="C7" s="32"/>
      <c r="D7" s="5"/>
    </row>
    <row r="8" spans="1:5" ht="21.75" customHeight="1" x14ac:dyDescent="0.2">
      <c r="A8" s="4" t="s">
        <v>30</v>
      </c>
      <c r="B8" s="24" t="s">
        <v>50</v>
      </c>
      <c r="C8" s="6"/>
      <c r="D8" s="5"/>
    </row>
    <row r="9" spans="1:5" ht="19.899999999999999" customHeight="1" x14ac:dyDescent="0.2">
      <c r="A9" s="4" t="s">
        <v>31</v>
      </c>
      <c r="B9" s="25" t="s">
        <v>12</v>
      </c>
      <c r="C9" s="7"/>
      <c r="D9" s="1"/>
    </row>
    <row r="10" spans="1:5" ht="15" x14ac:dyDescent="0.2">
      <c r="A10" s="4" t="s">
        <v>32</v>
      </c>
      <c r="B10" s="21">
        <v>170</v>
      </c>
      <c r="C10" s="7"/>
      <c r="D10" s="1"/>
    </row>
    <row r="11" spans="1:5" ht="15" x14ac:dyDescent="0.2">
      <c r="A11" s="4" t="s">
        <v>33</v>
      </c>
      <c r="B11" s="26">
        <v>0.6</v>
      </c>
      <c r="C11" s="9"/>
      <c r="D11" s="10"/>
    </row>
    <row r="12" spans="1:5" ht="15" x14ac:dyDescent="0.2">
      <c r="A12" s="11" t="s">
        <v>34</v>
      </c>
      <c r="B12" s="27">
        <f>VLOOKUP(B9,Sheet1!B4:D14,2,0)</f>
        <v>440</v>
      </c>
      <c r="C12" s="9"/>
      <c r="D12" s="10"/>
    </row>
    <row r="13" spans="1:5" ht="15" x14ac:dyDescent="0.2">
      <c r="A13" s="11" t="s">
        <v>35</v>
      </c>
      <c r="B13" s="27">
        <f>VLOOKUP(B9,Sheet1!B4:D14,3,0)</f>
        <v>7.3</v>
      </c>
      <c r="C13" s="9"/>
      <c r="D13" s="10"/>
    </row>
    <row r="14" spans="1:5" ht="15" x14ac:dyDescent="0.2">
      <c r="A14" s="11" t="s">
        <v>36</v>
      </c>
      <c r="B14" s="28">
        <v>12</v>
      </c>
      <c r="C14" s="9"/>
      <c r="D14" s="10"/>
    </row>
    <row r="15" spans="1:5" ht="15" x14ac:dyDescent="0.2">
      <c r="A15" s="11" t="s">
        <v>37</v>
      </c>
      <c r="B15" s="28">
        <v>30</v>
      </c>
      <c r="C15" s="9"/>
      <c r="D15" s="10"/>
    </row>
    <row r="16" spans="1:5" ht="15" x14ac:dyDescent="0.2">
      <c r="A16" s="11" t="s">
        <v>38</v>
      </c>
      <c r="B16" s="28">
        <v>0.9</v>
      </c>
      <c r="C16" s="9"/>
      <c r="D16" s="10"/>
    </row>
    <row r="17" spans="1:6" ht="30" x14ac:dyDescent="0.2">
      <c r="A17" s="13" t="s">
        <v>39</v>
      </c>
      <c r="B17" s="29" t="s">
        <v>52</v>
      </c>
      <c r="C17" s="14">
        <f>B10*B12</f>
        <v>74800</v>
      </c>
      <c r="D17" s="30"/>
      <c r="F17" s="15"/>
    </row>
    <row r="18" spans="1:6" ht="15" x14ac:dyDescent="0.2">
      <c r="A18" s="11" t="s">
        <v>40</v>
      </c>
      <c r="B18" s="29">
        <f>B10*B11*B13*B14*B15*B16</f>
        <v>241250.4</v>
      </c>
      <c r="C18" s="14">
        <f>B10*B11*B13*B14*B15*B16</f>
        <v>241250.4</v>
      </c>
      <c r="D18" s="10"/>
      <c r="F18" s="15"/>
    </row>
    <row r="19" spans="1:6" ht="15" x14ac:dyDescent="0.2">
      <c r="A19" s="16" t="s">
        <v>41</v>
      </c>
      <c r="B19" s="12"/>
      <c r="C19" s="14">
        <f>0.1*C18</f>
        <v>24125.040000000001</v>
      </c>
      <c r="D19" s="10"/>
    </row>
    <row r="20" spans="1:6" ht="15" x14ac:dyDescent="0.2">
      <c r="A20" s="11" t="s">
        <v>42</v>
      </c>
      <c r="B20" s="17"/>
      <c r="C20" s="14">
        <f>SUM(C17:C19)</f>
        <v>340175.44</v>
      </c>
      <c r="D20" s="10"/>
    </row>
    <row r="21" spans="1:6" ht="28.5" x14ac:dyDescent="0.2">
      <c r="A21" s="18" t="s">
        <v>43</v>
      </c>
      <c r="B21" s="19"/>
      <c r="C21" s="14">
        <f>2*C20</f>
        <v>680350.88</v>
      </c>
      <c r="D21" s="10"/>
      <c r="E21" s="23"/>
    </row>
    <row r="22" spans="1:6" ht="15" x14ac:dyDescent="0.2">
      <c r="A22" s="18" t="s">
        <v>44</v>
      </c>
      <c r="B22" s="19"/>
      <c r="C22" s="14">
        <v>0</v>
      </c>
      <c r="D22" s="10"/>
    </row>
    <row r="23" spans="1:6" ht="15" x14ac:dyDescent="0.2">
      <c r="A23" s="18" t="s">
        <v>45</v>
      </c>
      <c r="B23" s="19"/>
      <c r="C23" s="14">
        <v>0</v>
      </c>
      <c r="D23" s="10"/>
    </row>
    <row r="24" spans="1:6" ht="15" x14ac:dyDescent="0.2">
      <c r="A24" s="18"/>
      <c r="B24" s="19"/>
      <c r="C24" s="14"/>
      <c r="D24" s="10"/>
    </row>
    <row r="25" spans="1:6" ht="19.899999999999999" customHeight="1" x14ac:dyDescent="0.2">
      <c r="A25" s="8"/>
      <c r="B25" s="17" t="s">
        <v>46</v>
      </c>
      <c r="C25" s="20">
        <f>CEILING(C21,1000)</f>
        <v>681000</v>
      </c>
      <c r="D25" s="10"/>
    </row>
    <row r="26" spans="1:6" ht="19.899999999999999" customHeight="1" x14ac:dyDescent="0.2">
      <c r="A26" s="33" t="s">
        <v>53</v>
      </c>
      <c r="B26" s="33"/>
      <c r="C26" s="33"/>
      <c r="D26" s="10"/>
    </row>
    <row r="27" spans="1:6" ht="14.25" x14ac:dyDescent="0.2">
      <c r="A27" s="5"/>
      <c r="B27" s="5"/>
      <c r="C27" s="5"/>
    </row>
    <row r="28" spans="1:6" ht="14.25" x14ac:dyDescent="0.2">
      <c r="A28" s="5"/>
      <c r="B28" s="5"/>
      <c r="C28" s="5"/>
    </row>
    <row r="29" spans="1:6" ht="14.25" x14ac:dyDescent="0.2">
      <c r="A29" s="5"/>
      <c r="B29" s="5"/>
      <c r="C29" s="5"/>
    </row>
    <row r="30" spans="1:6" ht="15.75" x14ac:dyDescent="0.2">
      <c r="B30" s="34" t="s">
        <v>47</v>
      </c>
      <c r="C30" s="34"/>
    </row>
  </sheetData>
  <mergeCells count="9">
    <mergeCell ref="B7:C7"/>
    <mergeCell ref="A26:C26"/>
    <mergeCell ref="B30:C30"/>
    <mergeCell ref="A1:C1"/>
    <mergeCell ref="A2:C2"/>
    <mergeCell ref="A3:C3"/>
    <mergeCell ref="A4:C4"/>
    <mergeCell ref="A5:C5"/>
    <mergeCell ref="A6:C6"/>
  </mergeCells>
  <conditionalFormatting sqref="D11">
    <cfRule type="cellIs" dxfId="1" priority="1" stopIfTrue="1" operator="lessThanOrEqual">
      <formula>0</formula>
    </cfRule>
  </conditionalFormatting>
  <conditionalFormatting sqref="D12:D16 D18:D26">
    <cfRule type="cellIs" dxfId="0" priority="2" stopIfTrue="1" operator="lessThanOrEqual">
      <formula>0</formula>
    </cfRule>
  </conditionalFormatting>
  <dataValidations count="1">
    <dataValidation type="decimal" allowBlank="1" showErrorMessage="1" errorTitle="Wrong Entry" error="Verify Quantity" sqref="D11:D16 D18:D26" xr:uid="{A253DD26-BEE1-4E93-A257-4442324784D4}">
      <formula1>0.001</formula1>
      <formula2>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B80A825-74FC-4465-92D5-5AACBBF24B69}">
          <x14:formula1>
            <xm:f>Sheet1!$B$4:$B$15</xm:f>
          </x14:formula1>
          <xm:sqref>B9</xm:sqref>
        </x14:dataValidation>
        <x14:dataValidation type="list" allowBlank="1" showInputMessage="1" showErrorMessage="1" xr:uid="{FB5D4825-A25F-4598-9ADA-B09F4656A93C}">
          <x14:formula1>
            <xm:f>Sheet1!$F$4:$F$7</xm:f>
          </x14:formula1>
          <xm:sqref>B8</xm:sqref>
        </x14:dataValidation>
        <x14:dataValidation type="list" allowBlank="1" showInputMessage="1" showErrorMessage="1" xr:uid="{0C190307-F7DB-4190-B15E-B825A1A43C52}">
          <x14:formula1>
            <xm:f>Sheet1!$H$7:$H$12</xm:f>
          </x14:formula1>
          <xm:sqref>B14</xm:sqref>
        </x14:dataValidation>
        <x14:dataValidation type="list" allowBlank="1" showInputMessage="1" showErrorMessage="1" xr:uid="{BAE0F606-8831-4A27-9D78-10091BA29F0B}">
          <x14:formula1>
            <xm:f>Sheet1!$J$7:$J$9</xm:f>
          </x14:formula1>
          <xm:sqref>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2019-12-04T08:46:46Z</dcterms:created>
  <dcterms:modified xsi:type="dcterms:W3CDTF">2019-12-26T10:16:30Z</dcterms:modified>
</cp:coreProperties>
</file>