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3.xml" ContentType="application/vnd.openxmlformats-officedocument.drawing+xml"/>
  <Override PartName="/xl/tables/table3.xml" ContentType="application/vnd.openxmlformats-officedocument.spreadsheetml.table+xml"/>
  <Override PartName="/xl/slicers/slicer3.xml" ContentType="application/vnd.ms-excel.slicer+xml"/>
  <Override PartName="/xl/drawings/drawing4.xml" ContentType="application/vnd.openxmlformats-officedocument.drawing+xml"/>
  <Override PartName="/xl/tables/table4.xml" ContentType="application/vnd.openxmlformats-officedocument.spreadsheetml.table+xml"/>
  <Override PartName="/xl/slicers/slicer4.xml" ContentType="application/vnd.ms-excel.slicer+xml"/>
  <Override PartName="/xl/drawings/drawing5.xml" ContentType="application/vnd.openxmlformats-officedocument.drawing+xml"/>
  <Override PartName="/xl/tables/table5.xml" ContentType="application/vnd.openxmlformats-officedocument.spreadsheetml.table+xml"/>
  <Override PartName="/xl/slicers/slicer5.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8.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en_skoroszyt" defaultThemeVersion="166925"/>
  <mc:AlternateContent xmlns:mc="http://schemas.openxmlformats.org/markup-compatibility/2006">
    <mc:Choice Requires="x15">
      <x15ac:absPath xmlns:x15ac="http://schemas.microsoft.com/office/spreadsheetml/2010/11/ac" url="C:\Users\Nyna\Desktop\git\"/>
    </mc:Choice>
  </mc:AlternateContent>
  <xr:revisionPtr revIDLastSave="0" documentId="13_ncr:1_{6A1D09B3-9BEC-435D-9808-015DA950935A}" xr6:coauthVersionLast="47" xr6:coauthVersionMax="47" xr10:uidLastSave="{00000000-0000-0000-0000-000000000000}"/>
  <bookViews>
    <workbookView xWindow="-108" yWindow="-108" windowWidth="23256" windowHeight="12456" tabRatio="845" activeTab="6" xr2:uid="{A09B3B23-05CC-4663-9608-D16A38588ADE}"/>
  </bookViews>
  <sheets>
    <sheet name="Mixed doubles" sheetId="31" r:id="rId1"/>
    <sheet name="Women's doubles" sheetId="27" r:id="rId2"/>
    <sheet name="Men's doubles" sheetId="28" r:id="rId3"/>
    <sheet name="Women's singles" sheetId="29" r:id="rId4"/>
    <sheet name="Men's singles" sheetId="25" r:id="rId5"/>
    <sheet name="Ranking" sheetId="41" r:id="rId6"/>
    <sheet name="Analysis" sheetId="44" r:id="rId7"/>
    <sheet name="all_players" sheetId="43" r:id="rId8"/>
  </sheets>
  <functionGroups builtInGroupCount="19"/>
  <definedNames>
    <definedName name="_xleta.RANK" hidden="1" xlm="1">#NAME?</definedName>
    <definedName name="_xleta.SUM" hidden="1" xlm="1">#NAME?</definedName>
    <definedName name="ExternalData_1" localSheetId="7" hidden="1">all_players!$A$1:$M$102</definedName>
    <definedName name="RankTableStart">OFFSET(Ranking!XFC1, COUNTA(Ranking!XFC1:XFC997)+1, 0)</definedName>
    <definedName name="Slicer_ini">#N/A</definedName>
    <definedName name="Slicer_ini2">#N/A</definedName>
    <definedName name="Slicer_ini3">#N/A</definedName>
    <definedName name="Slicer_ini5">#N/A</definedName>
    <definedName name="Slicer_ini6">#N/A</definedName>
    <definedName name="Slicer_Zawodnik">#N/A</definedName>
    <definedName name="Slicer_Zawodnik2">#N/A</definedName>
    <definedName name="Slicer_Zawodnik3">#N/A</definedName>
    <definedName name="Slicer_Zawodnik5">#N/A</definedName>
    <definedName name="Slicer_Zawodnik6">#N/A</definedName>
  </definedNames>
  <calcPr calcId="191029"/>
  <pivotCaches>
    <pivotCache cacheId="12" r:id="rId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10"/>
        <x14:slicerCache r:id="rId11"/>
        <x14:slicerCache r:id="rId12"/>
        <x14:slicerCache r:id="rId13"/>
        <x14:slicerCache r:id="rId14"/>
        <x14:slicerCache r:id="rId15"/>
        <x14:slicerCache r:id="rId16"/>
        <x14:slicerCache r:id="rId17"/>
        <x14:slicerCache r:id="rId18"/>
        <x14:slicerCache r:id="rId19"/>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_XD_97b13d4a-1587-40c9-a288-9f6e025b750b" name="Tab_XD" connection="Query - Tab_XD"/>
          <x15:modelTable id="Tab_WD_b2e74b61-bfde-4119-a626-13e7505b24a6" name="Tab_WD" connection="Query - Tab_WD"/>
          <x15:modelTable id="Tab_MD_022cf778-6110-4f97-b54f-aff0aaf94fd8" name="Tab_MD" connection="Query - Tab_MD"/>
          <x15:modelTable id="Tab_WS_4eef3493-e97f-46d5-8f46-f2331ec563f5" name="Tab_WS" connection="Query - Tab_WS"/>
          <x15:modelTable id="Tab_MS_1258c1cc-ea1c-4086-91f3-08b66949891d" name="Tab_MS" connection="Query - Tab_MS"/>
          <x15:modelTable id="all_players_5a7e29fa-a122-4d84-8377-6283b239f83e" name="all_players" connection="Query - all_players"/>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4" i="27" l="1"/>
  <c r="M7" i="27"/>
  <c r="M6" i="27"/>
  <c r="M8" i="27"/>
  <c r="M3" i="27"/>
  <c r="M10" i="27"/>
  <c r="M9" i="27"/>
  <c r="M12" i="27"/>
  <c r="M9" i="28"/>
  <c r="M10" i="28"/>
  <c r="M11" i="28"/>
  <c r="M3" i="28"/>
  <c r="M4" i="28"/>
  <c r="M5" i="28"/>
  <c r="M6" i="28"/>
  <c r="M14" i="28"/>
  <c r="M7" i="28"/>
  <c r="M19" i="28"/>
  <c r="M12" i="28"/>
  <c r="M16" i="28"/>
  <c r="M13" i="28"/>
  <c r="M15" i="28"/>
  <c r="M20" i="28"/>
  <c r="M17" i="28"/>
  <c r="M18" i="28"/>
  <c r="M8" i="31"/>
  <c r="M12" i="31"/>
  <c r="M13" i="31"/>
  <c r="M3" i="31"/>
  <c r="M4" i="31"/>
  <c r="M21" i="31"/>
  <c r="M22" i="31"/>
  <c r="M15" i="31"/>
  <c r="M16" i="31"/>
  <c r="M26" i="31"/>
  <c r="M9" i="31"/>
  <c r="M10" i="31"/>
  <c r="M11" i="31"/>
  <c r="M23" i="31"/>
  <c r="M36" i="31"/>
  <c r="M19" i="31"/>
  <c r="M20" i="31"/>
  <c r="M37" i="31"/>
  <c r="M17" i="31"/>
  <c r="M18" i="31"/>
  <c r="M38" i="31"/>
  <c r="M5" i="31"/>
  <c r="M6" i="31"/>
  <c r="M33" i="31"/>
  <c r="M34" i="31"/>
  <c r="M35" i="31"/>
  <c r="M27" i="31"/>
  <c r="M14" i="31"/>
  <c r="M28" i="31"/>
  <c r="M24" i="31"/>
  <c r="M25" i="31"/>
  <c r="M29" i="31"/>
  <c r="M30" i="31"/>
  <c r="M31" i="31"/>
  <c r="M32" i="31"/>
  <c r="M3" i="29"/>
  <c r="M14" i="29"/>
  <c r="M12" i="29"/>
  <c r="M10" i="29"/>
  <c r="M4" i="29"/>
  <c r="M5" i="29"/>
  <c r="M6" i="29"/>
  <c r="M11" i="29"/>
  <c r="M8" i="29"/>
  <c r="M9" i="29"/>
  <c r="M13" i="29"/>
  <c r="M15" i="29"/>
  <c r="M16" i="29"/>
  <c r="M17" i="29"/>
  <c r="M24" i="25"/>
  <c r="M23" i="25"/>
  <c r="M5" i="27"/>
  <c r="M5" i="25"/>
  <c r="M18" i="25"/>
  <c r="M15" i="25"/>
  <c r="M22" i="25"/>
  <c r="M16" i="25"/>
  <c r="M4" i="25"/>
  <c r="M8" i="25"/>
  <c r="M12" i="25"/>
  <c r="M10" i="25"/>
  <c r="M6" i="25"/>
  <c r="M9" i="25"/>
  <c r="M7" i="25"/>
  <c r="M11" i="25"/>
  <c r="M13" i="25"/>
  <c r="M21" i="25"/>
  <c r="M14" i="25"/>
  <c r="M17" i="25"/>
  <c r="M19" i="25"/>
  <c r="M20" i="25"/>
  <c r="B2" i="44" a="1"/>
  <c r="B2" i="44" s="1"/>
  <c r="F17" i="44"/>
  <c r="F16" i="44"/>
  <c r="F15" i="44"/>
  <c r="F14" i="44"/>
  <c r="F13" i="44"/>
  <c r="F12" i="44"/>
  <c r="F11" i="44"/>
  <c r="F10" i="44"/>
  <c r="F9" i="44"/>
  <c r="F8" i="44"/>
  <c r="E17" i="44"/>
  <c r="E16" i="44"/>
  <c r="E15" i="44"/>
  <c r="E14" i="44"/>
  <c r="E13" i="44"/>
  <c r="E12" i="44"/>
  <c r="E11" i="44"/>
  <c r="E10" i="44"/>
  <c r="E9" i="44"/>
  <c r="E8" i="44"/>
  <c r="D17" i="44"/>
  <c r="D16" i="44"/>
  <c r="D15" i="44"/>
  <c r="D14" i="44"/>
  <c r="D13" i="44"/>
  <c r="D12" i="44"/>
  <c r="D11" i="44"/>
  <c r="D10" i="44"/>
  <c r="D9" i="44"/>
  <c r="D8" i="44"/>
  <c r="C17" i="44"/>
  <c r="C16" i="44"/>
  <c r="C15" i="44"/>
  <c r="C14" i="44"/>
  <c r="C13" i="44"/>
  <c r="C12" i="44"/>
  <c r="C11" i="44"/>
  <c r="C10" i="44"/>
  <c r="C9" i="44"/>
  <c r="C8" i="44"/>
  <c r="B17" i="44"/>
  <c r="B16" i="44"/>
  <c r="B15" i="44"/>
  <c r="B14" i="44"/>
  <c r="B13" i="44"/>
  <c r="B12" i="44"/>
  <c r="B10" i="44"/>
  <c r="B9" i="44"/>
  <c r="B8" i="44"/>
  <c r="B11" i="44"/>
  <c r="C84" i="41"/>
  <c r="C85" i="41"/>
  <c r="N7" i="27" a="1"/>
  <c r="N10" i="27" a="1"/>
  <c r="N9" i="27" a="1"/>
  <c r="N3" i="27" a="1"/>
  <c r="N6" i="27" a="1"/>
  <c r="N8" i="27" a="1"/>
  <c r="N12" i="27" a="1"/>
  <c r="N4" i="27" a="1"/>
  <c r="N20" i="28" a="1"/>
  <c r="N9" i="28" a="1"/>
  <c r="N13" i="28" a="1"/>
  <c r="N10" i="28" a="1"/>
  <c r="N5" i="28" a="1"/>
  <c r="N19" i="28" a="1"/>
  <c r="N15" i="28" a="1"/>
  <c r="N11" i="28" a="1"/>
  <c r="N6" i="28" a="1"/>
  <c r="N12" i="28" a="1"/>
  <c r="N4" i="28" a="1"/>
  <c r="N7" i="28" a="1"/>
  <c r="N18" i="28" a="1"/>
  <c r="N3" i="28" a="1"/>
  <c r="N14" i="28" a="1"/>
  <c r="N16" i="28" a="1"/>
  <c r="N17" i="28" a="1"/>
  <c r="N12" i="31" a="1"/>
  <c r="N21" i="31" a="1"/>
  <c r="N26" i="31" a="1"/>
  <c r="N23" i="31" a="1"/>
  <c r="N37" i="31" a="1"/>
  <c r="N5" i="31" a="1"/>
  <c r="N35" i="31" a="1"/>
  <c r="N24" i="31" a="1"/>
  <c r="N31" i="31" a="1"/>
  <c r="N4" i="31" a="1"/>
  <c r="N11" i="31" a="1"/>
  <c r="N20" i="31" a="1"/>
  <c r="N34" i="31" a="1"/>
  <c r="N30" i="31" a="1"/>
  <c r="N8" i="31" a="1"/>
  <c r="N13" i="31" a="1"/>
  <c r="N22" i="31" a="1"/>
  <c r="N9" i="31" a="1"/>
  <c r="N36" i="31" a="1"/>
  <c r="N17" i="31" a="1"/>
  <c r="N6" i="31" a="1"/>
  <c r="N27" i="31" a="1"/>
  <c r="N25" i="31" a="1"/>
  <c r="N32" i="31" a="1"/>
  <c r="N3" i="31" a="1"/>
  <c r="N15" i="31" a="1"/>
  <c r="N10" i="31" a="1"/>
  <c r="N19" i="31" a="1"/>
  <c r="N18" i="31" a="1"/>
  <c r="N33" i="31" a="1"/>
  <c r="N14" i="31" a="1"/>
  <c r="N29" i="31" a="1"/>
  <c r="N16" i="31" a="1"/>
  <c r="N38" i="31" a="1"/>
  <c r="N28" i="31" a="1"/>
  <c r="N12" i="29" a="1"/>
  <c r="N6" i="29" a="1"/>
  <c r="N13" i="29" a="1"/>
  <c r="N10" i="29" a="1"/>
  <c r="N15" i="29" a="1"/>
  <c r="N11" i="29" a="1"/>
  <c r="N17" i="29" a="1"/>
  <c r="N3" i="29" a="1"/>
  <c r="N4" i="29" a="1"/>
  <c r="N8" i="29" a="1"/>
  <c r="N16" i="29" a="1"/>
  <c r="N14" i="29" a="1"/>
  <c r="N5" i="29" a="1"/>
  <c r="N9" i="29" a="1"/>
  <c r="N24" i="25" a="1"/>
  <c r="N23" i="25" a="1"/>
  <c r="N5" i="27" a="1"/>
  <c r="N22" i="25" a="1"/>
  <c r="N12" i="25" a="1"/>
  <c r="N7" i="25" a="1"/>
  <c r="N14" i="25" a="1"/>
  <c r="N5" i="25" a="1"/>
  <c r="N16" i="25" a="1"/>
  <c r="N10" i="25" a="1"/>
  <c r="N11" i="25" a="1"/>
  <c r="N17" i="25" a="1"/>
  <c r="N18" i="25" a="1"/>
  <c r="N4" i="25" a="1"/>
  <c r="N6" i="25" a="1"/>
  <c r="N13" i="25" a="1"/>
  <c r="N19" i="25" a="1"/>
  <c r="N15" i="25" a="1"/>
  <c r="N8" i="25" a="1"/>
  <c r="N9" i="25" a="1"/>
  <c r="N21" i="25" a="1"/>
  <c r="N20" i="25" a="1"/>
  <c r="N3" i="25" a="1"/>
  <c r="N7" i="29" a="1"/>
  <c r="N8" i="28" a="1"/>
  <c r="N11" i="27" a="1"/>
  <c r="N7" i="31" a="1"/>
  <c r="N4" i="27" l="1"/>
  <c r="N12" i="27"/>
  <c r="N8" i="27"/>
  <c r="N6" i="27"/>
  <c r="N3" i="27"/>
  <c r="N9" i="27"/>
  <c r="N10" i="27"/>
  <c r="N7" i="27"/>
  <c r="N17" i="28"/>
  <c r="N16" i="28"/>
  <c r="N14" i="28"/>
  <c r="N3" i="28"/>
  <c r="N18" i="28"/>
  <c r="N7" i="28"/>
  <c r="N4" i="28"/>
  <c r="N12" i="28"/>
  <c r="N6" i="28"/>
  <c r="N11" i="28"/>
  <c r="N15" i="28"/>
  <c r="N19" i="28"/>
  <c r="N5" i="28"/>
  <c r="N10" i="28"/>
  <c r="N13" i="28"/>
  <c r="N9" i="28"/>
  <c r="N20" i="28"/>
  <c r="N28" i="31"/>
  <c r="N38" i="31"/>
  <c r="N16" i="31"/>
  <c r="N29" i="31"/>
  <c r="N14" i="31"/>
  <c r="N33" i="31"/>
  <c r="N18" i="31"/>
  <c r="N19" i="31"/>
  <c r="N10" i="31"/>
  <c r="N15" i="31"/>
  <c r="N3" i="31"/>
  <c r="N32" i="31"/>
  <c r="N25" i="31"/>
  <c r="N27" i="31"/>
  <c r="N6" i="31"/>
  <c r="N17" i="31"/>
  <c r="N36" i="31"/>
  <c r="N9" i="31"/>
  <c r="N22" i="31"/>
  <c r="N13" i="31"/>
  <c r="N8" i="31"/>
  <c r="N30" i="31"/>
  <c r="N34" i="31"/>
  <c r="N20" i="31"/>
  <c r="N11" i="31"/>
  <c r="N4" i="31"/>
  <c r="N31" i="31"/>
  <c r="N24" i="31"/>
  <c r="N35" i="31"/>
  <c r="N5" i="31"/>
  <c r="N37" i="31"/>
  <c r="N23" i="31"/>
  <c r="N26" i="31"/>
  <c r="N21" i="31"/>
  <c r="N12" i="31"/>
  <c r="B3" i="44"/>
  <c r="N9" i="29"/>
  <c r="N5" i="29"/>
  <c r="N14" i="29"/>
  <c r="N16" i="29"/>
  <c r="N8" i="29"/>
  <c r="N4" i="29"/>
  <c r="N3" i="29"/>
  <c r="N17" i="29"/>
  <c r="N11" i="29"/>
  <c r="N15" i="29"/>
  <c r="N10" i="29"/>
  <c r="N13" i="29"/>
  <c r="N6" i="29"/>
  <c r="N12" i="29"/>
  <c r="N24" i="25"/>
  <c r="N23" i="25"/>
  <c r="N5" i="27"/>
  <c r="N20" i="25"/>
  <c r="N21" i="25"/>
  <c r="N9" i="25"/>
  <c r="N8" i="25"/>
  <c r="N15" i="25"/>
  <c r="N19" i="25"/>
  <c r="N13" i="25"/>
  <c r="N6" i="25"/>
  <c r="N4" i="25"/>
  <c r="N18" i="25"/>
  <c r="N17" i="25"/>
  <c r="N11" i="25"/>
  <c r="N10" i="25"/>
  <c r="N16" i="25"/>
  <c r="N5" i="25"/>
  <c r="N14" i="25"/>
  <c r="N7" i="25"/>
  <c r="N12" i="25"/>
  <c r="N22" i="25"/>
  <c r="G11" i="44"/>
  <c r="G17" i="44"/>
  <c r="G16" i="44"/>
  <c r="G15" i="44"/>
  <c r="G14" i="44"/>
  <c r="G13" i="44"/>
  <c r="G12" i="44"/>
  <c r="N3" i="25"/>
  <c r="N7" i="29"/>
  <c r="N8" i="28"/>
  <c r="N11" i="27"/>
  <c r="G10" i="44"/>
  <c r="G9" i="44"/>
  <c r="G8" i="44"/>
  <c r="N7" i="31"/>
  <c r="M7" i="31"/>
  <c r="C724" i="41"/>
  <c r="C725" i="41"/>
  <c r="C726" i="41"/>
  <c r="C727" i="41"/>
  <c r="C728" i="41"/>
  <c r="C729" i="41"/>
  <c r="C730" i="41"/>
  <c r="C731" i="41"/>
  <c r="C732" i="41"/>
  <c r="C733" i="41"/>
  <c r="C734" i="41"/>
  <c r="C735" i="41"/>
  <c r="C736" i="41"/>
  <c r="C737" i="41"/>
  <c r="C738" i="41"/>
  <c r="C739" i="41"/>
  <c r="C740" i="41"/>
  <c r="C741" i="41"/>
  <c r="C742" i="41"/>
  <c r="C743" i="41"/>
  <c r="C744" i="41"/>
  <c r="C745" i="41"/>
  <c r="C746" i="41"/>
  <c r="C747" i="41"/>
  <c r="C748" i="41"/>
  <c r="C749" i="41"/>
  <c r="C750" i="41"/>
  <c r="C751" i="41"/>
  <c r="C752" i="41"/>
  <c r="C753" i="41"/>
  <c r="C754" i="41"/>
  <c r="C755" i="41"/>
  <c r="C756" i="41"/>
  <c r="C757" i="41"/>
  <c r="C758" i="41"/>
  <c r="C759" i="41"/>
  <c r="C760" i="41"/>
  <c r="C761" i="41"/>
  <c r="C762" i="41"/>
  <c r="C763" i="41"/>
  <c r="C764" i="41"/>
  <c r="C765" i="41"/>
  <c r="C766" i="41"/>
  <c r="C767" i="41"/>
  <c r="C768" i="41"/>
  <c r="C769" i="41"/>
  <c r="C770" i="41"/>
  <c r="C771" i="41"/>
  <c r="C772" i="41"/>
  <c r="C773" i="41"/>
  <c r="C774" i="41"/>
  <c r="C775" i="41"/>
  <c r="C776" i="41"/>
  <c r="C777" i="41"/>
  <c r="C778" i="41"/>
  <c r="C779" i="41"/>
  <c r="C780" i="41"/>
  <c r="C781" i="41"/>
  <c r="C782" i="41"/>
  <c r="C783" i="41"/>
  <c r="C784" i="41"/>
  <c r="C785" i="41"/>
  <c r="C786" i="41"/>
  <c r="C787" i="41"/>
  <c r="C788" i="41"/>
  <c r="C789" i="41"/>
  <c r="C790" i="41"/>
  <c r="C791" i="41"/>
  <c r="C792" i="41"/>
  <c r="C793" i="41"/>
  <c r="C794" i="41"/>
  <c r="C795" i="41"/>
  <c r="C796" i="41"/>
  <c r="C797" i="41"/>
  <c r="C798" i="41"/>
  <c r="C799" i="41"/>
  <c r="C800" i="41"/>
  <c r="C801" i="41"/>
  <c r="C802" i="41"/>
  <c r="C803" i="41"/>
  <c r="C804" i="41"/>
  <c r="C805" i="41"/>
  <c r="C806" i="41"/>
  <c r="C807" i="41"/>
  <c r="C808" i="41"/>
  <c r="C809" i="41"/>
  <c r="C810" i="41"/>
  <c r="C811" i="41"/>
  <c r="C812" i="41"/>
  <c r="C813" i="41"/>
  <c r="C814" i="41"/>
  <c r="C815" i="41"/>
  <c r="C816" i="41"/>
  <c r="C817" i="41"/>
  <c r="C818" i="41"/>
  <c r="C819" i="41"/>
  <c r="C820" i="41"/>
  <c r="C821" i="41"/>
  <c r="C822" i="41"/>
  <c r="C823" i="41"/>
  <c r="C824" i="41"/>
  <c r="C825" i="41"/>
  <c r="C826" i="41"/>
  <c r="C827" i="41"/>
  <c r="C828" i="41"/>
  <c r="C829" i="41"/>
  <c r="C830" i="41"/>
  <c r="C831" i="41"/>
  <c r="C832" i="41"/>
  <c r="C833" i="41"/>
  <c r="C834" i="41"/>
  <c r="C835" i="41"/>
  <c r="C836" i="41"/>
  <c r="C837" i="41"/>
  <c r="C838" i="41"/>
  <c r="C839" i="41"/>
  <c r="C840" i="41"/>
  <c r="C841" i="41"/>
  <c r="C842" i="41"/>
  <c r="C843" i="41"/>
  <c r="C844" i="41"/>
  <c r="C845" i="41"/>
  <c r="C846" i="41"/>
  <c r="C847" i="41"/>
  <c r="C848" i="41"/>
  <c r="C849" i="41"/>
  <c r="C850" i="41"/>
  <c r="C851" i="41"/>
  <c r="C852" i="41"/>
  <c r="C853" i="41"/>
  <c r="C854" i="41"/>
  <c r="C855" i="41"/>
  <c r="C856" i="41"/>
  <c r="C857" i="41"/>
  <c r="C858" i="41"/>
  <c r="C859" i="41"/>
  <c r="C860" i="41"/>
  <c r="C861" i="41"/>
  <c r="C862" i="41"/>
  <c r="C863" i="41"/>
  <c r="C864" i="41"/>
  <c r="C865" i="41"/>
  <c r="C866" i="41"/>
  <c r="C867" i="41"/>
  <c r="C868" i="41"/>
  <c r="C869" i="41"/>
  <c r="C870" i="41"/>
  <c r="C871" i="41"/>
  <c r="C872" i="41"/>
  <c r="C873" i="41"/>
  <c r="C874" i="41"/>
  <c r="C875" i="41"/>
  <c r="C876" i="41"/>
  <c r="C877" i="41"/>
  <c r="C878" i="41"/>
  <c r="C879" i="41"/>
  <c r="C880" i="41"/>
  <c r="C881" i="41"/>
  <c r="C882" i="41"/>
  <c r="C883" i="41"/>
  <c r="C884" i="41"/>
  <c r="C885" i="41"/>
  <c r="C886" i="41"/>
  <c r="C887" i="41"/>
  <c r="C888" i="41"/>
  <c r="C889" i="41"/>
  <c r="C890" i="41"/>
  <c r="C891" i="41"/>
  <c r="C892" i="41"/>
  <c r="C893" i="41"/>
  <c r="C894" i="41"/>
  <c r="C895" i="41"/>
  <c r="C896" i="41"/>
  <c r="C897" i="41"/>
  <c r="C898" i="41"/>
  <c r="C899" i="41"/>
  <c r="C900" i="41"/>
  <c r="C901" i="41"/>
  <c r="C902" i="41"/>
  <c r="C903" i="41"/>
  <c r="C904" i="41"/>
  <c r="C905" i="41"/>
  <c r="C906" i="41"/>
  <c r="C907" i="41"/>
  <c r="C908" i="41"/>
  <c r="C909" i="41"/>
  <c r="C910" i="41"/>
  <c r="C911" i="41"/>
  <c r="C912" i="41"/>
  <c r="C913" i="41"/>
  <c r="C914" i="41"/>
  <c r="C915" i="41"/>
  <c r="C916" i="41"/>
  <c r="C917" i="41"/>
  <c r="C918" i="41"/>
  <c r="C919" i="41"/>
  <c r="C920" i="41"/>
  <c r="C921" i="41"/>
  <c r="C922" i="41"/>
  <c r="C923" i="41"/>
  <c r="C924" i="41"/>
  <c r="C925" i="41"/>
  <c r="C926" i="41"/>
  <c r="C927" i="41"/>
  <c r="C928" i="41"/>
  <c r="C929" i="41"/>
  <c r="C930" i="41"/>
  <c r="C931" i="41"/>
  <c r="C932" i="41"/>
  <c r="C933" i="41"/>
  <c r="C934" i="41"/>
  <c r="C935" i="41"/>
  <c r="C936" i="41"/>
  <c r="C937" i="41"/>
  <c r="C938" i="41"/>
  <c r="C939" i="41"/>
  <c r="C940" i="41"/>
  <c r="C941" i="41"/>
  <c r="C942" i="41"/>
  <c r="C943" i="41"/>
  <c r="C944" i="41"/>
  <c r="C945" i="41"/>
  <c r="C946" i="41"/>
  <c r="C947" i="41"/>
  <c r="C948" i="41"/>
  <c r="C949" i="41"/>
  <c r="C950" i="41"/>
  <c r="C951" i="41"/>
  <c r="C952" i="41"/>
  <c r="C953" i="41"/>
  <c r="C954" i="41"/>
  <c r="C955" i="41"/>
  <c r="C956" i="41"/>
  <c r="C957" i="41"/>
  <c r="C958" i="41"/>
  <c r="C959" i="41"/>
  <c r="C960" i="41"/>
  <c r="C961" i="41"/>
  <c r="C962" i="41"/>
  <c r="C963" i="41"/>
  <c r="C964" i="41"/>
  <c r="C965" i="41"/>
  <c r="C966" i="41"/>
  <c r="C967" i="41"/>
  <c r="C968" i="41"/>
  <c r="C969" i="41"/>
  <c r="C970" i="41"/>
  <c r="C971" i="41"/>
  <c r="C972" i="41"/>
  <c r="C973" i="41"/>
  <c r="C974" i="41"/>
  <c r="C975" i="41"/>
  <c r="C976" i="41"/>
  <c r="C977" i="41"/>
  <c r="C978" i="41"/>
  <c r="C979" i="41"/>
  <c r="C980" i="41"/>
  <c r="C981" i="41"/>
  <c r="C982" i="41"/>
  <c r="C983" i="41"/>
  <c r="C984" i="41"/>
  <c r="C985" i="41"/>
  <c r="C986" i="41"/>
  <c r="C987" i="41"/>
  <c r="C988" i="41"/>
  <c r="C989" i="41"/>
  <c r="C990" i="41"/>
  <c r="C991" i="41"/>
  <c r="C992" i="41"/>
  <c r="C993" i="41"/>
  <c r="C994" i="41"/>
  <c r="C995" i="41"/>
  <c r="C996" i="41"/>
  <c r="C997" i="41"/>
  <c r="C998" i="41"/>
  <c r="C999" i="41"/>
  <c r="C1000" i="41"/>
  <c r="C87" i="41"/>
  <c r="C88" i="41"/>
  <c r="C89" i="41"/>
  <c r="C90" i="41"/>
  <c r="C91" i="41"/>
  <c r="C92" i="41"/>
  <c r="C93" i="41"/>
  <c r="C94" i="41"/>
  <c r="C95" i="41"/>
  <c r="C96" i="41"/>
  <c r="C97" i="41"/>
  <c r="C98" i="41"/>
  <c r="C99" i="41"/>
  <c r="C100" i="41"/>
  <c r="C101" i="41"/>
  <c r="C102" i="41"/>
  <c r="C103" i="41"/>
  <c r="C104" i="41"/>
  <c r="C105" i="41"/>
  <c r="C106" i="41"/>
  <c r="C107" i="41"/>
  <c r="C108" i="41"/>
  <c r="C109" i="41"/>
  <c r="C110" i="41"/>
  <c r="C111" i="41"/>
  <c r="C112" i="41"/>
  <c r="C113" i="41"/>
  <c r="C114" i="41"/>
  <c r="C115" i="41"/>
  <c r="C116" i="41"/>
  <c r="C117" i="41"/>
  <c r="C118" i="41"/>
  <c r="C119" i="41"/>
  <c r="C120" i="41"/>
  <c r="C121" i="41"/>
  <c r="C122" i="41"/>
  <c r="C123" i="41"/>
  <c r="C124" i="41"/>
  <c r="C125" i="41"/>
  <c r="C126" i="41"/>
  <c r="C127" i="41"/>
  <c r="C128" i="41"/>
  <c r="C129" i="41"/>
  <c r="C130" i="41"/>
  <c r="C131" i="41"/>
  <c r="C132" i="41"/>
  <c r="C133" i="41"/>
  <c r="C134" i="41"/>
  <c r="C135" i="41"/>
  <c r="C136" i="41"/>
  <c r="C137" i="41"/>
  <c r="C138" i="41"/>
  <c r="C139" i="41"/>
  <c r="C140" i="41"/>
  <c r="C141" i="41"/>
  <c r="C142" i="41"/>
  <c r="C143" i="41"/>
  <c r="C144" i="41"/>
  <c r="C145" i="41"/>
  <c r="C146" i="41"/>
  <c r="C147" i="41"/>
  <c r="C148" i="41"/>
  <c r="C149" i="41"/>
  <c r="C150" i="41"/>
  <c r="C151" i="41"/>
  <c r="C152" i="41"/>
  <c r="C153" i="41"/>
  <c r="C154" i="41"/>
  <c r="C155" i="41"/>
  <c r="C156" i="41"/>
  <c r="C157" i="41"/>
  <c r="C158" i="41"/>
  <c r="C159" i="41"/>
  <c r="C160" i="41"/>
  <c r="C161" i="41"/>
  <c r="C162" i="41"/>
  <c r="C163" i="41"/>
  <c r="C164" i="41"/>
  <c r="C165" i="41"/>
  <c r="C166" i="41"/>
  <c r="C167" i="41"/>
  <c r="C168" i="41"/>
  <c r="C169" i="41"/>
  <c r="C170" i="41"/>
  <c r="C171" i="41"/>
  <c r="C172" i="41"/>
  <c r="C173" i="41"/>
  <c r="C174" i="41"/>
  <c r="C175" i="41"/>
  <c r="C176" i="41"/>
  <c r="C177" i="41"/>
  <c r="C178" i="41"/>
  <c r="C179" i="41"/>
  <c r="C180" i="41"/>
  <c r="C181" i="41"/>
  <c r="C182" i="41"/>
  <c r="C183" i="41"/>
  <c r="C184" i="41"/>
  <c r="C185" i="41"/>
  <c r="C186" i="41"/>
  <c r="C187" i="41"/>
  <c r="C188" i="41"/>
  <c r="C189" i="41"/>
  <c r="C190" i="41"/>
  <c r="C191" i="41"/>
  <c r="C192" i="41"/>
  <c r="C193" i="41"/>
  <c r="C194" i="41"/>
  <c r="C195" i="41"/>
  <c r="C196" i="41"/>
  <c r="C197" i="41"/>
  <c r="C198" i="41"/>
  <c r="C199" i="41"/>
  <c r="C200" i="41"/>
  <c r="C201" i="41"/>
  <c r="C202" i="41"/>
  <c r="C203" i="41"/>
  <c r="C204" i="41"/>
  <c r="C205" i="41"/>
  <c r="C206" i="41"/>
  <c r="C207" i="41"/>
  <c r="C208" i="41"/>
  <c r="C209" i="41"/>
  <c r="C210" i="41"/>
  <c r="C211" i="41"/>
  <c r="C212" i="41"/>
  <c r="C213" i="41"/>
  <c r="C214" i="41"/>
  <c r="C215" i="41"/>
  <c r="C216" i="41"/>
  <c r="C217" i="41"/>
  <c r="C218" i="41"/>
  <c r="C219" i="41"/>
  <c r="C220" i="41"/>
  <c r="C221" i="41"/>
  <c r="C222" i="41"/>
  <c r="C223" i="41"/>
  <c r="C224" i="41"/>
  <c r="C225" i="41"/>
  <c r="C226" i="41"/>
  <c r="C227" i="41"/>
  <c r="C228" i="41"/>
  <c r="C229" i="41"/>
  <c r="C230" i="41"/>
  <c r="C231" i="41"/>
  <c r="C232" i="41"/>
  <c r="C233" i="41"/>
  <c r="C234" i="41"/>
  <c r="C235" i="41"/>
  <c r="C236" i="41"/>
  <c r="C237" i="41"/>
  <c r="C238" i="41"/>
  <c r="C239" i="41"/>
  <c r="C240" i="41"/>
  <c r="C241" i="41"/>
  <c r="C242" i="41"/>
  <c r="C243" i="41"/>
  <c r="C244" i="41"/>
  <c r="C245" i="41"/>
  <c r="C246" i="41"/>
  <c r="C247" i="41"/>
  <c r="C248" i="41"/>
  <c r="C249" i="41"/>
  <c r="C250" i="41"/>
  <c r="C251" i="41"/>
  <c r="C252" i="41"/>
  <c r="C253" i="41"/>
  <c r="C254" i="41"/>
  <c r="C255" i="41"/>
  <c r="C256" i="41"/>
  <c r="C257" i="41"/>
  <c r="C258" i="41"/>
  <c r="C259" i="41"/>
  <c r="C260" i="41"/>
  <c r="C261" i="41"/>
  <c r="C262" i="41"/>
  <c r="C263" i="41"/>
  <c r="C264" i="41"/>
  <c r="C265" i="41"/>
  <c r="C266" i="41"/>
  <c r="C267" i="41"/>
  <c r="C268" i="41"/>
  <c r="C269" i="41"/>
  <c r="C270" i="41"/>
  <c r="C271" i="41"/>
  <c r="C272" i="41"/>
  <c r="C273" i="41"/>
  <c r="C274" i="41"/>
  <c r="C275" i="41"/>
  <c r="C276" i="41"/>
  <c r="C277" i="41"/>
  <c r="C278" i="41"/>
  <c r="C279" i="41"/>
  <c r="C280" i="41"/>
  <c r="C281" i="41"/>
  <c r="C282" i="41"/>
  <c r="C283" i="41"/>
  <c r="C284" i="41"/>
  <c r="C285" i="41"/>
  <c r="C286" i="41"/>
  <c r="C287" i="41"/>
  <c r="C288" i="41"/>
  <c r="C289" i="41"/>
  <c r="C290" i="41"/>
  <c r="C291" i="41"/>
  <c r="C292" i="41"/>
  <c r="C293" i="41"/>
  <c r="C294" i="41"/>
  <c r="C295" i="41"/>
  <c r="C296" i="41"/>
  <c r="C297" i="41"/>
  <c r="C298" i="41"/>
  <c r="C299" i="41"/>
  <c r="C300" i="41"/>
  <c r="C301" i="41"/>
  <c r="C302" i="41"/>
  <c r="C303" i="41"/>
  <c r="C304" i="41"/>
  <c r="C305" i="41"/>
  <c r="C306" i="41"/>
  <c r="C307" i="41"/>
  <c r="C308" i="41"/>
  <c r="C309" i="41"/>
  <c r="C310" i="41"/>
  <c r="C311" i="41"/>
  <c r="C312" i="41"/>
  <c r="C313" i="41"/>
  <c r="C314" i="41"/>
  <c r="C315" i="41"/>
  <c r="C316" i="41"/>
  <c r="C317" i="41"/>
  <c r="C318" i="41"/>
  <c r="C319" i="41"/>
  <c r="C320" i="41"/>
  <c r="C321" i="41"/>
  <c r="C322" i="41"/>
  <c r="C323" i="41"/>
  <c r="C324" i="41"/>
  <c r="C325" i="41"/>
  <c r="C326" i="41"/>
  <c r="C327" i="41"/>
  <c r="C328" i="41"/>
  <c r="C329" i="41"/>
  <c r="C330" i="41"/>
  <c r="C331" i="41"/>
  <c r="C332" i="41"/>
  <c r="C333" i="41"/>
  <c r="C334" i="41"/>
  <c r="C335" i="41"/>
  <c r="C336" i="41"/>
  <c r="C337" i="41"/>
  <c r="C338" i="41"/>
  <c r="C339" i="41"/>
  <c r="C340" i="41"/>
  <c r="C341" i="41"/>
  <c r="C342" i="41"/>
  <c r="C343" i="41"/>
  <c r="C344" i="41"/>
  <c r="C345" i="41"/>
  <c r="C346" i="41"/>
  <c r="C347" i="41"/>
  <c r="C348" i="41"/>
  <c r="C349" i="41"/>
  <c r="C350" i="41"/>
  <c r="C351" i="41"/>
  <c r="C352" i="41"/>
  <c r="C353" i="41"/>
  <c r="C354" i="41"/>
  <c r="C355" i="41"/>
  <c r="C356" i="41"/>
  <c r="C357" i="41"/>
  <c r="C358" i="41"/>
  <c r="C359" i="41"/>
  <c r="C360" i="41"/>
  <c r="C361" i="41"/>
  <c r="C362" i="41"/>
  <c r="C363" i="41"/>
  <c r="C364" i="41"/>
  <c r="C365" i="41"/>
  <c r="C366" i="41"/>
  <c r="C367" i="41"/>
  <c r="C368" i="41"/>
  <c r="C369" i="41"/>
  <c r="C370" i="41"/>
  <c r="C371" i="41"/>
  <c r="C372" i="41"/>
  <c r="C373" i="41"/>
  <c r="C374" i="41"/>
  <c r="C375" i="41"/>
  <c r="C376" i="41"/>
  <c r="C377" i="41"/>
  <c r="C378" i="41"/>
  <c r="C379" i="41"/>
  <c r="C380" i="41"/>
  <c r="C381" i="41"/>
  <c r="C382" i="41"/>
  <c r="C383" i="41"/>
  <c r="C384" i="41"/>
  <c r="C385" i="41"/>
  <c r="C386" i="41"/>
  <c r="C387" i="41"/>
  <c r="C388" i="41"/>
  <c r="C389" i="41"/>
  <c r="C390" i="41"/>
  <c r="C391" i="41"/>
  <c r="C392" i="41"/>
  <c r="C393" i="41"/>
  <c r="C394" i="41"/>
  <c r="C395" i="41"/>
  <c r="C396" i="41"/>
  <c r="C397" i="41"/>
  <c r="C398" i="41"/>
  <c r="C399" i="41"/>
  <c r="C400" i="41"/>
  <c r="C401" i="41"/>
  <c r="C402" i="41"/>
  <c r="C403" i="41"/>
  <c r="C404" i="41"/>
  <c r="C405" i="41"/>
  <c r="C406" i="41"/>
  <c r="C407" i="41"/>
  <c r="C408" i="41"/>
  <c r="C409" i="41"/>
  <c r="C410" i="41"/>
  <c r="C411" i="41"/>
  <c r="C412" i="41"/>
  <c r="C413" i="41"/>
  <c r="C414" i="41"/>
  <c r="C415" i="41"/>
  <c r="C416" i="41"/>
  <c r="C417" i="41"/>
  <c r="C418" i="41"/>
  <c r="C419" i="41"/>
  <c r="C420" i="41"/>
  <c r="C421" i="41"/>
  <c r="C422" i="41"/>
  <c r="C423" i="41"/>
  <c r="C424" i="41"/>
  <c r="C425" i="41"/>
  <c r="C426" i="41"/>
  <c r="C427" i="41"/>
  <c r="C428" i="41"/>
  <c r="C429" i="41"/>
  <c r="C430" i="41"/>
  <c r="C431" i="41"/>
  <c r="C432" i="41"/>
  <c r="C433" i="41"/>
  <c r="C434" i="41"/>
  <c r="C435" i="41"/>
  <c r="C436" i="41"/>
  <c r="C437" i="41"/>
  <c r="C438" i="41"/>
  <c r="C439" i="41"/>
  <c r="C440" i="41"/>
  <c r="C441" i="41"/>
  <c r="C442" i="41"/>
  <c r="C443" i="41"/>
  <c r="C444" i="41"/>
  <c r="C445" i="41"/>
  <c r="C446" i="41"/>
  <c r="C447" i="41"/>
  <c r="C448" i="41"/>
  <c r="C449" i="41"/>
  <c r="C450" i="41"/>
  <c r="C451" i="41"/>
  <c r="C452" i="41"/>
  <c r="C453" i="41"/>
  <c r="C454" i="41"/>
  <c r="C455" i="41"/>
  <c r="C456" i="41"/>
  <c r="C457" i="41"/>
  <c r="C458" i="41"/>
  <c r="C459" i="41"/>
  <c r="C460" i="41"/>
  <c r="C461" i="41"/>
  <c r="C462" i="41"/>
  <c r="C463" i="41"/>
  <c r="C464" i="41"/>
  <c r="C465" i="41"/>
  <c r="C466" i="41"/>
  <c r="C467" i="41"/>
  <c r="C468" i="41"/>
  <c r="C469" i="41"/>
  <c r="C470" i="41"/>
  <c r="C471" i="41"/>
  <c r="C472" i="41"/>
  <c r="C473" i="41"/>
  <c r="C474" i="41"/>
  <c r="C475" i="41"/>
  <c r="C476" i="41"/>
  <c r="C477" i="41"/>
  <c r="C478" i="41"/>
  <c r="C479" i="41"/>
  <c r="C480" i="41"/>
  <c r="C481" i="41"/>
  <c r="C482" i="41"/>
  <c r="C483" i="41"/>
  <c r="C484" i="41"/>
  <c r="C485" i="41"/>
  <c r="C486" i="41"/>
  <c r="C487" i="41"/>
  <c r="C488" i="41"/>
  <c r="C489" i="41"/>
  <c r="C490" i="41"/>
  <c r="C491" i="41"/>
  <c r="C492" i="41"/>
  <c r="C493" i="41"/>
  <c r="C494" i="41"/>
  <c r="C495" i="41"/>
  <c r="C496" i="41"/>
  <c r="C497" i="41"/>
  <c r="C498" i="41"/>
  <c r="C499" i="41"/>
  <c r="C500" i="41"/>
  <c r="C501" i="41"/>
  <c r="C502" i="41"/>
  <c r="C503" i="41"/>
  <c r="C504" i="41"/>
  <c r="C505" i="41"/>
  <c r="C506" i="41"/>
  <c r="C507" i="41"/>
  <c r="C508" i="41"/>
  <c r="C509" i="41"/>
  <c r="C510" i="41"/>
  <c r="C511" i="41"/>
  <c r="C512" i="41"/>
  <c r="C513" i="41"/>
  <c r="C514" i="41"/>
  <c r="C515" i="41"/>
  <c r="C516" i="41"/>
  <c r="C517" i="41"/>
  <c r="C518" i="41"/>
  <c r="C519" i="41"/>
  <c r="C520" i="41"/>
  <c r="C521" i="41"/>
  <c r="C522" i="41"/>
  <c r="C523" i="41"/>
  <c r="C524" i="41"/>
  <c r="C525" i="41"/>
  <c r="C526" i="41"/>
  <c r="C527" i="41"/>
  <c r="C528" i="41"/>
  <c r="C529" i="41"/>
  <c r="C530" i="41"/>
  <c r="C531" i="41"/>
  <c r="C532" i="41"/>
  <c r="C533" i="41"/>
  <c r="C534" i="41"/>
  <c r="C535" i="41"/>
  <c r="C536" i="41"/>
  <c r="C537" i="41"/>
  <c r="C538" i="41"/>
  <c r="C539" i="41"/>
  <c r="C540" i="41"/>
  <c r="C541" i="41"/>
  <c r="C542" i="41"/>
  <c r="C543" i="41"/>
  <c r="C544" i="41"/>
  <c r="C545" i="41"/>
  <c r="C546" i="41"/>
  <c r="C547" i="41"/>
  <c r="C548" i="41"/>
  <c r="C549" i="41"/>
  <c r="C550" i="41"/>
  <c r="C551" i="41"/>
  <c r="C552" i="41"/>
  <c r="C553" i="41"/>
  <c r="C554" i="41"/>
  <c r="C555" i="41"/>
  <c r="C556" i="41"/>
  <c r="C557" i="41"/>
  <c r="C558" i="41"/>
  <c r="C559" i="41"/>
  <c r="C560" i="41"/>
  <c r="C561" i="41"/>
  <c r="C562" i="41"/>
  <c r="C563" i="41"/>
  <c r="C564" i="41"/>
  <c r="C565" i="41"/>
  <c r="C566" i="41"/>
  <c r="C567" i="41"/>
  <c r="C568" i="41"/>
  <c r="C569" i="41"/>
  <c r="C570" i="41"/>
  <c r="C571" i="41"/>
  <c r="C572" i="41"/>
  <c r="C573" i="41"/>
  <c r="C574" i="41"/>
  <c r="C575" i="41"/>
  <c r="C576" i="41"/>
  <c r="C577" i="41"/>
  <c r="C578" i="41"/>
  <c r="C579" i="41"/>
  <c r="C580" i="41"/>
  <c r="C581" i="41"/>
  <c r="C582" i="41"/>
  <c r="C583" i="41"/>
  <c r="C584" i="41"/>
  <c r="C585" i="41"/>
  <c r="C586" i="41"/>
  <c r="C587" i="41"/>
  <c r="C588" i="41"/>
  <c r="C589" i="41"/>
  <c r="C590" i="41"/>
  <c r="C591" i="41"/>
  <c r="C592" i="41"/>
  <c r="C593" i="41"/>
  <c r="C594" i="41"/>
  <c r="C595" i="41"/>
  <c r="C596" i="41"/>
  <c r="C597" i="41"/>
  <c r="C598" i="41"/>
  <c r="C599" i="41"/>
  <c r="C600" i="41"/>
  <c r="C601" i="41"/>
  <c r="C602" i="41"/>
  <c r="C603" i="41"/>
  <c r="C604" i="41"/>
  <c r="C605" i="41"/>
  <c r="C606" i="41"/>
  <c r="C607" i="41"/>
  <c r="C608" i="41"/>
  <c r="C609" i="41"/>
  <c r="C610" i="41"/>
  <c r="C611" i="41"/>
  <c r="C612" i="41"/>
  <c r="C613" i="41"/>
  <c r="C614" i="41"/>
  <c r="C615" i="41"/>
  <c r="C616" i="41"/>
  <c r="C617" i="41"/>
  <c r="C618" i="41"/>
  <c r="C619" i="41"/>
  <c r="C620" i="41"/>
  <c r="C621" i="41"/>
  <c r="C622" i="41"/>
  <c r="C623" i="41"/>
  <c r="C624" i="41"/>
  <c r="C625" i="41"/>
  <c r="C626" i="41"/>
  <c r="C627" i="41"/>
  <c r="C628" i="41"/>
  <c r="C629" i="41"/>
  <c r="C630" i="41"/>
  <c r="C631" i="41"/>
  <c r="C632" i="41"/>
  <c r="C633" i="41"/>
  <c r="C634" i="41"/>
  <c r="C635" i="41"/>
  <c r="C636" i="41"/>
  <c r="C637" i="41"/>
  <c r="C638" i="41"/>
  <c r="C639" i="41"/>
  <c r="C640" i="41"/>
  <c r="C641" i="41"/>
  <c r="C642" i="41"/>
  <c r="C643" i="41"/>
  <c r="C644" i="41"/>
  <c r="C645" i="41"/>
  <c r="C646" i="41"/>
  <c r="C647" i="41"/>
  <c r="C648" i="41"/>
  <c r="C649" i="41"/>
  <c r="C650" i="41"/>
  <c r="C651" i="41"/>
  <c r="C652" i="41"/>
  <c r="C653" i="41"/>
  <c r="C654" i="41"/>
  <c r="C655" i="41"/>
  <c r="C656" i="41"/>
  <c r="C657" i="41"/>
  <c r="C658" i="41"/>
  <c r="C659" i="41"/>
  <c r="C660" i="41"/>
  <c r="C661" i="41"/>
  <c r="C662" i="41"/>
  <c r="C663" i="41"/>
  <c r="C664" i="41"/>
  <c r="C665" i="41"/>
  <c r="C666" i="41"/>
  <c r="C667" i="41"/>
  <c r="C668" i="41"/>
  <c r="C669" i="41"/>
  <c r="C670" i="41"/>
  <c r="C671" i="41"/>
  <c r="C672" i="41"/>
  <c r="C673" i="41"/>
  <c r="C674" i="41"/>
  <c r="C675" i="41"/>
  <c r="C676" i="41"/>
  <c r="C677" i="41"/>
  <c r="C678" i="41"/>
  <c r="C679" i="41"/>
  <c r="C680" i="41"/>
  <c r="C681" i="41"/>
  <c r="C682" i="41"/>
  <c r="C683" i="41"/>
  <c r="C684" i="41"/>
  <c r="C685" i="41"/>
  <c r="C686" i="41"/>
  <c r="C687" i="41"/>
  <c r="C688" i="41"/>
  <c r="C689" i="41"/>
  <c r="C690" i="41"/>
  <c r="C691" i="41"/>
  <c r="C692" i="41"/>
  <c r="C693" i="41"/>
  <c r="C694" i="41"/>
  <c r="C695" i="41"/>
  <c r="C696" i="41"/>
  <c r="C697" i="41"/>
  <c r="C698" i="41"/>
  <c r="C699" i="41"/>
  <c r="C700" i="41"/>
  <c r="C701" i="41"/>
  <c r="C702" i="41"/>
  <c r="C703" i="41"/>
  <c r="C704" i="41"/>
  <c r="C705" i="41"/>
  <c r="C706" i="41"/>
  <c r="C707" i="41"/>
  <c r="C708" i="41"/>
  <c r="C709" i="41"/>
  <c r="C710" i="41"/>
  <c r="C711" i="41"/>
  <c r="C712" i="41"/>
  <c r="C713" i="41"/>
  <c r="C714" i="41"/>
  <c r="C715" i="41"/>
  <c r="C716" i="41"/>
  <c r="C717" i="41"/>
  <c r="C718" i="41"/>
  <c r="C719" i="41"/>
  <c r="C720" i="41"/>
  <c r="C721" i="41"/>
  <c r="C722" i="41"/>
  <c r="C723" i="41"/>
  <c r="M7" i="29"/>
  <c r="M3" i="25"/>
  <c r="M8" i="28"/>
  <c r="M11" i="27"/>
  <c r="C82" i="41"/>
  <c r="C80" i="41"/>
  <c r="C81" i="41"/>
  <c r="C83" i="41"/>
  <c r="C33" i="41"/>
  <c r="C18" i="41"/>
  <c r="C52" i="41"/>
  <c r="C43" i="41"/>
  <c r="C65" i="41"/>
  <c r="C45" i="41"/>
  <c r="C76" i="41"/>
  <c r="C30" i="41"/>
  <c r="C69" i="41"/>
  <c r="C62" i="41"/>
  <c r="C64" i="41"/>
  <c r="C59" i="41"/>
  <c r="C54" i="41"/>
  <c r="C11" i="41"/>
  <c r="C75" i="41"/>
  <c r="C29" i="41"/>
  <c r="C60" i="41"/>
  <c r="C79" i="41"/>
  <c r="C9" i="41"/>
  <c r="C40" i="41"/>
  <c r="C51" i="41"/>
  <c r="C27" i="41"/>
  <c r="C10" i="41"/>
  <c r="C46" i="41"/>
  <c r="C28" i="41"/>
  <c r="C49" i="41"/>
  <c r="C16" i="41"/>
  <c r="C48" i="41"/>
  <c r="C4" i="41"/>
  <c r="C12" i="41"/>
  <c r="C25" i="41"/>
  <c r="C32" i="41"/>
  <c r="C41" i="41"/>
  <c r="C26" i="41"/>
  <c r="C22" i="41"/>
  <c r="C20" i="41"/>
  <c r="C38" i="41"/>
  <c r="C23" i="41"/>
  <c r="C70" i="41"/>
  <c r="C50" i="41"/>
  <c r="C7" i="41"/>
  <c r="C55" i="41"/>
  <c r="C68" i="41"/>
  <c r="C14" i="41"/>
  <c r="C78" i="41"/>
  <c r="C42" i="41"/>
  <c r="C37" i="41"/>
  <c r="C5" i="41"/>
  <c r="C63" i="41"/>
  <c r="C53" i="41"/>
  <c r="C57" i="41"/>
  <c r="C31" i="41"/>
  <c r="C58" i="41"/>
  <c r="C73" i="41"/>
  <c r="C19" i="41"/>
  <c r="C35" i="41"/>
  <c r="C71" i="41"/>
  <c r="C8" i="41"/>
  <c r="C3" i="41"/>
  <c r="C47" i="41"/>
  <c r="C61" i="41"/>
  <c r="C34" i="41"/>
  <c r="C24" i="41"/>
  <c r="C13" i="41"/>
  <c r="C17" i="41"/>
  <c r="C56" i="41"/>
  <c r="C36" i="41"/>
  <c r="C77" i="41"/>
  <c r="C21" i="41"/>
  <c r="C6" i="41"/>
  <c r="C15" i="41"/>
  <c r="C72" i="41"/>
  <c r="C74" i="41"/>
  <c r="C44" i="41"/>
  <c r="C39" i="41"/>
  <c r="C66" i="41"/>
  <c r="C67" i="41"/>
  <c r="C2" i="41"/>
  <c r="B4" i="4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C7E90E85-2A8F-44F0-8309-8D788831EFA1}" keepAlive="1" name="ModelConnection_ExternalData_1" description="Data Model" type="5" refreshedVersion="8" minRefreshableVersion="5" saveData="1">
    <dbPr connection="Data Model Connection" command="all_players" commandType="3"/>
    <extLst>
      <ext xmlns:x15="http://schemas.microsoft.com/office/spreadsheetml/2010/11/main" uri="{DE250136-89BD-433C-8126-D09CA5730AF9}">
        <x15:connection id="" model="1"/>
      </ext>
    </extLst>
  </connection>
  <connection id="2" xr16:uid="{6C383E33-458E-46CB-A592-C7A568A3DF08}" name="Query - all_players" description="Connection to the 'all_players' query in the workbook." type="100" refreshedVersion="8" minRefreshableVersion="5">
    <extLst>
      <ext xmlns:x15="http://schemas.microsoft.com/office/spreadsheetml/2010/11/main" uri="{DE250136-89BD-433C-8126-D09CA5730AF9}">
        <x15:connection id="0557ac0e-4915-4c6b-9441-fe0a4cab5bab"/>
      </ext>
    </extLst>
  </connection>
  <connection id="3" xr16:uid="{9A50ACD3-F829-41D9-BD92-5B14B3883246}" name="Query - Tab_MD" description="Connection to the 'Tab_MD' query in the workbook." type="100" refreshedVersion="8" minRefreshableVersion="5">
    <extLst>
      <ext xmlns:x15="http://schemas.microsoft.com/office/spreadsheetml/2010/11/main" uri="{DE250136-89BD-433C-8126-D09CA5730AF9}">
        <x15:connection id="9b6e00af-3343-4bda-9bd8-2958818fbabb"/>
      </ext>
    </extLst>
  </connection>
  <connection id="4" xr16:uid="{D85BA01B-5FEA-4032-AB1D-FEB4924EA47A}" name="Query - Tab_MS" description="Connection to the 'Tab_MS' query in the workbook." type="100" refreshedVersion="8" minRefreshableVersion="5">
    <extLst>
      <ext xmlns:x15="http://schemas.microsoft.com/office/spreadsheetml/2010/11/main" uri="{DE250136-89BD-433C-8126-D09CA5730AF9}">
        <x15:connection id="3b9368e7-67af-4e14-b7fe-52453b57ad2d"/>
      </ext>
    </extLst>
  </connection>
  <connection id="5" xr16:uid="{77AB2846-BC07-40B5-8A2E-5DEE4ED000A5}" name="Query - Tab_WD" description="Connection to the 'Tab_WD' query in the workbook." type="100" refreshedVersion="8" minRefreshableVersion="5">
    <extLst>
      <ext xmlns:x15="http://schemas.microsoft.com/office/spreadsheetml/2010/11/main" uri="{DE250136-89BD-433C-8126-D09CA5730AF9}">
        <x15:connection id="40bc0b29-7f6a-4ed9-9e3a-2d2fc314da22"/>
      </ext>
    </extLst>
  </connection>
  <connection id="6" xr16:uid="{AB9C0DD1-191F-459A-90B7-819A727CBA6A}" name="Query - Tab_WS" description="Connection to the 'Tab_WS' query in the workbook." type="100" refreshedVersion="8" minRefreshableVersion="5">
    <extLst>
      <ext xmlns:x15="http://schemas.microsoft.com/office/spreadsheetml/2010/11/main" uri="{DE250136-89BD-433C-8126-D09CA5730AF9}">
        <x15:connection id="8297c5b1-0c70-47c8-bef3-14c2a7c3e579"/>
      </ext>
    </extLst>
  </connection>
  <connection id="7" xr16:uid="{E30C5296-BAA2-4F24-AEA8-B6FE0AB7710F}" name="Query - Tab_XD" description="Connection to the 'Tab_XD' query in the workbook." type="100" refreshedVersion="8" minRefreshableVersion="5">
    <extLst>
      <ext xmlns:x15="http://schemas.microsoft.com/office/spreadsheetml/2010/11/main" uri="{DE250136-89BD-433C-8126-D09CA5730AF9}">
        <x15:connection id="02628a98-1092-438d-9b18-54f5622eccaa"/>
      </ext>
    </extLst>
  </connection>
  <connection id="8" xr16:uid="{355C80C1-8711-4D16-A18A-7975C655EF12}" keepAlive="1" name="ThisWorkbookDataModel" description="Model danych" type="5" refreshedVersion="8" minRefreshableVersion="5" saveData="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<sst xmlns="http://schemas.openxmlformats.org/spreadsheetml/2006/main" count="741" uniqueCount="133">
  <si>
    <t>ini</t>
  </si>
  <si>
    <t>Player</t>
  </si>
  <si>
    <t>T1</t>
  </si>
  <si>
    <t>T2</t>
  </si>
  <si>
    <t>T3</t>
  </si>
  <si>
    <t>T4</t>
  </si>
  <si>
    <t>T5</t>
  </si>
  <si>
    <t>T6</t>
  </si>
  <si>
    <t>T7</t>
  </si>
  <si>
    <t>T8</t>
  </si>
  <si>
    <t>T9</t>
  </si>
  <si>
    <t>T10</t>
  </si>
  <si>
    <t>Points</t>
  </si>
  <si>
    <t>Sum of Points</t>
  </si>
  <si>
    <t>Rank</t>
  </si>
  <si>
    <t>6</t>
  </si>
  <si>
    <t>K</t>
  </si>
  <si>
    <t>3</t>
  </si>
  <si>
    <t>7</t>
  </si>
  <si>
    <t>8</t>
  </si>
  <si>
    <t>B</t>
  </si>
  <si>
    <t>D</t>
  </si>
  <si>
    <t>10</t>
  </si>
  <si>
    <t>S</t>
  </si>
  <si>
    <t>4</t>
  </si>
  <si>
    <t>J</t>
  </si>
  <si>
    <t>11</t>
  </si>
  <si>
    <t>1</t>
  </si>
  <si>
    <t>2</t>
  </si>
  <si>
    <t>12</t>
  </si>
  <si>
    <t>P</t>
  </si>
  <si>
    <t>G</t>
  </si>
  <si>
    <t>M</t>
  </si>
  <si>
    <t>13</t>
  </si>
  <si>
    <t>N</t>
  </si>
  <si>
    <t>9</t>
  </si>
  <si>
    <t>O</t>
  </si>
  <si>
    <t>C</t>
  </si>
  <si>
    <t>5</t>
  </si>
  <si>
    <t>W</t>
  </si>
  <si>
    <t>14</t>
  </si>
  <si>
    <t>Z</t>
  </si>
  <si>
    <t>L</t>
  </si>
  <si>
    <t>A</t>
  </si>
  <si>
    <t>Total # of people who played</t>
  </si>
  <si>
    <t>Number of entries in each tournament</t>
  </si>
  <si>
    <t>Tournament</t>
  </si>
  <si>
    <t>WS</t>
  </si>
  <si>
    <t>MS</t>
  </si>
  <si>
    <t>MD</t>
  </si>
  <si>
    <t>WD</t>
  </si>
  <si>
    <t>XD</t>
  </si>
  <si>
    <t>Total</t>
  </si>
  <si>
    <t>Most played event overall</t>
  </si>
  <si>
    <t>Tournament with the most entries</t>
  </si>
  <si>
    <t>Jan Kowalski</t>
  </si>
  <si>
    <t>Piotr Nowak</t>
  </si>
  <si>
    <t>Michał Wiśniewski</t>
  </si>
  <si>
    <t>Krzysztof Wójcik</t>
  </si>
  <si>
    <t>Paweł Kamiński</t>
  </si>
  <si>
    <t>Tomasz Lewandowski</t>
  </si>
  <si>
    <t>Adam Zieliński</t>
  </si>
  <si>
    <t>Marcin Kaczmarek</t>
  </si>
  <si>
    <t>Łukasz Woźniak</t>
  </si>
  <si>
    <t>Mateusz Dąbrowski</t>
  </si>
  <si>
    <t>Andrzej Jabłoński</t>
  </si>
  <si>
    <t>Bartosz Malinowski</t>
  </si>
  <si>
    <t>Damian Piotrowski</t>
  </si>
  <si>
    <t>Robert Kozłowski</t>
  </si>
  <si>
    <t>Artur Grabowski</t>
  </si>
  <si>
    <t>Rafał Pawlak</t>
  </si>
  <si>
    <t>Szymon Nowicki</t>
  </si>
  <si>
    <t>Grzegorz Michalski</t>
  </si>
  <si>
    <t>Wojciech Stępień</t>
  </si>
  <si>
    <t>Daniel Adamczyk</t>
  </si>
  <si>
    <t>Anna Kowalska</t>
  </si>
  <si>
    <t>Stefan Stefanowicz</t>
  </si>
  <si>
    <t>Maciej Kot</t>
  </si>
  <si>
    <t>Maria Nowak</t>
  </si>
  <si>
    <t>Katarzyna Wiśniewska</t>
  </si>
  <si>
    <t>Agnieszka Wójcik</t>
  </si>
  <si>
    <t>Ewa Kamińska</t>
  </si>
  <si>
    <t>Magdalena Lewandowska</t>
  </si>
  <si>
    <t>Joanna Zielińska</t>
  </si>
  <si>
    <t>Małgorzata Kaczmarek</t>
  </si>
  <si>
    <t>Barbara Woźniak</t>
  </si>
  <si>
    <t>Karolina Dąbrowska</t>
  </si>
  <si>
    <t>Monika Jabłońska</t>
  </si>
  <si>
    <t>Natalia Malinowska</t>
  </si>
  <si>
    <t>Dorota Piotrowska</t>
  </si>
  <si>
    <t>Aleksandra Kozłowska</t>
  </si>
  <si>
    <t>Patrycja Grabowska</t>
  </si>
  <si>
    <t>Anna Nowak</t>
  </si>
  <si>
    <t>Piotr Wiśniewski</t>
  </si>
  <si>
    <t>Maria Wójcik</t>
  </si>
  <si>
    <t>Michał Kamiński</t>
  </si>
  <si>
    <t>Katarzyna Lewandowska</t>
  </si>
  <si>
    <t>Krzysztof Zieliński</t>
  </si>
  <si>
    <t>Agnieszka Kaczmarek</t>
  </si>
  <si>
    <t>Paweł Woźniak</t>
  </si>
  <si>
    <t>Ewa Dąbrowska</t>
  </si>
  <si>
    <t>Tomasz Jabłoński</t>
  </si>
  <si>
    <t>Magdalena Malinowska</t>
  </si>
  <si>
    <t>Adam Piotrowski</t>
  </si>
  <si>
    <t>Joanna Kozłowska</t>
  </si>
  <si>
    <t>Marcin Grabowski</t>
  </si>
  <si>
    <t>Małgorzata Pawlak</t>
  </si>
  <si>
    <t>Łukasz Michalski</t>
  </si>
  <si>
    <t>Barbara Stępień</t>
  </si>
  <si>
    <t>Mateusz Adamczyk</t>
  </si>
  <si>
    <t>Karolina Szymańska</t>
  </si>
  <si>
    <t>Andrzej Nowicki</t>
  </si>
  <si>
    <t>Monika Lis</t>
  </si>
  <si>
    <t>Bartosz Sikora</t>
  </si>
  <si>
    <t>Natalia Włodarczyk</t>
  </si>
  <si>
    <t>Damian Król</t>
  </si>
  <si>
    <t>Dorota Górska</t>
  </si>
  <si>
    <t>Robert Bąk</t>
  </si>
  <si>
    <t>Aleksandra Orłowska</t>
  </si>
  <si>
    <t>Artur Zawadzki</t>
  </si>
  <si>
    <t>Patrycja Ostrowska</t>
  </si>
  <si>
    <t>Rafał Chmielewski</t>
  </si>
  <si>
    <t>Ewelina Kamińska</t>
  </si>
  <si>
    <t>Szymon Malinowski</t>
  </si>
  <si>
    <t>Alicja Kwiatkowska</t>
  </si>
  <si>
    <t>Wojciech Pawłowski</t>
  </si>
  <si>
    <t>Magda Jarosz</t>
  </si>
  <si>
    <t>Szymon Majewski</t>
  </si>
  <si>
    <t>Wojciech Borkowski</t>
  </si>
  <si>
    <t>Joanna Majewska</t>
  </si>
  <si>
    <t>Małgorzata Borkowska</t>
  </si>
  <si>
    <t>Barbara Sokołowska</t>
  </si>
  <si>
    <t>Karolina Lis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</si>
</sst>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5" x14ac:knownFonts="1">
    <font>
      <sz val="11"/>
      <color theme="1"/>
      <name val="Calibri"/>
      <family val="2"/>
      <charset val="238"/>
      <scheme val="minor"/>
    </font>
    <font>
      <sz val="8"/>
      <name val="Calibri"/>
      <family val="2"/>
      <charset val="238"/>
      <scheme val="minor"/>
    </font>
    <font>
      <sz val="11"/>
      <name val="Calibri"/>
      <family val="2"/>
      <charset val="238"/>
      <scheme val="minor"/>
    </font>
    <font>
      <b/>
      <sz val="11"/>
      <color theme="1"/>
      <name val="Calibri"/>
      <family val="2"/>
      <charset val="238"/>
      <scheme val="minor"/>
    </font>
    <font>
      <b/>
      <i/>
      <sz val="11"/>
      <color rgb="FF993300"/>
      <name val="Calibri"/>
      <family val="2"/>
      <charset val="238"/>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1">
    <xf numFmtId="0" fontId="0" fillId="0" borderId="0"/>
  </cellStyleXfs>
  <cellXfs count="22">
    <xf numFmtId="0" fontId="0" fillId="0" borderId="0" xfId="0"/>
    <xf numFmtId="0" fontId="0" fillId="0" borderId="1" xfId="0" applyBorder="1"/>
    <xf numFmtId="0" fontId="0" fillId="0" borderId="8" xfId="0" applyBorder="1"/>
    <xf numFmtId="0" fontId="0" fillId="0" borderId="4" xfId="0" applyBorder="1"/>
    <xf numFmtId="0" fontId="0" fillId="0" borderId="5" xfId="0" applyBorder="1"/>
    <xf numFmtId="0" fontId="0" fillId="0" borderId="6" xfId="0" applyBorder="1"/>
    <xf numFmtId="0" fontId="0" fillId="0" borderId="2" xfId="0" applyBorder="1"/>
    <xf numFmtId="0" fontId="0" fillId="0" borderId="3" xfId="0" applyBorder="1"/>
    <xf numFmtId="0" fontId="0" fillId="0" borderId="0" xfId="0" pivotButton="1"/>
    <xf numFmtId="0" fontId="0" fillId="0" borderId="0" xfId="0" applyAlignment="1">
      <alignment horizontal="left"/>
    </xf>
    <xf numFmtId="0" fontId="3" fillId="0" borderId="1" xfId="0" applyFont="1" applyBorder="1"/>
    <xf numFmtId="0" fontId="3" fillId="0" borderId="1" xfId="0" applyFont="1" applyBorder="1" applyAlignment="1">
      <alignment horizontal="center"/>
    </xf>
    <xf numFmtId="0" fontId="0" fillId="0" borderId="0" xfId="0" applyNumberFormat="1"/>
    <xf numFmtId="0" fontId="0" fillId="0" borderId="1" xfId="0" applyFill="1" applyBorder="1"/>
    <xf numFmtId="0" fontId="0" fillId="0" borderId="3" xfId="0" applyNumberFormat="1" applyFill="1" applyBorder="1"/>
    <xf numFmtId="0" fontId="0" fillId="0" borderId="2" xfId="0" applyFill="1" applyBorder="1"/>
    <xf numFmtId="0" fontId="0" fillId="0" borderId="7" xfId="0" applyFill="1" applyBorder="1"/>
    <xf numFmtId="0" fontId="0" fillId="0" borderId="8" xfId="0" applyFill="1" applyBorder="1"/>
    <xf numFmtId="0" fontId="0" fillId="0" borderId="9" xfId="0" applyNumberFormat="1" applyFill="1" applyBorder="1"/>
    <xf numFmtId="0" fontId="2" fillId="0" borderId="1" xfId="0" applyFont="1" applyFill="1" applyBorder="1"/>
    <xf numFmtId="0" fontId="2" fillId="0" borderId="8" xfId="0" applyFont="1" applyFill="1" applyBorder="1"/>
    <xf numFmtId="0" fontId="2" fillId="0" borderId="1" xfId="0" applyFont="1" applyBorder="1"/>
  </cellXfs>
  <cellStyles count="1">
    <cellStyle name="Normal" xfId="0" builtinId="0"/>
  </cellStyles>
  <dxfs count="103">
    <dxf>
      <numFmt numFmtId="0" formatCode="General"/>
    </dxf>
    <dxf>
      <numFmt numFmtId="0" formatCode="General"/>
    </dxf>
    <dxf>
      <fill>
        <patternFill>
          <bgColor theme="7" tint="0.39994506668294322"/>
        </patternFill>
      </fill>
    </dxf>
    <dxf>
      <fill>
        <patternFill>
          <bgColor theme="0" tint="-0.24994659260841701"/>
        </patternFill>
      </fill>
    </dxf>
    <dxf>
      <fill>
        <patternFill>
          <bgColor theme="7" tint="-0.24994659260841701"/>
        </patternFill>
      </fill>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fill>
        <patternFill patternType="none">
          <fgColor indexed="64"/>
          <bgColor auto="1"/>
        </patternFill>
      </fill>
      <border diagonalUp="0" diagonalDown="0" outline="0">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auto="1"/>
        <name val="Calibri"/>
        <family val="2"/>
        <charset val="238"/>
        <scheme val="minor"/>
      </font>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indexed="64"/>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numFmt numFmtId="0" formatCode="General"/>
      <fill>
        <patternFill patternType="none">
          <fgColor indexed="64"/>
          <bgColor auto="1"/>
        </patternFill>
      </fill>
      <border diagonalUp="0" diagonalDown="0" outline="0">
        <left style="thin">
          <color indexed="64"/>
        </left>
        <right/>
        <top style="thin">
          <color indexed="64"/>
        </top>
        <bottom style="thin">
          <color indexed="64"/>
        </bottom>
      </border>
    </dxf>
    <dxf>
      <numFmt numFmtId="0" formatCode="General"/>
      <fill>
        <patternFill patternType="none">
          <fgColor indexed="64"/>
          <bgColor indexed="65"/>
        </patternFill>
      </fill>
      <border diagonalUp="0" diagonalDown="0">
        <left style="thin">
          <color indexed="64"/>
        </left>
        <right/>
        <top style="thin">
          <color indexed="64"/>
        </top>
        <bottom style="thin">
          <color indexed="64"/>
        </bottom>
        <vertical/>
        <horizontal/>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fill>
        <patternFill patternType="none">
          <fgColor indexed="64"/>
          <bgColor auto="1"/>
        </patternFill>
      </fill>
      <border diagonalUp="0" diagonalDown="0" outline="0">
        <left style="thin">
          <color indexed="64"/>
        </left>
        <right style="thin">
          <color indexed="64"/>
        </right>
        <top style="thin">
          <color indexed="64"/>
        </top>
        <bottom style="thin">
          <color indexed="64"/>
        </bottom>
      </border>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auto="1"/>
        </patternFill>
      </fill>
    </dxf>
    <dxf>
      <border outline="0">
        <bottom style="thin">
          <color rgb="FF000000"/>
        </bottom>
      </border>
    </dxf>
    <dxf>
      <fill>
        <patternFill patternType="none">
          <fgColor indexed="64"/>
          <bgColor auto="1"/>
        </patternFill>
      </fill>
      <border diagonalUp="0" diagonalDown="0" outline="0">
        <left style="thin">
          <color indexed="64"/>
        </left>
        <right style="thin">
          <color indexed="64"/>
        </right>
        <top/>
        <bottom/>
      </border>
    </dxf>
    <dxf>
      <fill>
        <patternFill patternType="darkGrid">
          <fgColor rgb="FFFF99FF"/>
        </patternFill>
      </fill>
    </dxf>
    <dxf>
      <fill>
        <gradientFill degree="270">
          <stop position="0">
            <color rgb="FFF3C3E9"/>
          </stop>
          <stop position="1">
            <color theme="8" tint="0.59999389629810485"/>
          </stop>
        </gradientFill>
      </fill>
    </dxf>
    <dxf>
      <fill>
        <gradientFill degree="270">
          <stop position="0">
            <color rgb="FFF3C3E9"/>
          </stop>
          <stop position="1">
            <color rgb="FFFF99FF"/>
          </stop>
        </gradientFill>
      </fill>
    </dxf>
    <dxf>
      <fill>
        <patternFill patternType="darkGrid">
          <fgColor rgb="FFFF99FF"/>
        </patternFill>
      </fill>
    </dxf>
    <dxf>
      <fill>
        <patternFill patternType="darkGrid">
          <fgColor rgb="FFFF99FF"/>
        </patternFill>
      </fill>
    </dxf>
    <dxf>
      <font>
        <b/>
        <i val="0"/>
        <color theme="0"/>
      </font>
      <fill>
        <patternFill patternType="gray0625">
          <fgColor rgb="FFCC99FF"/>
          <bgColor rgb="FF8D28D2"/>
        </patternFill>
      </fill>
    </dxf>
    <dxf>
      <border>
        <left style="slantDashDot">
          <color auto="1"/>
        </left>
        <right style="slantDashDot">
          <color auto="1"/>
        </right>
        <top style="slantDashDot">
          <color auto="1"/>
        </top>
        <bottom style="slantDashDot">
          <color auto="1"/>
        </bottom>
      </border>
    </dxf>
    <dxf>
      <fill>
        <patternFill patternType="lightDown">
          <fgColor rgb="FFFF99FF"/>
        </patternFill>
      </fill>
    </dxf>
  </dxfs>
  <tableStyles count="2" defaultTableStyle="TableStyleMedium2" defaultPivotStyle="PivotStyleLight16">
    <tableStyle name="Table Style 1" pivot="0" count="1" xr9:uid="{4480302F-D879-4249-821D-1F5E5A449CF6}">
      <tableStyleElement type="wholeTable" dxfId="102"/>
    </tableStyle>
    <tableStyle name="Table Style 2" pivot="0" count="7" xr9:uid="{5B9307B4-F39C-41DD-A60A-F624556C35F2}">
      <tableStyleElement type="wholeTable" dxfId="101"/>
      <tableStyleElement type="headerRow" dxfId="100"/>
      <tableStyleElement type="firstColumn" dxfId="99"/>
      <tableStyleElement type="lastColumn" dxfId="98"/>
      <tableStyleElement type="firstRowStripe" dxfId="97"/>
      <tableStyleElement type="secondRowStripe" dxfId="96"/>
      <tableStyleElement type="firstColumnStripe" dxfId="95"/>
    </tableStyle>
  </tableStyles>
  <colors>
    <mruColors>
      <color rgb="FFFF0066"/>
      <color rgb="FFFF99FF"/>
      <color rgb="FFF3C3E9"/>
      <color rgb="FFCC00FF"/>
      <color rgb="FFCC99FF"/>
      <color rgb="FF8D28D2"/>
      <color rgb="FF000099"/>
      <color rgb="FFF755A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4.xml"/><Relationship Id="rId18" Type="http://schemas.microsoft.com/office/2007/relationships/slicerCache" Target="slicerCaches/slicerCache9.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microsoft.com/office/2007/relationships/slicerCache" Target="slicerCaches/slicerCache3.xml"/><Relationship Id="rId17" Type="http://schemas.microsoft.com/office/2007/relationships/slicerCache" Target="slicerCaches/slicerCache8.xml"/><Relationship Id="rId25" Type="http://schemas.openxmlformats.org/officeDocument/2006/relationships/powerPivotData" Target="model/item.data"/><Relationship Id="rId2" Type="http://schemas.openxmlformats.org/officeDocument/2006/relationships/worksheet" Target="worksheets/sheet2.xml"/><Relationship Id="rId16" Type="http://schemas.microsoft.com/office/2007/relationships/slicerCache" Target="slicerCaches/slicerCache7.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24" Type="http://schemas.openxmlformats.org/officeDocument/2006/relationships/sheetMetadata" Target="metadata.xml"/><Relationship Id="rId5" Type="http://schemas.openxmlformats.org/officeDocument/2006/relationships/worksheet" Target="worksheets/sheet5.xml"/><Relationship Id="rId15" Type="http://schemas.microsoft.com/office/2007/relationships/slicerCache" Target="slicerCaches/slicerCache6.xml"/><Relationship Id="rId23" Type="http://schemas.openxmlformats.org/officeDocument/2006/relationships/sharedStrings" Target="sharedStrings.xml"/><Relationship Id="rId28" Type="http://schemas.microsoft.com/office/2006/relationships/vbaProject" Target="vbaProject.bin"/><Relationship Id="rId10" Type="http://schemas.microsoft.com/office/2007/relationships/slicerCache" Target="slicerCaches/slicerCache1.xml"/><Relationship Id="rId19" Type="http://schemas.microsoft.com/office/2007/relationships/slicerCache" Target="slicerCaches/slicerCache10.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5.xml"/><Relationship Id="rId22" Type="http://schemas.openxmlformats.org/officeDocument/2006/relationships/styles" Target="styles.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l-PL"/>
              <a:t>Number</a:t>
            </a:r>
            <a:r>
              <a:rPr lang="pl-PL" baseline="0"/>
              <a:t> of entries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Analysis!$B$7</c:f>
              <c:strCache>
                <c:ptCount val="1"/>
                <c:pt idx="0">
                  <c:v>XD</c:v>
                </c:pt>
              </c:strCache>
            </c:strRef>
          </c:tx>
          <c:spPr>
            <a:solidFill>
              <a:schemeClr val="accent1"/>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Analysis!$B$8:$B$17</c:f>
              <c:numCache>
                <c:formatCode>General</c:formatCode>
                <c:ptCount val="10"/>
                <c:pt idx="0">
                  <c:v>11</c:v>
                </c:pt>
                <c:pt idx="1">
                  <c:v>8</c:v>
                </c:pt>
                <c:pt idx="2">
                  <c:v>7</c:v>
                </c:pt>
                <c:pt idx="3">
                  <c:v>18</c:v>
                </c:pt>
                <c:pt idx="4">
                  <c:v>6</c:v>
                </c:pt>
                <c:pt idx="5">
                  <c:v>0</c:v>
                </c:pt>
                <c:pt idx="6">
                  <c:v>0</c:v>
                </c:pt>
                <c:pt idx="7">
                  <c:v>0</c:v>
                </c:pt>
                <c:pt idx="8">
                  <c:v>0</c:v>
                </c:pt>
                <c:pt idx="9">
                  <c:v>0</c:v>
                </c:pt>
              </c:numCache>
            </c:numRef>
          </c:val>
          <c:extLst>
            <c:ext xmlns:c16="http://schemas.microsoft.com/office/drawing/2014/chart" uri="{C3380CC4-5D6E-409C-BE32-E72D297353CC}">
              <c16:uniqueId val="{00000000-F0E7-46B8-B4A0-DBBEDA900552}"/>
            </c:ext>
          </c:extLst>
        </c:ser>
        <c:ser>
          <c:idx val="1"/>
          <c:order val="1"/>
          <c:tx>
            <c:strRef>
              <c:f>Analysis!$C$7</c:f>
              <c:strCache>
                <c:ptCount val="1"/>
                <c:pt idx="0">
                  <c:v>WD</c:v>
                </c:pt>
              </c:strCache>
            </c:strRef>
          </c:tx>
          <c:spPr>
            <a:solidFill>
              <a:schemeClr val="accent2"/>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Analysis!$C$8:$C$17</c:f>
              <c:numCache>
                <c:formatCode>General</c:formatCode>
                <c:ptCount val="10"/>
                <c:pt idx="0">
                  <c:v>5</c:v>
                </c:pt>
                <c:pt idx="1">
                  <c:v>3</c:v>
                </c:pt>
                <c:pt idx="2">
                  <c:v>4</c:v>
                </c:pt>
                <c:pt idx="3">
                  <c:v>3</c:v>
                </c:pt>
                <c:pt idx="4">
                  <c:v>3</c:v>
                </c:pt>
                <c:pt idx="5">
                  <c:v>0</c:v>
                </c:pt>
                <c:pt idx="6">
                  <c:v>0</c:v>
                </c:pt>
                <c:pt idx="7">
                  <c:v>0</c:v>
                </c:pt>
                <c:pt idx="8">
                  <c:v>0</c:v>
                </c:pt>
                <c:pt idx="9">
                  <c:v>0</c:v>
                </c:pt>
              </c:numCache>
            </c:numRef>
          </c:val>
          <c:extLst>
            <c:ext xmlns:c16="http://schemas.microsoft.com/office/drawing/2014/chart" uri="{C3380CC4-5D6E-409C-BE32-E72D297353CC}">
              <c16:uniqueId val="{00000001-F0E7-46B8-B4A0-DBBEDA900552}"/>
            </c:ext>
          </c:extLst>
        </c:ser>
        <c:ser>
          <c:idx val="2"/>
          <c:order val="2"/>
          <c:tx>
            <c:strRef>
              <c:f>Analysis!$D$7</c:f>
              <c:strCache>
                <c:ptCount val="1"/>
                <c:pt idx="0">
                  <c:v>MD</c:v>
                </c:pt>
              </c:strCache>
            </c:strRef>
          </c:tx>
          <c:spPr>
            <a:solidFill>
              <a:schemeClr val="accent3"/>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Analysis!$D$8:$D$17</c:f>
              <c:numCache>
                <c:formatCode>General</c:formatCode>
                <c:ptCount val="10"/>
                <c:pt idx="0">
                  <c:v>6</c:v>
                </c:pt>
                <c:pt idx="1">
                  <c:v>6</c:v>
                </c:pt>
                <c:pt idx="2">
                  <c:v>4</c:v>
                </c:pt>
                <c:pt idx="3">
                  <c:v>5</c:v>
                </c:pt>
                <c:pt idx="4">
                  <c:v>6</c:v>
                </c:pt>
                <c:pt idx="5">
                  <c:v>0</c:v>
                </c:pt>
                <c:pt idx="6">
                  <c:v>0</c:v>
                </c:pt>
                <c:pt idx="7">
                  <c:v>0</c:v>
                </c:pt>
                <c:pt idx="8">
                  <c:v>0</c:v>
                </c:pt>
                <c:pt idx="9">
                  <c:v>0</c:v>
                </c:pt>
              </c:numCache>
            </c:numRef>
          </c:val>
          <c:extLst>
            <c:ext xmlns:c16="http://schemas.microsoft.com/office/drawing/2014/chart" uri="{C3380CC4-5D6E-409C-BE32-E72D297353CC}">
              <c16:uniqueId val="{00000002-F0E7-46B8-B4A0-DBBEDA900552}"/>
            </c:ext>
          </c:extLst>
        </c:ser>
        <c:ser>
          <c:idx val="3"/>
          <c:order val="3"/>
          <c:tx>
            <c:strRef>
              <c:f>Analysis!$E$7</c:f>
              <c:strCache>
                <c:ptCount val="1"/>
                <c:pt idx="0">
                  <c:v>WS</c:v>
                </c:pt>
              </c:strCache>
            </c:strRef>
          </c:tx>
          <c:spPr>
            <a:solidFill>
              <a:schemeClr val="accent4"/>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Analysis!$E$8:$E$17</c:f>
              <c:numCache>
                <c:formatCode>General</c:formatCode>
                <c:ptCount val="10"/>
                <c:pt idx="0">
                  <c:v>8</c:v>
                </c:pt>
                <c:pt idx="1">
                  <c:v>4</c:v>
                </c:pt>
                <c:pt idx="2">
                  <c:v>10</c:v>
                </c:pt>
                <c:pt idx="3">
                  <c:v>6</c:v>
                </c:pt>
                <c:pt idx="4">
                  <c:v>6</c:v>
                </c:pt>
                <c:pt idx="5">
                  <c:v>0</c:v>
                </c:pt>
                <c:pt idx="6">
                  <c:v>0</c:v>
                </c:pt>
                <c:pt idx="7">
                  <c:v>0</c:v>
                </c:pt>
                <c:pt idx="8">
                  <c:v>0</c:v>
                </c:pt>
                <c:pt idx="9">
                  <c:v>0</c:v>
                </c:pt>
              </c:numCache>
            </c:numRef>
          </c:val>
          <c:extLst>
            <c:ext xmlns:c16="http://schemas.microsoft.com/office/drawing/2014/chart" uri="{C3380CC4-5D6E-409C-BE32-E72D297353CC}">
              <c16:uniqueId val="{00000003-F0E7-46B8-B4A0-DBBEDA900552}"/>
            </c:ext>
          </c:extLst>
        </c:ser>
        <c:ser>
          <c:idx val="4"/>
          <c:order val="4"/>
          <c:tx>
            <c:strRef>
              <c:f>Analysis!$F$7</c:f>
              <c:strCache>
                <c:ptCount val="1"/>
                <c:pt idx="0">
                  <c:v>MS</c:v>
                </c:pt>
              </c:strCache>
            </c:strRef>
          </c:tx>
          <c:spPr>
            <a:solidFill>
              <a:schemeClr val="accent5"/>
            </a:solidFill>
            <a:ln>
              <a:noFill/>
            </a:ln>
            <a:effectLst/>
            <a:sp3d/>
          </c:spPr>
          <c:invertIfNegative val="0"/>
          <c:cat>
            <c:strRef>
              <c:f>Analysis!$A$8:$A$17</c:f>
              <c:strCache>
                <c:ptCount val="10"/>
                <c:pt idx="0">
                  <c:v>T1</c:v>
                </c:pt>
                <c:pt idx="1">
                  <c:v>T2</c:v>
                </c:pt>
                <c:pt idx="2">
                  <c:v>T3</c:v>
                </c:pt>
                <c:pt idx="3">
                  <c:v>T4</c:v>
                </c:pt>
                <c:pt idx="4">
                  <c:v>T5</c:v>
                </c:pt>
                <c:pt idx="5">
                  <c:v>T6</c:v>
                </c:pt>
                <c:pt idx="6">
                  <c:v>T7</c:v>
                </c:pt>
                <c:pt idx="7">
                  <c:v>T8</c:v>
                </c:pt>
                <c:pt idx="8">
                  <c:v>T9</c:v>
                </c:pt>
                <c:pt idx="9">
                  <c:v>T10</c:v>
                </c:pt>
              </c:strCache>
            </c:strRef>
          </c:cat>
          <c:val>
            <c:numRef>
              <c:f>Analysis!$F$8:$F$17</c:f>
              <c:numCache>
                <c:formatCode>General</c:formatCode>
                <c:ptCount val="10"/>
                <c:pt idx="0">
                  <c:v>10</c:v>
                </c:pt>
                <c:pt idx="1">
                  <c:v>12</c:v>
                </c:pt>
                <c:pt idx="2">
                  <c:v>8</c:v>
                </c:pt>
                <c:pt idx="3">
                  <c:v>8</c:v>
                </c:pt>
                <c:pt idx="4">
                  <c:v>14</c:v>
                </c:pt>
                <c:pt idx="5">
                  <c:v>0</c:v>
                </c:pt>
                <c:pt idx="6">
                  <c:v>0</c:v>
                </c:pt>
                <c:pt idx="7">
                  <c:v>0</c:v>
                </c:pt>
                <c:pt idx="8">
                  <c:v>0</c:v>
                </c:pt>
                <c:pt idx="9">
                  <c:v>0</c:v>
                </c:pt>
              </c:numCache>
            </c:numRef>
          </c:val>
          <c:extLst>
            <c:ext xmlns:c16="http://schemas.microsoft.com/office/drawing/2014/chart" uri="{C3380CC4-5D6E-409C-BE32-E72D297353CC}">
              <c16:uniqueId val="{00000004-F0E7-46B8-B4A0-DBBEDA900552}"/>
            </c:ext>
          </c:extLst>
        </c:ser>
        <c:dLbls>
          <c:showLegendKey val="0"/>
          <c:showVal val="0"/>
          <c:showCatName val="0"/>
          <c:showSerName val="0"/>
          <c:showPercent val="0"/>
          <c:showBubbleSize val="0"/>
        </c:dLbls>
        <c:gapWidth val="150"/>
        <c:shape val="box"/>
        <c:axId val="270447232"/>
        <c:axId val="270448672"/>
        <c:axId val="0"/>
        <c:extLst>
          <c:ext xmlns:c15="http://schemas.microsoft.com/office/drawing/2012/chart" uri="{02D57815-91ED-43cb-92C2-25804820EDAC}">
            <c15:filteredBarSeries>
              <c15:ser>
                <c:idx val="5"/>
                <c:order val="5"/>
                <c:tx>
                  <c:strRef>
                    <c:extLst>
                      <c:ext uri="{02D57815-91ED-43cb-92C2-25804820EDAC}">
                        <c15:formulaRef>
                          <c15:sqref>Analysis!$G$7</c15:sqref>
                        </c15:formulaRef>
                      </c:ext>
                    </c:extLst>
                    <c:strCache>
                      <c:ptCount val="1"/>
                      <c:pt idx="0">
                        <c:v>Total</c:v>
                      </c:pt>
                    </c:strCache>
                  </c:strRef>
                </c:tx>
                <c:spPr>
                  <a:solidFill>
                    <a:schemeClr val="accent6"/>
                  </a:solidFill>
                  <a:ln>
                    <a:noFill/>
                  </a:ln>
                  <a:effectLst/>
                  <a:sp3d/>
                </c:spPr>
                <c:invertIfNegative val="0"/>
                <c:cat>
                  <c:strRef>
                    <c:extLst>
                      <c:ext uri="{02D57815-91ED-43cb-92C2-25804820EDAC}">
                        <c15:formulaRef>
                          <c15:sqref>Analysis!$A$8:$A$17</c15:sqref>
                        </c15:formulaRef>
                      </c:ext>
                    </c:extLst>
                    <c:strCache>
                      <c:ptCount val="10"/>
                      <c:pt idx="0">
                        <c:v>T1</c:v>
                      </c:pt>
                      <c:pt idx="1">
                        <c:v>T2</c:v>
                      </c:pt>
                      <c:pt idx="2">
                        <c:v>T3</c:v>
                      </c:pt>
                      <c:pt idx="3">
                        <c:v>T4</c:v>
                      </c:pt>
                      <c:pt idx="4">
                        <c:v>T5</c:v>
                      </c:pt>
                      <c:pt idx="5">
                        <c:v>T6</c:v>
                      </c:pt>
                      <c:pt idx="6">
                        <c:v>T7</c:v>
                      </c:pt>
                      <c:pt idx="7">
                        <c:v>T8</c:v>
                      </c:pt>
                      <c:pt idx="8">
                        <c:v>T9</c:v>
                      </c:pt>
                      <c:pt idx="9">
                        <c:v>T10</c:v>
                      </c:pt>
                    </c:strCache>
                  </c:strRef>
                </c:cat>
                <c:val>
                  <c:numRef>
                    <c:extLst>
                      <c:ext uri="{02D57815-91ED-43cb-92C2-25804820EDAC}">
                        <c15:formulaRef>
                          <c15:sqref>Analysis!$G$8:$G$17</c15:sqref>
                        </c15:formulaRef>
                      </c:ext>
                    </c:extLst>
                    <c:numCache>
                      <c:formatCode>General</c:formatCode>
                      <c:ptCount val="10"/>
                      <c:pt idx="0">
                        <c:v>40</c:v>
                      </c:pt>
                      <c:pt idx="1">
                        <c:v>33</c:v>
                      </c:pt>
                      <c:pt idx="2">
                        <c:v>33</c:v>
                      </c:pt>
                      <c:pt idx="3">
                        <c:v>40</c:v>
                      </c:pt>
                      <c:pt idx="4">
                        <c:v>35</c:v>
                      </c:pt>
                      <c:pt idx="5">
                        <c:v>0</c:v>
                      </c:pt>
                      <c:pt idx="6">
                        <c:v>0</c:v>
                      </c:pt>
                      <c:pt idx="7">
                        <c:v>0</c:v>
                      </c:pt>
                      <c:pt idx="8">
                        <c:v>0</c:v>
                      </c:pt>
                      <c:pt idx="9">
                        <c:v>0</c:v>
                      </c:pt>
                    </c:numCache>
                  </c:numRef>
                </c:val>
                <c:extLst>
                  <c:ext xmlns:c16="http://schemas.microsoft.com/office/drawing/2014/chart" uri="{C3380CC4-5D6E-409C-BE32-E72D297353CC}">
                    <c16:uniqueId val="{00000005-F0E7-46B8-B4A0-DBBEDA900552}"/>
                  </c:ext>
                </c:extLst>
              </c15:ser>
            </c15:filteredBarSeries>
          </c:ext>
        </c:extLst>
      </c:bar3DChart>
      <c:catAx>
        <c:axId val="2704472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8672"/>
        <c:crosses val="autoZero"/>
        <c:auto val="1"/>
        <c:lblAlgn val="ctr"/>
        <c:lblOffset val="100"/>
        <c:noMultiLvlLbl val="0"/>
      </c:catAx>
      <c:valAx>
        <c:axId val="270448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crossAx val="2704472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l-PL"/>
        </a:p>
      </c:txPr>
    </c:title>
    <c:autoTitleDeleted val="0"/>
    <c:plotArea>
      <c:layout/>
      <c:pieChart>
        <c:varyColors val="1"/>
        <c:ser>
          <c:idx val="0"/>
          <c:order val="0"/>
          <c:tx>
            <c:strRef>
              <c:f>Analysis!$A$8</c:f>
              <c:strCache>
                <c:ptCount val="1"/>
                <c:pt idx="0">
                  <c:v>T1</c:v>
                </c:pt>
              </c:strCache>
              <c:extLst xmlns:c15="http://schemas.microsoft.com/office/drawing/2012/chart"/>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0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0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0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1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1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f>Analysis!$B$7:$F$7</c:f>
              <c:strCache>
                <c:ptCount val="5"/>
                <c:pt idx="0">
                  <c:v>XD</c:v>
                </c:pt>
                <c:pt idx="1">
                  <c:v>WD</c:v>
                </c:pt>
                <c:pt idx="2">
                  <c:v>MD</c:v>
                </c:pt>
                <c:pt idx="3">
                  <c:v>WS</c:v>
                </c:pt>
                <c:pt idx="4">
                  <c:v>MS</c:v>
                </c:pt>
              </c:strCache>
              <c:extLst xmlns:c15="http://schemas.microsoft.com/office/drawing/2012/chart"/>
            </c:strRef>
          </c:cat>
          <c:val>
            <c:numRef>
              <c:f>Analysis!$B$8:$F$8</c:f>
              <c:numCache>
                <c:formatCode>General</c:formatCode>
                <c:ptCount val="5"/>
                <c:pt idx="0">
                  <c:v>11</c:v>
                </c:pt>
                <c:pt idx="1">
                  <c:v>5</c:v>
                </c:pt>
                <c:pt idx="2">
                  <c:v>6</c:v>
                </c:pt>
                <c:pt idx="3">
                  <c:v>8</c:v>
                </c:pt>
                <c:pt idx="4">
                  <c:v>10</c:v>
                </c:pt>
              </c:numCache>
              <c:extLst xmlns:c15="http://schemas.microsoft.com/office/drawing/2012/chart"/>
            </c:numRef>
          </c:val>
          <c:extLst xmlns:c15="http://schemas.microsoft.com/office/drawing/2012/chart">
            <c:ext xmlns:c16="http://schemas.microsoft.com/office/drawing/2014/chart" uri="{C3380CC4-5D6E-409C-BE32-E72D297353CC}">
              <c16:uniqueId val="{00000000-D9C1-4E75-97DE-5BDB0137E868}"/>
            </c:ext>
          </c:extLst>
        </c:ser>
        <c:dLbls>
          <c:dLblPos val="bestFit"/>
          <c:showLegendKey val="0"/>
          <c:showVal val="1"/>
          <c:showCatName val="0"/>
          <c:showSerName val="0"/>
          <c:showPercent val="0"/>
          <c:showBubbleSize val="0"/>
          <c:showLeaderLines val="1"/>
        </c:dLbls>
        <c:firstSliceAng val="0"/>
        <c:extLst>
          <c:ext xmlns:c15="http://schemas.microsoft.com/office/drawing/2012/chart" uri="{02D57815-91ED-43cb-92C2-25804820EDAC}">
            <c15:filteredPieSeries>
              <c15:ser>
                <c:idx val="1"/>
                <c:order val="1"/>
                <c:tx>
                  <c:strRef>
                    <c:extLst>
                      <c:ext uri="{02D57815-91ED-43cb-92C2-25804820EDAC}">
                        <c15:formulaRef>
                          <c15:sqref>Analysis!$A$9</c15:sqref>
                        </c15:formulaRef>
                      </c:ext>
                    </c:extLst>
                    <c:strCache>
                      <c:ptCount val="1"/>
                      <c:pt idx="0">
                        <c:v>T2</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5-4837-48FF-A58A-90E32CEEBE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7-4837-48FF-A58A-90E32CEEBE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9-4837-48FF-A58A-90E32CEEBE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B-4837-48FF-A58A-90E32CEEBE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D-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uri="{CE6537A1-D6FC-4f65-9D91-7224C49458BB}"/>
                  </c:extLst>
                </c:dLbls>
                <c:cat>
                  <c:strRef>
                    <c:extLst>
                      <c:ex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uri="{02D57815-91ED-43cb-92C2-25804820EDAC}">
                        <c15:formulaRef>
                          <c15:sqref>Analysis!$B$9:$F$9</c15:sqref>
                        </c15:formulaRef>
                      </c:ext>
                    </c:extLst>
                    <c:numCache>
                      <c:formatCode>General</c:formatCode>
                      <c:ptCount val="5"/>
                      <c:pt idx="0">
                        <c:v>8</c:v>
                      </c:pt>
                      <c:pt idx="1">
                        <c:v>3</c:v>
                      </c:pt>
                      <c:pt idx="2">
                        <c:v>6</c:v>
                      </c:pt>
                      <c:pt idx="3">
                        <c:v>4</c:v>
                      </c:pt>
                      <c:pt idx="4">
                        <c:v>12</c:v>
                      </c:pt>
                    </c:numCache>
                  </c:numRef>
                </c:val>
                <c:extLst>
                  <c:ext xmlns:c16="http://schemas.microsoft.com/office/drawing/2014/chart" uri="{C3380CC4-5D6E-409C-BE32-E72D297353CC}">
                    <c16:uniqueId val="{00000001-D9C1-4E75-97DE-5BDB0137E868}"/>
                  </c:ext>
                </c:extLst>
              </c15:ser>
            </c15:filteredPieSeries>
            <c15:filteredPieSeries>
              <c15:ser>
                <c:idx val="2"/>
                <c:order val="2"/>
                <c:tx>
                  <c:strRef>
                    <c:extLst xmlns:c15="http://schemas.microsoft.com/office/drawing/2012/chart">
                      <c:ext xmlns:c15="http://schemas.microsoft.com/office/drawing/2012/chart" uri="{02D57815-91ED-43cb-92C2-25804820EDAC}">
                        <c15:formulaRef>
                          <c15:sqref>Analysis!$A$10</c15:sqref>
                        </c15:formulaRef>
                      </c:ext>
                    </c:extLst>
                    <c:strCache>
                      <c:ptCount val="1"/>
                      <c:pt idx="0">
                        <c:v>T3</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1F-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1-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3-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5-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27-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Analysis!$B$10:$F$10</c15:sqref>
                        </c15:formulaRef>
                      </c:ext>
                    </c:extLst>
                    <c:numCache>
                      <c:formatCode>General</c:formatCode>
                      <c:ptCount val="5"/>
                      <c:pt idx="0">
                        <c:v>7</c:v>
                      </c:pt>
                      <c:pt idx="1">
                        <c:v>4</c:v>
                      </c:pt>
                      <c:pt idx="2">
                        <c:v>4</c:v>
                      </c:pt>
                      <c:pt idx="3">
                        <c:v>10</c:v>
                      </c:pt>
                      <c:pt idx="4">
                        <c:v>8</c:v>
                      </c:pt>
                    </c:numCache>
                  </c:numRef>
                </c:val>
                <c:extLst xmlns:c15="http://schemas.microsoft.com/office/drawing/2012/chart">
                  <c:ext xmlns:c16="http://schemas.microsoft.com/office/drawing/2014/chart" uri="{C3380CC4-5D6E-409C-BE32-E72D297353CC}">
                    <c16:uniqueId val="{00000002-D9C1-4E75-97DE-5BDB0137E868}"/>
                  </c:ext>
                </c:extLst>
              </c15:ser>
            </c15:filteredPieSeries>
            <c15:filteredPieSeries>
              <c15:ser>
                <c:idx val="3"/>
                <c:order val="3"/>
                <c:tx>
                  <c:strRef>
                    <c:extLst xmlns:c15="http://schemas.microsoft.com/office/drawing/2012/chart">
                      <c:ext xmlns:c15="http://schemas.microsoft.com/office/drawing/2012/chart" uri="{02D57815-91ED-43cb-92C2-25804820EDAC}">
                        <c15:formulaRef>
                          <c15:sqref>Analysis!$A$11</c15:sqref>
                        </c15:formulaRef>
                      </c:ext>
                    </c:extLst>
                    <c:strCache>
                      <c:ptCount val="1"/>
                      <c:pt idx="0">
                        <c:v>T4</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29-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2B-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2D-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2F-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1-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Analysis!$B$11:$F$11</c15:sqref>
                        </c15:formulaRef>
                      </c:ext>
                    </c:extLst>
                    <c:numCache>
                      <c:formatCode>General</c:formatCode>
                      <c:ptCount val="5"/>
                      <c:pt idx="0">
                        <c:v>18</c:v>
                      </c:pt>
                      <c:pt idx="1">
                        <c:v>3</c:v>
                      </c:pt>
                      <c:pt idx="2">
                        <c:v>5</c:v>
                      </c:pt>
                      <c:pt idx="3">
                        <c:v>6</c:v>
                      </c:pt>
                      <c:pt idx="4">
                        <c:v>8</c:v>
                      </c:pt>
                    </c:numCache>
                  </c:numRef>
                </c:val>
                <c:extLst xmlns:c15="http://schemas.microsoft.com/office/drawing/2012/chart">
                  <c:ext xmlns:c16="http://schemas.microsoft.com/office/drawing/2014/chart" uri="{C3380CC4-5D6E-409C-BE32-E72D297353CC}">
                    <c16:uniqueId val="{00000003-D9C1-4E75-97DE-5BDB0137E868}"/>
                  </c:ext>
                </c:extLst>
              </c15:ser>
            </c15:filteredPieSeries>
            <c15:filteredPieSeries>
              <c15:ser>
                <c:idx val="4"/>
                <c:order val="4"/>
                <c:tx>
                  <c:strRef>
                    <c:extLst>
                      <c:ext xmlns:c15="http://schemas.microsoft.com/office/drawing/2012/chart" uri="{02D57815-91ED-43cb-92C2-25804820EDAC}">
                        <c15:formulaRef>
                          <c15:sqref>Analysis!$A$12</c15:sqref>
                        </c15:formulaRef>
                      </c:ext>
                    </c:extLst>
                    <c:strCache>
                      <c:ptCount val="1"/>
                      <c:pt idx="0">
                        <c:v>T5</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837-48FF-A58A-90E32CEEBE6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837-48FF-A58A-90E32CEEBE6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837-48FF-A58A-90E32CEEBE6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837-48FF-A58A-90E32CEEBE6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extLs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c:ext xmlns:c15="http://schemas.microsoft.com/office/drawing/2012/chart" uri="{02D57815-91ED-43cb-92C2-25804820EDAC}">
                        <c15:formulaRef>
                          <c15:sqref>Analysis!$B$12:$F$12</c15:sqref>
                        </c15:formulaRef>
                      </c:ext>
                    </c:extLst>
                    <c:numCache>
                      <c:formatCode>General</c:formatCode>
                      <c:ptCount val="5"/>
                      <c:pt idx="0">
                        <c:v>6</c:v>
                      </c:pt>
                      <c:pt idx="1">
                        <c:v>3</c:v>
                      </c:pt>
                      <c:pt idx="2">
                        <c:v>6</c:v>
                      </c:pt>
                      <c:pt idx="3">
                        <c:v>6</c:v>
                      </c:pt>
                      <c:pt idx="4">
                        <c:v>14</c:v>
                      </c:pt>
                    </c:numCache>
                  </c:numRef>
                </c:val>
                <c:extLst>
                  <c:ext xmlns:c16="http://schemas.microsoft.com/office/drawing/2014/chart" uri="{C3380CC4-5D6E-409C-BE32-E72D297353CC}">
                    <c16:uniqueId val="{00000004-D9C1-4E75-97DE-5BDB0137E868}"/>
                  </c:ext>
                </c:extLst>
              </c15:ser>
            </c15:filteredPieSeries>
            <c15:filteredPieSeries>
              <c15:ser>
                <c:idx val="5"/>
                <c:order val="5"/>
                <c:tx>
                  <c:strRef>
                    <c:extLst xmlns:c15="http://schemas.microsoft.com/office/drawing/2012/chart">
                      <c:ext xmlns:c15="http://schemas.microsoft.com/office/drawing/2012/chart" uri="{02D57815-91ED-43cb-92C2-25804820EDAC}">
                        <c15:formulaRef>
                          <c15:sqref>Analysis!$A$13</c15:sqref>
                        </c15:formulaRef>
                      </c:ext>
                    </c:extLst>
                    <c:strCache>
                      <c:ptCount val="1"/>
                      <c:pt idx="0">
                        <c:v>T6</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3-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5-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37-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39-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3B-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Analysis!$B$13:$F$13</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5-D9C1-4E75-97DE-5BDB0137E868}"/>
                  </c:ext>
                </c:extLst>
              </c15:ser>
            </c15:filteredPieSeries>
            <c15:filteredPieSeries>
              <c15:ser>
                <c:idx val="6"/>
                <c:order val="6"/>
                <c:tx>
                  <c:strRef>
                    <c:extLst xmlns:c15="http://schemas.microsoft.com/office/drawing/2012/chart">
                      <c:ext xmlns:c15="http://schemas.microsoft.com/office/drawing/2012/chart" uri="{02D57815-91ED-43cb-92C2-25804820EDAC}">
                        <c15:formulaRef>
                          <c15:sqref>Analysis!$A$14</c15:sqref>
                        </c15:formulaRef>
                      </c:ext>
                    </c:extLst>
                    <c:strCache>
                      <c:ptCount val="1"/>
                      <c:pt idx="0">
                        <c:v>T7</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3D-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3F-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1-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3-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5-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Analysis!$B$14:$F$14</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6-D9C1-4E75-97DE-5BDB0137E868}"/>
                  </c:ext>
                </c:extLst>
              </c15:ser>
            </c15:filteredPieSeries>
            <c15:filteredPieSeries>
              <c15:ser>
                <c:idx val="7"/>
                <c:order val="7"/>
                <c:tx>
                  <c:strRef>
                    <c:extLst xmlns:c15="http://schemas.microsoft.com/office/drawing/2012/chart">
                      <c:ext xmlns:c15="http://schemas.microsoft.com/office/drawing/2012/chart" uri="{02D57815-91ED-43cb-92C2-25804820EDAC}">
                        <c15:formulaRef>
                          <c15:sqref>Analysis!$A$15</c15:sqref>
                        </c15:formulaRef>
                      </c:ext>
                    </c:extLst>
                    <c:strCache>
                      <c:ptCount val="1"/>
                      <c:pt idx="0">
                        <c:v>T8</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47-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49-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4B-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4D-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4F-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Analysis!$B$15:$F$15</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7-D9C1-4E75-97DE-5BDB0137E868}"/>
                  </c:ext>
                </c:extLst>
              </c15:ser>
            </c15:filteredPieSeries>
            <c15:filteredPieSeries>
              <c15:ser>
                <c:idx val="8"/>
                <c:order val="8"/>
                <c:tx>
                  <c:strRef>
                    <c:extLst xmlns:c15="http://schemas.microsoft.com/office/drawing/2012/chart">
                      <c:ext xmlns:c15="http://schemas.microsoft.com/office/drawing/2012/chart" uri="{02D57815-91ED-43cb-92C2-25804820EDAC}">
                        <c15:formulaRef>
                          <c15:sqref>Analysis!$A$16</c15:sqref>
                        </c15:formulaRef>
                      </c:ext>
                    </c:extLst>
                    <c:strCache>
                      <c:ptCount val="1"/>
                      <c:pt idx="0">
                        <c:v>T9</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1-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3-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5-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57-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59-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Analysis!$B$16:$F$16</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8-D9C1-4E75-97DE-5BDB0137E868}"/>
                  </c:ext>
                </c:extLst>
              </c15:ser>
            </c15:filteredPieSeries>
            <c15:filteredPieSeries>
              <c15:ser>
                <c:idx val="9"/>
                <c:order val="9"/>
                <c:tx>
                  <c:strRef>
                    <c:extLst xmlns:c15="http://schemas.microsoft.com/office/drawing/2012/chart">
                      <c:ext xmlns:c15="http://schemas.microsoft.com/office/drawing/2012/chart" uri="{02D57815-91ED-43cb-92C2-25804820EDAC}">
                        <c15:formulaRef>
                          <c15:sqref>Analysis!$A$17</c15:sqref>
                        </c15:formulaRef>
                      </c:ext>
                    </c:extLst>
                    <c:strCache>
                      <c:ptCount val="1"/>
                      <c:pt idx="0">
                        <c:v>T10</c:v>
                      </c:pt>
                    </c:strCache>
                  </c:strRef>
                </c:tx>
                <c:dPt>
                  <c:idx val="0"/>
                  <c:bubble3D val="0"/>
                  <c:spPr>
                    <a:solidFill>
                      <a:schemeClr val="accent1"/>
                    </a:solidFill>
                    <a:ln w="19050">
                      <a:solidFill>
                        <a:schemeClr val="lt1"/>
                      </a:solidFill>
                    </a:ln>
                    <a:effectLst/>
                  </c:spPr>
                  <c:extLst xmlns:c15="http://schemas.microsoft.com/office/drawing/2012/chart">
                    <c:ext xmlns:c16="http://schemas.microsoft.com/office/drawing/2014/chart" uri="{C3380CC4-5D6E-409C-BE32-E72D297353CC}">
                      <c16:uniqueId val="{0000005B-4837-48FF-A58A-90E32CEEBE62}"/>
                    </c:ext>
                  </c:extLst>
                </c:dPt>
                <c:dPt>
                  <c:idx val="1"/>
                  <c:bubble3D val="0"/>
                  <c:spPr>
                    <a:solidFill>
                      <a:schemeClr val="accent2"/>
                    </a:solidFill>
                    <a:ln w="19050">
                      <a:solidFill>
                        <a:schemeClr val="lt1"/>
                      </a:solidFill>
                    </a:ln>
                    <a:effectLst/>
                  </c:spPr>
                  <c:extLst xmlns:c15="http://schemas.microsoft.com/office/drawing/2012/chart">
                    <c:ext xmlns:c16="http://schemas.microsoft.com/office/drawing/2014/chart" uri="{C3380CC4-5D6E-409C-BE32-E72D297353CC}">
                      <c16:uniqueId val="{0000005D-4837-48FF-A58A-90E32CEEBE62}"/>
                    </c:ext>
                  </c:extLst>
                </c:dPt>
                <c:dPt>
                  <c:idx val="2"/>
                  <c:bubble3D val="0"/>
                  <c:spPr>
                    <a:solidFill>
                      <a:schemeClr val="accent3"/>
                    </a:solidFill>
                    <a:ln w="19050">
                      <a:solidFill>
                        <a:schemeClr val="lt1"/>
                      </a:solidFill>
                    </a:ln>
                    <a:effectLst/>
                  </c:spPr>
                  <c:extLst xmlns:c15="http://schemas.microsoft.com/office/drawing/2012/chart">
                    <c:ext xmlns:c16="http://schemas.microsoft.com/office/drawing/2014/chart" uri="{C3380CC4-5D6E-409C-BE32-E72D297353CC}">
                      <c16:uniqueId val="{0000005F-4837-48FF-A58A-90E32CEEBE62}"/>
                    </c:ext>
                  </c:extLst>
                </c:dPt>
                <c:dPt>
                  <c:idx val="3"/>
                  <c:bubble3D val="0"/>
                  <c:spPr>
                    <a:solidFill>
                      <a:schemeClr val="accent4"/>
                    </a:solidFill>
                    <a:ln w="19050">
                      <a:solidFill>
                        <a:schemeClr val="lt1"/>
                      </a:solidFill>
                    </a:ln>
                    <a:effectLst/>
                  </c:spPr>
                  <c:extLst xmlns:c15="http://schemas.microsoft.com/office/drawing/2012/chart">
                    <c:ext xmlns:c16="http://schemas.microsoft.com/office/drawing/2014/chart" uri="{C3380CC4-5D6E-409C-BE32-E72D297353CC}">
                      <c16:uniqueId val="{00000061-4837-48FF-A58A-90E32CEEBE62}"/>
                    </c:ext>
                  </c:extLst>
                </c:dPt>
                <c:dPt>
                  <c:idx val="4"/>
                  <c:bubble3D val="0"/>
                  <c:spPr>
                    <a:solidFill>
                      <a:schemeClr val="accent5"/>
                    </a:solidFill>
                    <a:ln w="19050">
                      <a:solidFill>
                        <a:schemeClr val="lt1"/>
                      </a:solidFill>
                    </a:ln>
                    <a:effectLst/>
                  </c:spPr>
                  <c:extLst xmlns:c15="http://schemas.microsoft.com/office/drawing/2012/chart">
                    <c:ext xmlns:c16="http://schemas.microsoft.com/office/drawing/2014/chart" uri="{C3380CC4-5D6E-409C-BE32-E72D297353CC}">
                      <c16:uniqueId val="{00000063-4837-48FF-A58A-90E32CEEBE6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l-PL"/>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xmlns:c15="http://schemas.microsoft.com/office/drawing/2012/chart">
                    <c:ext xmlns:c15="http://schemas.microsoft.com/office/drawing/2012/chart" uri="{CE6537A1-D6FC-4f65-9D91-7224C49458BB}"/>
                  </c:extLst>
                </c:dLbls>
                <c:cat>
                  <c:strRef>
                    <c:extLst xmlns:c15="http://schemas.microsoft.com/office/drawing/2012/chart">
                      <c:ext xmlns:c15="http://schemas.microsoft.com/office/drawing/2012/chart" uri="{02D57815-91ED-43cb-92C2-25804820EDAC}">
                        <c15:formulaRef>
                          <c15:sqref>Analysis!$B$7:$F$7</c15:sqref>
                        </c15:formulaRef>
                      </c:ext>
                    </c:extLst>
                    <c:strCache>
                      <c:ptCount val="5"/>
                      <c:pt idx="0">
                        <c:v>XD</c:v>
                      </c:pt>
                      <c:pt idx="1">
                        <c:v>WD</c:v>
                      </c:pt>
                      <c:pt idx="2">
                        <c:v>MD</c:v>
                      </c:pt>
                      <c:pt idx="3">
                        <c:v>WS</c:v>
                      </c:pt>
                      <c:pt idx="4">
                        <c:v>MS</c:v>
                      </c:pt>
                    </c:strCache>
                  </c:strRef>
                </c:cat>
                <c:val>
                  <c:numRef>
                    <c:extLst xmlns:c15="http://schemas.microsoft.com/office/drawing/2012/chart">
                      <c:ext xmlns:c15="http://schemas.microsoft.com/office/drawing/2012/chart" uri="{02D57815-91ED-43cb-92C2-25804820EDAC}">
                        <c15:formulaRef>
                          <c15:sqref>Analysis!$B$17:$F$17</c15:sqref>
                        </c15:formulaRef>
                      </c:ext>
                    </c:extLst>
                    <c:numCache>
                      <c:formatCode>General</c:formatCode>
                      <c:ptCount val="5"/>
                      <c:pt idx="0">
                        <c:v>0</c:v>
                      </c:pt>
                      <c:pt idx="1">
                        <c:v>0</c:v>
                      </c:pt>
                      <c:pt idx="2">
                        <c:v>0</c:v>
                      </c:pt>
                      <c:pt idx="3">
                        <c:v>0</c:v>
                      </c:pt>
                      <c:pt idx="4">
                        <c:v>0</c:v>
                      </c:pt>
                    </c:numCache>
                  </c:numRef>
                </c:val>
                <c:extLst xmlns:c15="http://schemas.microsoft.com/office/drawing/2012/chart">
                  <c:ext xmlns:c16="http://schemas.microsoft.com/office/drawing/2014/chart" uri="{C3380CC4-5D6E-409C-BE32-E72D297353CC}">
                    <c16:uniqueId val="{00000009-D9C1-4E75-97DE-5BDB0137E868}"/>
                  </c:ext>
                </c:extLst>
              </c15:ser>
            </c15:filteredPieSeries>
          </c:ext>
        </c:extLst>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l-PL"/>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l-PL"/>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14</xdr:col>
      <xdr:colOff>388620</xdr:colOff>
      <xdr:row>12</xdr:row>
      <xdr:rowOff>30480</xdr:rowOff>
    </xdr:from>
    <xdr:to>
      <xdr:col>15</xdr:col>
      <xdr:colOff>861060</xdr:colOff>
      <xdr:row>25</xdr:row>
      <xdr:rowOff>120015</xdr:rowOff>
    </xdr:to>
    <mc:AlternateContent xmlns:mc="http://schemas.openxmlformats.org/markup-compatibility/2006" xmlns:sle15="http://schemas.microsoft.com/office/drawing/2012/slicer">
      <mc:Choice Requires="sle15">
        <xdr:graphicFrame macro="">
          <xdr:nvGraphicFramePr>
            <xdr:cNvPr id="2" name="Zawodnik">
              <a:extLst>
                <a:ext uri="{FF2B5EF4-FFF2-40B4-BE49-F238E27FC236}">
                  <a16:creationId xmlns:a16="http://schemas.microsoft.com/office/drawing/2014/main" id="{88C87D1D-2A07-8251-F655-10C19CE614A9}"/>
                </a:ext>
              </a:extLst>
            </xdr:cNvPr>
            <xdr:cNvGraphicFramePr/>
          </xdr:nvGraphicFramePr>
          <xdr:xfrm>
            <a:off x="0" y="0"/>
            <a:ext cx="0" cy="0"/>
          </xdr:xfrm>
          <a:graphic>
            <a:graphicData uri="http://schemas.microsoft.com/office/drawing/2010/slicer">
              <sle:slicer xmlns:sle="http://schemas.microsoft.com/office/drawing/2010/slicer" name="Zawodnik"/>
            </a:graphicData>
          </a:graphic>
        </xdr:graphicFrame>
      </mc:Choice>
      <mc:Fallback xmlns="">
        <xdr:sp macro="" textlink="">
          <xdr:nvSpPr>
            <xdr:cNvPr id="0" name=""/>
            <xdr:cNvSpPr>
              <a:spLocks noTextEdit="1"/>
            </xdr:cNvSpPr>
          </xdr:nvSpPr>
          <xdr:spPr>
            <a:xfrm>
              <a:off x="9166860" y="222504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274320</xdr:colOff>
      <xdr:row>0</xdr:row>
      <xdr:rowOff>106680</xdr:rowOff>
    </xdr:from>
    <xdr:to>
      <xdr:col>15</xdr:col>
      <xdr:colOff>914400</xdr:colOff>
      <xdr:row>10</xdr:row>
      <xdr:rowOff>91439</xdr:rowOff>
    </xdr:to>
    <mc:AlternateContent xmlns:mc="http://schemas.openxmlformats.org/markup-compatibility/2006" xmlns:sle15="http://schemas.microsoft.com/office/drawing/2012/slicer">
      <mc:Choice Requires="sle15">
        <xdr:graphicFrame macro="">
          <xdr:nvGraphicFramePr>
            <xdr:cNvPr id="3" name="ini">
              <a:extLst>
                <a:ext uri="{FF2B5EF4-FFF2-40B4-BE49-F238E27FC236}">
                  <a16:creationId xmlns:a16="http://schemas.microsoft.com/office/drawing/2014/main" id="{FB6BF70A-ECA7-9858-20AA-842AFF7418F5}"/>
                </a:ext>
              </a:extLst>
            </xdr:cNvPr>
            <xdr:cNvGraphicFramePr/>
          </xdr:nvGraphicFramePr>
          <xdr:xfrm>
            <a:off x="0" y="0"/>
            <a:ext cx="0" cy="0"/>
          </xdr:xfrm>
          <a:graphic>
            <a:graphicData uri="http://schemas.microsoft.com/office/drawing/2010/slicer">
              <sle:slicer xmlns:sle="http://schemas.microsoft.com/office/drawing/2010/slicer" name="ini"/>
            </a:graphicData>
          </a:graphic>
        </xdr:graphicFrame>
      </mc:Choice>
      <mc:Fallback xmlns="">
        <xdr:sp macro="" textlink="">
          <xdr:nvSpPr>
            <xdr:cNvPr id="0" name=""/>
            <xdr:cNvSpPr>
              <a:spLocks noTextEdit="1"/>
            </xdr:cNvSpPr>
          </xdr:nvSpPr>
          <xdr:spPr>
            <a:xfrm>
              <a:off x="9052560" y="106680"/>
              <a:ext cx="1996440" cy="181355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absolute">
    <xdr:from>
      <xdr:col>14</xdr:col>
      <xdr:colOff>83820</xdr:colOff>
      <xdr:row>8</xdr:row>
      <xdr:rowOff>9525</xdr:rowOff>
    </xdr:from>
    <xdr:to>
      <xdr:col>15</xdr:col>
      <xdr:colOff>556260</xdr:colOff>
      <xdr:row>21</xdr:row>
      <xdr:rowOff>99060</xdr:rowOff>
    </xdr:to>
    <mc:AlternateContent xmlns:mc="http://schemas.openxmlformats.org/markup-compatibility/2006">
      <mc:Choice xmlns:sle15="http://schemas.microsoft.com/office/drawing/2012/slicer" Requires="sle15">
        <xdr:graphicFrame macro="">
          <xdr:nvGraphicFramePr>
            <xdr:cNvPr id="2" name="Zawodnik 2">
              <a:extLst>
                <a:ext uri="{FF2B5EF4-FFF2-40B4-BE49-F238E27FC236}">
                  <a16:creationId xmlns:a16="http://schemas.microsoft.com/office/drawing/2014/main" id="{97BA875F-64E0-C211-D44E-D669182E8819}"/>
                </a:ext>
              </a:extLst>
            </xdr:cNvPr>
            <xdr:cNvGraphicFramePr/>
          </xdr:nvGraphicFramePr>
          <xdr:xfrm>
            <a:off x="0" y="0"/>
            <a:ext cx="0" cy="0"/>
          </xdr:xfrm>
          <a:graphic>
            <a:graphicData uri="http://schemas.microsoft.com/office/drawing/2010/slicer">
              <sle:slicer xmlns:sle="http://schemas.microsoft.com/office/drawing/2010/slicer" name="Zawodnik 2"/>
            </a:graphicData>
          </a:graphic>
        </xdr:graphicFrame>
      </mc:Choice>
      <mc:Fallback>
        <xdr:sp macro="" textlink="">
          <xdr:nvSpPr>
            <xdr:cNvPr id="0" name=""/>
            <xdr:cNvSpPr>
              <a:spLocks noTextEdit="1"/>
            </xdr:cNvSpPr>
          </xdr:nvSpPr>
          <xdr:spPr>
            <a:xfrm>
              <a:off x="8930640" y="1472565"/>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83820</xdr:colOff>
      <xdr:row>0</xdr:row>
      <xdr:rowOff>167640</xdr:rowOff>
    </xdr:from>
    <xdr:to>
      <xdr:col>17</xdr:col>
      <xdr:colOff>38100</xdr:colOff>
      <xdr:row>6</xdr:row>
      <xdr:rowOff>167640</xdr:rowOff>
    </xdr:to>
    <mc:AlternateContent xmlns:mc="http://schemas.openxmlformats.org/markup-compatibility/2006">
      <mc:Choice xmlns:sle15="http://schemas.microsoft.com/office/drawing/2012/slicer" Requires="sle15">
        <xdr:graphicFrame macro="">
          <xdr:nvGraphicFramePr>
            <xdr:cNvPr id="3" name="ini 2">
              <a:extLst>
                <a:ext uri="{FF2B5EF4-FFF2-40B4-BE49-F238E27FC236}">
                  <a16:creationId xmlns:a16="http://schemas.microsoft.com/office/drawing/2014/main" id="{657F8741-9621-9B07-9F7C-0B7FBCB57083}"/>
                </a:ext>
              </a:extLst>
            </xdr:cNvPr>
            <xdr:cNvGraphicFramePr/>
          </xdr:nvGraphicFramePr>
          <xdr:xfrm>
            <a:off x="0" y="0"/>
            <a:ext cx="0" cy="0"/>
          </xdr:xfrm>
          <a:graphic>
            <a:graphicData uri="http://schemas.microsoft.com/office/drawing/2010/slicer">
              <sle:slicer xmlns:sle="http://schemas.microsoft.com/office/drawing/2010/slicer" name="ini 2"/>
            </a:graphicData>
          </a:graphic>
        </xdr:graphicFrame>
      </mc:Choice>
      <mc:Fallback>
        <xdr:sp macro="" textlink="">
          <xdr:nvSpPr>
            <xdr:cNvPr id="0" name=""/>
            <xdr:cNvSpPr>
              <a:spLocks noTextEdit="1"/>
            </xdr:cNvSpPr>
          </xdr:nvSpPr>
          <xdr:spPr>
            <a:xfrm>
              <a:off x="8930640" y="167640"/>
              <a:ext cx="3352800" cy="109728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548640</xdr:colOff>
      <xdr:row>9</xdr:row>
      <xdr:rowOff>30480</xdr:rowOff>
    </xdr:from>
    <xdr:to>
      <xdr:col>15</xdr:col>
      <xdr:colOff>1021080</xdr:colOff>
      <xdr:row>22</xdr:row>
      <xdr:rowOff>120015</xdr:rowOff>
    </xdr:to>
    <mc:AlternateContent xmlns:mc="http://schemas.openxmlformats.org/markup-compatibility/2006" xmlns:sle15="http://schemas.microsoft.com/office/drawing/2012/slicer">
      <mc:Choice Requires="sle15">
        <xdr:graphicFrame macro="">
          <xdr:nvGraphicFramePr>
            <xdr:cNvPr id="2" name="Zawodnik 3">
              <a:extLst>
                <a:ext uri="{FF2B5EF4-FFF2-40B4-BE49-F238E27FC236}">
                  <a16:creationId xmlns:a16="http://schemas.microsoft.com/office/drawing/2014/main" id="{457D56C0-31FF-3565-51ED-2B6E954F53E7}"/>
                </a:ext>
              </a:extLst>
            </xdr:cNvPr>
            <xdr:cNvGraphicFramePr/>
          </xdr:nvGraphicFramePr>
          <xdr:xfrm>
            <a:off x="0" y="0"/>
            <a:ext cx="0" cy="0"/>
          </xdr:xfrm>
          <a:graphic>
            <a:graphicData uri="http://schemas.microsoft.com/office/drawing/2010/slicer">
              <sle:slicer xmlns:sle="http://schemas.microsoft.com/office/drawing/2010/slicer" name="Zawodnik 3"/>
            </a:graphicData>
          </a:graphic>
        </xdr:graphicFrame>
      </mc:Choice>
      <mc:Fallback xmlns="">
        <xdr:sp macro="" textlink="">
          <xdr:nvSpPr>
            <xdr:cNvPr id="0" name=""/>
            <xdr:cNvSpPr>
              <a:spLocks noTextEdit="1"/>
            </xdr:cNvSpPr>
          </xdr:nvSpPr>
          <xdr:spPr>
            <a:xfrm>
              <a:off x="9159240" y="167640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525780</xdr:colOff>
      <xdr:row>0</xdr:row>
      <xdr:rowOff>175261</xdr:rowOff>
    </xdr:from>
    <xdr:to>
      <xdr:col>17</xdr:col>
      <xdr:colOff>83820</xdr:colOff>
      <xdr:row>8</xdr:row>
      <xdr:rowOff>121921</xdr:rowOff>
    </xdr:to>
    <mc:AlternateContent xmlns:mc="http://schemas.openxmlformats.org/markup-compatibility/2006" xmlns:sle15="http://schemas.microsoft.com/office/drawing/2012/slicer">
      <mc:Choice Requires="sle15">
        <xdr:graphicFrame macro="">
          <xdr:nvGraphicFramePr>
            <xdr:cNvPr id="3" name="ini 3">
              <a:extLst>
                <a:ext uri="{FF2B5EF4-FFF2-40B4-BE49-F238E27FC236}">
                  <a16:creationId xmlns:a16="http://schemas.microsoft.com/office/drawing/2014/main" id="{12CEEADC-E8FA-602C-6F86-A83D8F7F5143}"/>
                </a:ext>
              </a:extLst>
            </xdr:cNvPr>
            <xdr:cNvGraphicFramePr/>
          </xdr:nvGraphicFramePr>
          <xdr:xfrm>
            <a:off x="0" y="0"/>
            <a:ext cx="0" cy="0"/>
          </xdr:xfrm>
          <a:graphic>
            <a:graphicData uri="http://schemas.microsoft.com/office/drawing/2010/slicer">
              <sle:slicer xmlns:sle="http://schemas.microsoft.com/office/drawing/2010/slicer" name="ini 3"/>
            </a:graphicData>
          </a:graphic>
        </xdr:graphicFrame>
      </mc:Choice>
      <mc:Fallback xmlns="">
        <xdr:sp macro="" textlink="">
          <xdr:nvSpPr>
            <xdr:cNvPr id="0" name=""/>
            <xdr:cNvSpPr>
              <a:spLocks noTextEdit="1"/>
            </xdr:cNvSpPr>
          </xdr:nvSpPr>
          <xdr:spPr>
            <a:xfrm>
              <a:off x="9136380" y="175261"/>
              <a:ext cx="2956560" cy="140970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absolute">
    <xdr:from>
      <xdr:col>14</xdr:col>
      <xdr:colOff>312420</xdr:colOff>
      <xdr:row>9</xdr:row>
      <xdr:rowOff>76200</xdr:rowOff>
    </xdr:from>
    <xdr:to>
      <xdr:col>17</xdr:col>
      <xdr:colOff>312420</xdr:colOff>
      <xdr:row>22</xdr:row>
      <xdr:rowOff>165735</xdr:rowOff>
    </xdr:to>
    <mc:AlternateContent xmlns:mc="http://schemas.openxmlformats.org/markup-compatibility/2006" xmlns:sle15="http://schemas.microsoft.com/office/drawing/2012/slicer">
      <mc:Choice Requires="sle15">
        <xdr:graphicFrame macro="">
          <xdr:nvGraphicFramePr>
            <xdr:cNvPr id="2" name="Zawodnik 6">
              <a:extLst>
                <a:ext uri="{FF2B5EF4-FFF2-40B4-BE49-F238E27FC236}">
                  <a16:creationId xmlns:a16="http://schemas.microsoft.com/office/drawing/2014/main" id="{D18E1D08-80C3-12CC-A88B-C83115DE418A}"/>
                </a:ext>
              </a:extLst>
            </xdr:cNvPr>
            <xdr:cNvGraphicFramePr/>
          </xdr:nvGraphicFramePr>
          <xdr:xfrm>
            <a:off x="0" y="0"/>
            <a:ext cx="0" cy="0"/>
          </xdr:xfrm>
          <a:graphic>
            <a:graphicData uri="http://schemas.microsoft.com/office/drawing/2010/slicer">
              <sle:slicer xmlns:sle="http://schemas.microsoft.com/office/drawing/2010/slicer" name="Zawodnik 6"/>
            </a:graphicData>
          </a:graphic>
        </xdr:graphicFrame>
      </mc:Choice>
      <mc:Fallback xmlns="">
        <xdr:sp macro="" textlink="">
          <xdr:nvSpPr>
            <xdr:cNvPr id="0" name=""/>
            <xdr:cNvSpPr>
              <a:spLocks noTextEdit="1"/>
            </xdr:cNvSpPr>
          </xdr:nvSpPr>
          <xdr:spPr>
            <a:xfrm>
              <a:off x="9159240" y="172212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281940</xdr:colOff>
      <xdr:row>1</xdr:row>
      <xdr:rowOff>15241</xdr:rowOff>
    </xdr:from>
    <xdr:to>
      <xdr:col>18</xdr:col>
      <xdr:colOff>518160</xdr:colOff>
      <xdr:row>8</xdr:row>
      <xdr:rowOff>137160</xdr:rowOff>
    </xdr:to>
    <mc:AlternateContent xmlns:mc="http://schemas.openxmlformats.org/markup-compatibility/2006" xmlns:sle15="http://schemas.microsoft.com/office/drawing/2012/slicer">
      <mc:Choice Requires="sle15">
        <xdr:graphicFrame macro="">
          <xdr:nvGraphicFramePr>
            <xdr:cNvPr id="3" name="ini 6">
              <a:extLst>
                <a:ext uri="{FF2B5EF4-FFF2-40B4-BE49-F238E27FC236}">
                  <a16:creationId xmlns:a16="http://schemas.microsoft.com/office/drawing/2014/main" id="{A6CD6F31-B937-947E-A8A3-EACF56F34804}"/>
                </a:ext>
              </a:extLst>
            </xdr:cNvPr>
            <xdr:cNvGraphicFramePr/>
          </xdr:nvGraphicFramePr>
          <xdr:xfrm>
            <a:off x="0" y="0"/>
            <a:ext cx="0" cy="0"/>
          </xdr:xfrm>
          <a:graphic>
            <a:graphicData uri="http://schemas.microsoft.com/office/drawing/2010/slicer">
              <sle:slicer xmlns:sle="http://schemas.microsoft.com/office/drawing/2010/slicer" name="ini 6"/>
            </a:graphicData>
          </a:graphic>
        </xdr:graphicFrame>
      </mc:Choice>
      <mc:Fallback xmlns="">
        <xdr:sp macro="" textlink="">
          <xdr:nvSpPr>
            <xdr:cNvPr id="0" name=""/>
            <xdr:cNvSpPr>
              <a:spLocks noTextEdit="1"/>
            </xdr:cNvSpPr>
          </xdr:nvSpPr>
          <xdr:spPr>
            <a:xfrm>
              <a:off x="9128760" y="198121"/>
              <a:ext cx="2674620" cy="1402079"/>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absolute">
    <xdr:from>
      <xdr:col>14</xdr:col>
      <xdr:colOff>320040</xdr:colOff>
      <xdr:row>9</xdr:row>
      <xdr:rowOff>137160</xdr:rowOff>
    </xdr:from>
    <xdr:to>
      <xdr:col>16</xdr:col>
      <xdr:colOff>502920</xdr:colOff>
      <xdr:row>23</xdr:row>
      <xdr:rowOff>43815</xdr:rowOff>
    </xdr:to>
    <mc:AlternateContent xmlns:mc="http://schemas.openxmlformats.org/markup-compatibility/2006" xmlns:sle15="http://schemas.microsoft.com/office/drawing/2012/slicer">
      <mc:Choice Requires="sle15">
        <xdr:graphicFrame macro="">
          <xdr:nvGraphicFramePr>
            <xdr:cNvPr id="2" name="Zawodnik 5">
              <a:extLst>
                <a:ext uri="{FF2B5EF4-FFF2-40B4-BE49-F238E27FC236}">
                  <a16:creationId xmlns:a16="http://schemas.microsoft.com/office/drawing/2014/main" id="{79ABF570-742F-672F-D1D7-92FE9B36E7C4}"/>
                </a:ext>
              </a:extLst>
            </xdr:cNvPr>
            <xdr:cNvGraphicFramePr/>
          </xdr:nvGraphicFramePr>
          <xdr:xfrm>
            <a:off x="0" y="0"/>
            <a:ext cx="0" cy="0"/>
          </xdr:xfrm>
          <a:graphic>
            <a:graphicData uri="http://schemas.microsoft.com/office/drawing/2010/slicer">
              <sle:slicer xmlns:sle="http://schemas.microsoft.com/office/drawing/2010/slicer" name="Zawodnik 5"/>
            </a:graphicData>
          </a:graphic>
        </xdr:graphicFrame>
      </mc:Choice>
      <mc:Fallback xmlns="">
        <xdr:sp macro="" textlink="">
          <xdr:nvSpPr>
            <xdr:cNvPr id="0" name=""/>
            <xdr:cNvSpPr>
              <a:spLocks noTextEdit="1"/>
            </xdr:cNvSpPr>
          </xdr:nvSpPr>
          <xdr:spPr>
            <a:xfrm>
              <a:off x="8930640" y="1783080"/>
              <a:ext cx="1828800" cy="2466975"/>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14</xdr:col>
      <xdr:colOff>304800</xdr:colOff>
      <xdr:row>0</xdr:row>
      <xdr:rowOff>175260</xdr:rowOff>
    </xdr:from>
    <xdr:to>
      <xdr:col>18</xdr:col>
      <xdr:colOff>373380</xdr:colOff>
      <xdr:row>8</xdr:row>
      <xdr:rowOff>182879</xdr:rowOff>
    </xdr:to>
    <mc:AlternateContent xmlns:mc="http://schemas.openxmlformats.org/markup-compatibility/2006" xmlns:sle15="http://schemas.microsoft.com/office/drawing/2012/slicer">
      <mc:Choice Requires="sle15">
        <xdr:graphicFrame macro="">
          <xdr:nvGraphicFramePr>
            <xdr:cNvPr id="3" name="ini 5">
              <a:extLst>
                <a:ext uri="{FF2B5EF4-FFF2-40B4-BE49-F238E27FC236}">
                  <a16:creationId xmlns:a16="http://schemas.microsoft.com/office/drawing/2014/main" id="{208272FE-53A6-BB1E-7E1B-57150501E933}"/>
                </a:ext>
              </a:extLst>
            </xdr:cNvPr>
            <xdr:cNvGraphicFramePr/>
          </xdr:nvGraphicFramePr>
          <xdr:xfrm>
            <a:off x="0" y="0"/>
            <a:ext cx="0" cy="0"/>
          </xdr:xfrm>
          <a:graphic>
            <a:graphicData uri="http://schemas.microsoft.com/office/drawing/2010/slicer">
              <sle:slicer xmlns:sle="http://schemas.microsoft.com/office/drawing/2010/slicer" name="ini 5"/>
            </a:graphicData>
          </a:graphic>
        </xdr:graphicFrame>
      </mc:Choice>
      <mc:Fallback xmlns="">
        <xdr:sp macro="" textlink="">
          <xdr:nvSpPr>
            <xdr:cNvPr id="0" name=""/>
            <xdr:cNvSpPr>
              <a:spLocks noTextEdit="1"/>
            </xdr:cNvSpPr>
          </xdr:nvSpPr>
          <xdr:spPr>
            <a:xfrm>
              <a:off x="8915400" y="175261"/>
              <a:ext cx="2933700" cy="1165860"/>
            </a:xfrm>
            <a:prstGeom prst="rect">
              <a:avLst/>
            </a:prstGeom>
            <a:solidFill>
              <a:prstClr val="white"/>
            </a:solidFill>
            <a:ln w="1">
              <a:solidFill>
                <a:prstClr val="green"/>
              </a:solidFill>
            </a:ln>
          </xdr:spPr>
          <xdr:txBody>
            <a:bodyPr vertOverflow="clip" horzOverflow="clip"/>
            <a:lstStyle/>
            <a:p>
              <a:r>
                <a:rPr lang="pl-PL"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160020</xdr:colOff>
          <xdr:row>2</xdr:row>
          <xdr:rowOff>53340</xdr:rowOff>
        </xdr:from>
        <xdr:to>
          <xdr:col>5</xdr:col>
          <xdr:colOff>419100</xdr:colOff>
          <xdr:row>4</xdr:row>
          <xdr:rowOff>114300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l-PL" sz="1100" b="1" i="1" u="none" strike="noStrike" baseline="0">
                  <a:solidFill>
                    <a:srgbClr val="993300"/>
                  </a:solidFill>
                  <a:latin typeface="Calibri"/>
                  <a:ea typeface="Calibri"/>
                  <a:cs typeface="Calibri"/>
                </a:rPr>
                <a:t>Refresh all</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8</xdr:col>
      <xdr:colOff>3810</xdr:colOff>
      <xdr:row>1</xdr:row>
      <xdr:rowOff>7620</xdr:rowOff>
    </xdr:from>
    <xdr:to>
      <xdr:col>17</xdr:col>
      <xdr:colOff>266700</xdr:colOff>
      <xdr:row>19</xdr:row>
      <xdr:rowOff>175260</xdr:rowOff>
    </xdr:to>
    <xdr:graphicFrame macro="">
      <xdr:nvGraphicFramePr>
        <xdr:cNvPr id="2" name="Chart 1">
          <a:extLst>
            <a:ext uri="{FF2B5EF4-FFF2-40B4-BE49-F238E27FC236}">
              <a16:creationId xmlns:a16="http://schemas.microsoft.com/office/drawing/2014/main" id="{0500C33C-58F7-C154-CA23-AD1DCDBF30A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605790</xdr:colOff>
      <xdr:row>21</xdr:row>
      <xdr:rowOff>7620</xdr:rowOff>
    </xdr:from>
    <xdr:to>
      <xdr:col>15</xdr:col>
      <xdr:colOff>525780</xdr:colOff>
      <xdr:row>37</xdr:row>
      <xdr:rowOff>30480</xdr:rowOff>
    </xdr:to>
    <xdr:graphicFrame macro="">
      <xdr:nvGraphicFramePr>
        <xdr:cNvPr id="4" name="Chart 3">
          <a:extLst>
            <a:ext uri="{FF2B5EF4-FFF2-40B4-BE49-F238E27FC236}">
              <a16:creationId xmlns:a16="http://schemas.microsoft.com/office/drawing/2014/main" id="{07AC0106-5CA9-26C9-F98E-74329829E2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yna" refreshedDate="45925.807691898146" createdVersion="8" refreshedVersion="8" minRefreshableVersion="3" recordCount="101" xr:uid="{04342D22-4D63-4AEC-9DEB-DF205BF3824B}">
  <cacheSource type="worksheet">
    <worksheetSource name="all_players"/>
  </cacheSource>
  <cacheFields count="14">
    <cacheField name="Player" numFmtId="0">
      <sharedItems containsBlank="1" count="162">
        <s v="Daniel Adamczyk"/>
        <s v="Mateusz Adamczyk"/>
        <s v="Małgorzata Borkowska"/>
        <s v="Robert Bąk"/>
        <s v="Wojciech Borkowski"/>
        <s v="Rafał Chmielewski"/>
        <s v="Ewa Dąbrowska"/>
        <s v="Karolina Dąbrowska"/>
        <s v="Mateusz Dąbrowski"/>
        <s v="Artur Grabowski"/>
        <s v="Dorota Górska"/>
        <s v="Marcin Grabowski"/>
        <s v="Patrycja Grabowska"/>
        <s v="Andrzej Jabłoński"/>
        <s v="Magda Jarosz"/>
        <s v="Monika Jabłońska"/>
        <s v="Tomasz Jabłoński"/>
        <s v="Agnieszka Kaczmarek"/>
        <s v="Aleksandra Kozłowska"/>
        <s v="Alicja Kwiatkowska"/>
        <s v="Anna Kowalska"/>
        <s v="Damian Król"/>
        <s v="Ewa Kamińska"/>
        <s v="Ewelina Kamińska"/>
        <s v="Jan Kowalski"/>
        <s v="Joanna Kozłowska"/>
        <s v="Maciej Kot"/>
        <s v="Marcin Kaczmarek"/>
        <s v="Małgorzata Kaczmarek"/>
        <s v="Michał Kamiński"/>
        <s v="Paweł Kamiński"/>
        <s v="Robert Kozłowski"/>
        <s v="Karolina Lis"/>
        <s v="Katarzyna Lewandowska"/>
        <s v="Magdalena Lewandowska"/>
        <s v="Monika Lis"/>
        <s v="Tomasz Lewandowski"/>
        <s v="Bartosz Malinowski"/>
        <s v="Grzegorz Michalski"/>
        <s v="Joanna Majewska"/>
        <s v="Magdalena Malinowska"/>
        <s v="Natalia Malinowska"/>
        <s v="Szymon Majewski"/>
        <s v="Szymon Malinowski"/>
        <s v="Łukasz Michalski"/>
        <s v="Andrzej Nowicki"/>
        <s v="Anna Nowak"/>
        <s v="Maria Nowak"/>
        <s v="Piotr Nowak"/>
        <s v="Szymon Nowicki"/>
        <s v="Aleksandra Orłowska"/>
        <s v="Patrycja Ostrowska"/>
        <s v="Adam Piotrowski"/>
        <s v="Damian Piotrowski"/>
        <s v="Dorota Piotrowska"/>
        <s v="Małgorzata Pawlak"/>
        <s v="Rafał Pawlak"/>
        <s v="Wojciech Pawłowski"/>
        <s v="Barbara Sokołowska"/>
        <s v="Barbara Stępień"/>
        <s v="Bartosz Sikora"/>
        <s v="Karolina Szymańska"/>
        <s v="Stefan Stefanowicz"/>
        <s v="Wojciech Stępień"/>
        <s v="Agnieszka Wójcik"/>
        <s v="Barbara Woźniak"/>
        <s v="Katarzyna Wiśniewska"/>
        <s v="Krzysztof Wójcik"/>
        <s v="Maria Wójcik"/>
        <s v="Michał Wiśniewski"/>
        <s v="Natalia Włodarczyk"/>
        <s v="Paweł Woźniak"/>
        <s v="Piotr Wiśniewski"/>
        <s v="Łukasz Woźniak"/>
        <s v="Adam Zieliński"/>
        <s v="Artur Zawadzki"/>
        <s v="Joanna Zielińska"/>
        <s v="Krzysztof Zieliński"/>
        <m u="1"/>
        <s v="Patrycja Ambroziak" u="1"/>
        <s v="Aleksandra Bąk" u="1"/>
        <s v="Anita Bita" u="1"/>
        <s v="Joanna Bernadzka" u="1"/>
        <s v="Rafał Bogdański" u="1"/>
        <s v="Joanna Czernicka" u="1"/>
        <s v="Katarzyna Charzyńska" u="1"/>
        <s v="Jacek Chmielewski" u="1"/>
        <s v="Marcin Cieszkowski" u="1"/>
        <s v="Andrzej Dzięgielewski" u="1"/>
        <s v="Marek Duszkiewicz" u="1"/>
        <s v="Veronika Denha" u="1"/>
        <s v="Filip Frączak" u="1"/>
        <s v="Łukasz Filipkowski" u="1"/>
        <s v="Bartłomiej Grabowski" u="1"/>
        <s v="Daniel Golański" u="1"/>
        <s v="Rafał Gajdzik" u="1"/>
        <s v="Tadeusz Gala" u="1"/>
        <s v="Marcin Ignatowski" u="1"/>
        <s v="Zofia Ignatowicz" u="1"/>
        <s v="Anna Jakaś" u="1"/>
        <s v="Joanna Jakaś" u="1"/>
        <s v="Piotr Jarosiewicz" u="1"/>
        <s v="Konrad Jakubiec" u="1"/>
        <s v="Agata Kołakowska" u="1"/>
        <s v="Anna Kasperkiewicz" u="1"/>
        <s v="Katarzyna Kowalewska" u="1"/>
        <s v="Katarzyna Krysiak" u="1"/>
        <s v="Krzysztof Kowalski" u="1"/>
        <s v="Marcin Kulesza" u="1"/>
        <s v="Patryk Korytkowski" u="1"/>
        <s v="Robert Korytkowski" u="1"/>
        <s v="Sebastian Kacprzak" u="1"/>
        <s v="Tomasz Katus" u="1"/>
        <s v="Tomasz Kowalczyk" u="1"/>
        <s v="Zuzanna Kto" u="1"/>
        <s v="Artur Klimaszewski" u="1"/>
        <s v="Maciej Korolczuk" u="1"/>
        <s v="Marcin Kuć" u="1"/>
        <s v="Andrzej Lipiński" u="1"/>
        <s v="Beata Miner" u="1"/>
        <s v="Maciej Masewicz" u="1"/>
        <s v="Paweł Murawski" u="1"/>
        <s v="Sławomir Michta" u="1"/>
        <s v="Zuzanna Michta" u="1"/>
        <s v="amama ma" u="1"/>
        <s v="Dawid Mirgos" u="1"/>
        <s v="Emil Mirgos" u="1"/>
        <s v="Marta Michta" u="1"/>
        <s v="Sylwester Michta" u="1"/>
        <s v="Dariusz Nowakowski" u="1"/>
        <s v="Jacek Nowakowski" u="1"/>
        <s v="Sebastian Nowicki" u="1"/>
        <s v="Ewa Ossowska" u="1"/>
        <s v="Tomasz Ostrysz" u="1"/>
        <s v="Marek Owsianko" u="1"/>
        <s v="Barbara Płucienniczak" u="1"/>
        <s v="Dariusz Prykiel" u="1"/>
        <s v="Jan Pokropek" u="1"/>
        <s v="Sebastian Przybysiak" u="1"/>
        <s v="Grzegorz Pokładnik" u="1"/>
        <s v="Kamila Rzeźnicka" u="1"/>
        <s v="Karolina Rakowska" u="1"/>
        <s v="Marek Rudyk" u="1"/>
        <s v="Maria Rzepka" u="1"/>
        <s v="Mirosław Rataj" u="1"/>
        <s v="Angelina Sobko" u="1"/>
        <s v="Anna Staniszewska" u="1"/>
        <s v="Artur Stankiewicz" u="1"/>
        <s v="Michał Szymański" u="1"/>
        <s v="Anna Swat" u="1"/>
        <s v="Arkadiusz Sztuka" u="1"/>
        <s v="Jacek Szempliński" u="1"/>
        <s v="Barbara Też" u="1"/>
        <s v="Kamil Tarnawski" u="1"/>
        <s v="Katarzyna Tokarz" u="1"/>
        <s v="Sławomir Tokarz" u="1"/>
        <s v="Ulyana Tsitavets" u="1"/>
        <s v="Michał Wieliński" u="1"/>
        <s v="Marcin Zagórski" u="1"/>
        <s v="Andrzej Zieliński" u="1"/>
        <s v="Marcin Zalewski" u="1"/>
        <s v="Karol Jak" u="1"/>
      </sharedItems>
    </cacheField>
    <cacheField name="T1" numFmtId="0">
      <sharedItems containsBlank="1"/>
    </cacheField>
    <cacheField name="T2" numFmtId="0">
      <sharedItems containsBlank="1"/>
    </cacheField>
    <cacheField name="T3" numFmtId="0">
      <sharedItems containsBlank="1"/>
    </cacheField>
    <cacheField name="T4" numFmtId="0">
      <sharedItems containsBlank="1"/>
    </cacheField>
    <cacheField name="T5" numFmtId="0">
      <sharedItems containsBlank="1"/>
    </cacheField>
    <cacheField name="T6" numFmtId="0">
      <sharedItems containsNonDate="0" containsString="0" containsBlank="1"/>
    </cacheField>
    <cacheField name="T7" numFmtId="0">
      <sharedItems containsNonDate="0" containsString="0" containsBlank="1"/>
    </cacheField>
    <cacheField name="T8" numFmtId="0">
      <sharedItems containsNonDate="0" containsString="0" containsBlank="1"/>
    </cacheField>
    <cacheField name="T9" numFmtId="0">
      <sharedItems containsNonDate="0" containsString="0" containsBlank="1"/>
    </cacheField>
    <cacheField name="T10" numFmtId="0">
      <sharedItems containsNonDate="0" containsString="0" containsBlank="1"/>
    </cacheField>
    <cacheField name="ini" numFmtId="0">
      <sharedItems/>
    </cacheField>
    <cacheField name="Points" numFmtId="0">
      <sharedItems containsSemiMixedTypes="0" containsString="0" containsNumber="1" containsInteger="1" minValue="23" maxValue="420"/>
    </cacheField>
    <cacheField name="Field1" numFmtId="0" formula=" 0"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1">
  <r>
    <x v="0"/>
    <m/>
    <s v="8"/>
    <m/>
    <m/>
    <s v="9"/>
    <m/>
    <m/>
    <m/>
    <m/>
    <m/>
    <s v="A"/>
    <n v="65"/>
  </r>
  <r>
    <x v="1"/>
    <s v="10"/>
    <m/>
    <m/>
    <m/>
    <m/>
    <m/>
    <m/>
    <m/>
    <m/>
    <m/>
    <s v="A"/>
    <n v="25"/>
  </r>
  <r>
    <x v="2"/>
    <s v="4"/>
    <s v="1"/>
    <s v="4"/>
    <m/>
    <m/>
    <m/>
    <m/>
    <m/>
    <m/>
    <m/>
    <s v="B"/>
    <n v="210"/>
  </r>
  <r>
    <x v="3"/>
    <m/>
    <s v="6"/>
    <m/>
    <m/>
    <m/>
    <m/>
    <m/>
    <m/>
    <m/>
    <m/>
    <s v="B"/>
    <n v="45"/>
  </r>
  <r>
    <x v="4"/>
    <m/>
    <m/>
    <s v="1"/>
    <s v="5"/>
    <m/>
    <m/>
    <m/>
    <m/>
    <m/>
    <m/>
    <s v="B"/>
    <n v="150"/>
  </r>
  <r>
    <x v="5"/>
    <m/>
    <s v="8"/>
    <m/>
    <s v="9"/>
    <s v="4"/>
    <m/>
    <m/>
    <m/>
    <m/>
    <m/>
    <s v="C"/>
    <n v="120"/>
  </r>
  <r>
    <x v="6"/>
    <s v="5"/>
    <m/>
    <s v="1"/>
    <m/>
    <m/>
    <m/>
    <m/>
    <m/>
    <m/>
    <m/>
    <s v="D"/>
    <n v="150"/>
  </r>
  <r>
    <x v="7"/>
    <m/>
    <m/>
    <s v="10"/>
    <s v="5"/>
    <s v="2"/>
    <m/>
    <m/>
    <m/>
    <m/>
    <m/>
    <s v="D"/>
    <n v="155"/>
  </r>
  <r>
    <x v="8"/>
    <s v="6"/>
    <m/>
    <s v="5"/>
    <s v="5"/>
    <m/>
    <m/>
    <m/>
    <m/>
    <m/>
    <m/>
    <s v="D"/>
    <n v="145"/>
  </r>
  <r>
    <x v="8"/>
    <s v="5"/>
    <s v="3"/>
    <m/>
    <s v="3"/>
    <s v="6"/>
    <m/>
    <m/>
    <m/>
    <m/>
    <m/>
    <s v="D"/>
    <n v="225"/>
  </r>
  <r>
    <x v="9"/>
    <s v="5"/>
    <s v="5"/>
    <m/>
    <m/>
    <s v="13"/>
    <m/>
    <m/>
    <m/>
    <m/>
    <m/>
    <s v="G"/>
    <n v="119"/>
  </r>
  <r>
    <x v="9"/>
    <m/>
    <s v="6"/>
    <s v="2"/>
    <s v="4"/>
    <m/>
    <m/>
    <m/>
    <m/>
    <m/>
    <m/>
    <s v="G"/>
    <n v="180"/>
  </r>
  <r>
    <x v="10"/>
    <m/>
    <s v="5"/>
    <m/>
    <m/>
    <m/>
    <m/>
    <m/>
    <m/>
    <m/>
    <m/>
    <s v="G"/>
    <n v="50"/>
  </r>
  <r>
    <x v="11"/>
    <s v="8"/>
    <m/>
    <s v="7"/>
    <s v="5"/>
    <m/>
    <m/>
    <m/>
    <m/>
    <m/>
    <m/>
    <s v="G"/>
    <n v="125"/>
  </r>
  <r>
    <x v="12"/>
    <m/>
    <m/>
    <s v="9"/>
    <m/>
    <m/>
    <m/>
    <m/>
    <m/>
    <m/>
    <m/>
    <s v="G"/>
    <n v="30"/>
  </r>
  <r>
    <x v="13"/>
    <s v="6"/>
    <s v="4"/>
    <m/>
    <m/>
    <s v="6"/>
    <m/>
    <m/>
    <m/>
    <m/>
    <m/>
    <s v="J"/>
    <n v="145"/>
  </r>
  <r>
    <x v="13"/>
    <s v="8"/>
    <m/>
    <s v="6"/>
    <s v="4"/>
    <s v="4"/>
    <m/>
    <m/>
    <m/>
    <m/>
    <m/>
    <s v="J"/>
    <n v="190"/>
  </r>
  <r>
    <x v="14"/>
    <m/>
    <m/>
    <m/>
    <s v="8"/>
    <s v="6"/>
    <m/>
    <m/>
    <m/>
    <m/>
    <m/>
    <s v="J"/>
    <n v="80"/>
  </r>
  <r>
    <x v="15"/>
    <m/>
    <m/>
    <s v="5"/>
    <m/>
    <s v="1"/>
    <m/>
    <m/>
    <m/>
    <m/>
    <m/>
    <s v="J"/>
    <n v="150"/>
  </r>
  <r>
    <x v="16"/>
    <s v="6"/>
    <s v="3"/>
    <m/>
    <m/>
    <m/>
    <m/>
    <m/>
    <m/>
    <m/>
    <m/>
    <s v="J"/>
    <n v="110"/>
  </r>
  <r>
    <x v="17"/>
    <s v="4"/>
    <s v="2"/>
    <m/>
    <m/>
    <m/>
    <m/>
    <m/>
    <m/>
    <m/>
    <m/>
    <s v="K"/>
    <n v="135"/>
  </r>
  <r>
    <x v="18"/>
    <m/>
    <m/>
    <s v="8"/>
    <m/>
    <m/>
    <m/>
    <m/>
    <m/>
    <m/>
    <m/>
    <s v="K"/>
    <n v="35"/>
  </r>
  <r>
    <x v="19"/>
    <m/>
    <m/>
    <m/>
    <s v="7"/>
    <s v="5"/>
    <m/>
    <m/>
    <m/>
    <m/>
    <m/>
    <s v="K"/>
    <n v="90"/>
  </r>
  <r>
    <x v="20"/>
    <s v="1"/>
    <m/>
    <s v="3"/>
    <m/>
    <m/>
    <m/>
    <m/>
    <m/>
    <m/>
    <m/>
    <s v="K"/>
    <n v="165"/>
  </r>
  <r>
    <x v="20"/>
    <s v="1"/>
    <m/>
    <s v="1"/>
    <m/>
    <m/>
    <m/>
    <m/>
    <m/>
    <m/>
    <m/>
    <s v="K"/>
    <n v="200"/>
  </r>
  <r>
    <x v="21"/>
    <m/>
    <s v="5"/>
    <m/>
    <m/>
    <m/>
    <m/>
    <m/>
    <m/>
    <m/>
    <m/>
    <s v="K"/>
    <n v="50"/>
  </r>
  <r>
    <x v="22"/>
    <s v="3"/>
    <m/>
    <s v="2"/>
    <s v="1"/>
    <s v="2"/>
    <m/>
    <m/>
    <m/>
    <m/>
    <m/>
    <s v="K"/>
    <n v="325"/>
  </r>
  <r>
    <x v="22"/>
    <s v="5"/>
    <m/>
    <m/>
    <s v="2"/>
    <m/>
    <m/>
    <m/>
    <m/>
    <m/>
    <m/>
    <s v="K"/>
    <n v="130"/>
  </r>
  <r>
    <x v="23"/>
    <m/>
    <s v="8"/>
    <m/>
    <s v="9"/>
    <s v="4"/>
    <m/>
    <m/>
    <m/>
    <m/>
    <m/>
    <s v="K"/>
    <n v="120"/>
  </r>
  <r>
    <x v="24"/>
    <s v="1"/>
    <m/>
    <s v="4"/>
    <m/>
    <s v="5"/>
    <m/>
    <m/>
    <m/>
    <m/>
    <m/>
    <s v="K"/>
    <n v="205"/>
  </r>
  <r>
    <x v="24"/>
    <s v="1"/>
    <m/>
    <m/>
    <s v="1"/>
    <m/>
    <m/>
    <m/>
    <m/>
    <m/>
    <m/>
    <s v="K"/>
    <n v="200"/>
  </r>
  <r>
    <x v="24"/>
    <s v="1"/>
    <s v="2"/>
    <m/>
    <m/>
    <s v="2"/>
    <m/>
    <m/>
    <m/>
    <m/>
    <m/>
    <s v="K"/>
    <n v="260"/>
  </r>
  <r>
    <x v="25"/>
    <s v="7"/>
    <m/>
    <s v="2"/>
    <s v="4"/>
    <m/>
    <m/>
    <m/>
    <m/>
    <m/>
    <m/>
    <s v="K"/>
    <n v="175"/>
  </r>
  <r>
    <x v="26"/>
    <m/>
    <s v="11"/>
    <m/>
    <m/>
    <s v="11"/>
    <m/>
    <m/>
    <m/>
    <m/>
    <m/>
    <s v="K"/>
    <n v="46"/>
  </r>
  <r>
    <x v="27"/>
    <s v="9"/>
    <m/>
    <s v="1"/>
    <s v="7"/>
    <m/>
    <m/>
    <m/>
    <m/>
    <m/>
    <m/>
    <s v="K"/>
    <n v="170"/>
  </r>
  <r>
    <x v="27"/>
    <s v="4"/>
    <s v="2"/>
    <m/>
    <s v="2"/>
    <s v="3"/>
    <m/>
    <m/>
    <m/>
    <m/>
    <m/>
    <s v="K"/>
    <n v="280"/>
  </r>
  <r>
    <x v="28"/>
    <s v="8"/>
    <s v="3"/>
    <m/>
    <s v="4"/>
    <s v="4"/>
    <m/>
    <m/>
    <m/>
    <m/>
    <m/>
    <s v="K"/>
    <n v="210"/>
  </r>
  <r>
    <x v="29"/>
    <s v="3"/>
    <s v="1"/>
    <m/>
    <s v="3"/>
    <m/>
    <m/>
    <m/>
    <m/>
    <m/>
    <m/>
    <s v="K"/>
    <n v="230"/>
  </r>
  <r>
    <x v="30"/>
    <s v="3"/>
    <s v="1"/>
    <m/>
    <s v="1"/>
    <s v="2"/>
    <m/>
    <m/>
    <m/>
    <m/>
    <m/>
    <s v="K"/>
    <n v="345"/>
  </r>
  <r>
    <x v="30"/>
    <m/>
    <m/>
    <s v="4"/>
    <m/>
    <m/>
    <m/>
    <m/>
    <m/>
    <m/>
    <m/>
    <s v="K"/>
    <n v="55"/>
  </r>
  <r>
    <x v="31"/>
    <m/>
    <s v="12"/>
    <m/>
    <s v="1"/>
    <s v="14"/>
    <m/>
    <m/>
    <m/>
    <m/>
    <m/>
    <s v="K"/>
    <n v="138"/>
  </r>
  <r>
    <x v="31"/>
    <m/>
    <s v="5"/>
    <s v="2"/>
    <s v="4"/>
    <m/>
    <m/>
    <m/>
    <m/>
    <m/>
    <m/>
    <s v="K"/>
    <n v="185"/>
  </r>
  <r>
    <x v="32"/>
    <s v="5"/>
    <s v="3"/>
    <m/>
    <m/>
    <m/>
    <m/>
    <m/>
    <m/>
    <m/>
    <m/>
    <s v="L"/>
    <n v="115"/>
  </r>
  <r>
    <x v="33"/>
    <s v="3"/>
    <s v="1"/>
    <m/>
    <s v="3"/>
    <m/>
    <m/>
    <m/>
    <m/>
    <m/>
    <m/>
    <s v="L"/>
    <n v="230"/>
  </r>
  <r>
    <x v="34"/>
    <s v="6"/>
    <s v="1"/>
    <s v="3"/>
    <m/>
    <s v="6"/>
    <m/>
    <m/>
    <m/>
    <m/>
    <m/>
    <s v="L"/>
    <n v="255"/>
  </r>
  <r>
    <x v="34"/>
    <s v="3"/>
    <m/>
    <s v="2"/>
    <s v="2"/>
    <s v="3"/>
    <m/>
    <m/>
    <m/>
    <m/>
    <m/>
    <s v="L"/>
    <n v="290"/>
  </r>
  <r>
    <x v="35"/>
    <s v="11"/>
    <m/>
    <m/>
    <m/>
    <m/>
    <m/>
    <m/>
    <m/>
    <m/>
    <m/>
    <s v="L"/>
    <n v="23"/>
  </r>
  <r>
    <x v="36"/>
    <s v="3"/>
    <s v="1"/>
    <m/>
    <s v="1"/>
    <s v="2"/>
    <m/>
    <m/>
    <m/>
    <m/>
    <m/>
    <s v="L"/>
    <n v="345"/>
  </r>
  <r>
    <x v="36"/>
    <s v="10"/>
    <s v="4"/>
    <m/>
    <m/>
    <m/>
    <m/>
    <m/>
    <m/>
    <m/>
    <m/>
    <s v="L"/>
    <n v="80"/>
  </r>
  <r>
    <x v="37"/>
    <s v="7"/>
    <m/>
    <m/>
    <s v="3"/>
    <s v="5"/>
    <m/>
    <m/>
    <m/>
    <m/>
    <m/>
    <s v="M"/>
    <n v="155"/>
  </r>
  <r>
    <x v="37"/>
    <s v="6"/>
    <s v="4"/>
    <m/>
    <m/>
    <s v="1"/>
    <m/>
    <m/>
    <m/>
    <m/>
    <m/>
    <s v="M"/>
    <n v="200"/>
  </r>
  <r>
    <x v="38"/>
    <m/>
    <s v="7"/>
    <m/>
    <m/>
    <s v="7"/>
    <m/>
    <m/>
    <m/>
    <m/>
    <m/>
    <s v="M"/>
    <n v="80"/>
  </r>
  <r>
    <x v="39"/>
    <s v="4"/>
    <s v="1"/>
    <s v="1"/>
    <s v="1"/>
    <s v="3"/>
    <m/>
    <m/>
    <m/>
    <m/>
    <m/>
    <s v="M"/>
    <n v="420"/>
  </r>
  <r>
    <x v="40"/>
    <s v="6"/>
    <s v="3"/>
    <s v="7"/>
    <s v="5"/>
    <m/>
    <m/>
    <m/>
    <m/>
    <m/>
    <m/>
    <s v="M"/>
    <n v="200"/>
  </r>
  <r>
    <x v="41"/>
    <m/>
    <m/>
    <s v="6"/>
    <s v="6"/>
    <m/>
    <m/>
    <m/>
    <m/>
    <m/>
    <m/>
    <s v="M"/>
    <n v="90"/>
  </r>
  <r>
    <x v="42"/>
    <m/>
    <m/>
    <s v="1"/>
    <s v="5"/>
    <m/>
    <m/>
    <m/>
    <m/>
    <m/>
    <m/>
    <s v="M"/>
    <n v="150"/>
  </r>
  <r>
    <x v="43"/>
    <m/>
    <m/>
    <m/>
    <s v="7"/>
    <s v="5"/>
    <m/>
    <m/>
    <m/>
    <m/>
    <m/>
    <s v="M"/>
    <n v="90"/>
  </r>
  <r>
    <x v="44"/>
    <s v="9"/>
    <m/>
    <s v="3"/>
    <s v="6"/>
    <m/>
    <m/>
    <m/>
    <m/>
    <m/>
    <m/>
    <s v="M"/>
    <n v="140"/>
  </r>
  <r>
    <x v="45"/>
    <s v="11"/>
    <m/>
    <s v="6"/>
    <m/>
    <s v="2"/>
    <m/>
    <m/>
    <m/>
    <m/>
    <m/>
    <s v="N"/>
    <n v="148"/>
  </r>
  <r>
    <x v="46"/>
    <s v="1"/>
    <m/>
    <m/>
    <s v="1"/>
    <m/>
    <m/>
    <m/>
    <m/>
    <m/>
    <m/>
    <s v="N"/>
    <n v="200"/>
  </r>
  <r>
    <x v="47"/>
    <s v="1"/>
    <m/>
    <s v="3"/>
    <s v="3"/>
    <s v="1"/>
    <m/>
    <m/>
    <m/>
    <m/>
    <m/>
    <s v="N"/>
    <n v="330"/>
  </r>
  <r>
    <x v="47"/>
    <s v="2"/>
    <m/>
    <s v="2"/>
    <s v="1"/>
    <m/>
    <m/>
    <m/>
    <m/>
    <m/>
    <m/>
    <s v="N"/>
    <n v="260"/>
  </r>
  <r>
    <x v="48"/>
    <s v="1"/>
    <m/>
    <s v="4"/>
    <m/>
    <s v="5"/>
    <m/>
    <m/>
    <m/>
    <m/>
    <m/>
    <s v="N"/>
    <n v="205"/>
  </r>
  <r>
    <x v="48"/>
    <m/>
    <s v="1"/>
    <m/>
    <m/>
    <s v="1"/>
    <m/>
    <m/>
    <m/>
    <m/>
    <m/>
    <s v="N"/>
    <n v="200"/>
  </r>
  <r>
    <x v="49"/>
    <m/>
    <s v="6"/>
    <m/>
    <m/>
    <s v="6"/>
    <m/>
    <m/>
    <m/>
    <m/>
    <m/>
    <s v="N"/>
    <n v="90"/>
  </r>
  <r>
    <x v="50"/>
    <m/>
    <s v="6"/>
    <m/>
    <m/>
    <s v="3"/>
    <m/>
    <m/>
    <m/>
    <m/>
    <m/>
    <s v="O"/>
    <n v="110"/>
  </r>
  <r>
    <x v="51"/>
    <m/>
    <s v="7"/>
    <s v="5"/>
    <m/>
    <m/>
    <m/>
    <m/>
    <m/>
    <m/>
    <m/>
    <s v="O"/>
    <n v="90"/>
  </r>
  <r>
    <x v="52"/>
    <s v="7"/>
    <m/>
    <s v="2"/>
    <s v="4"/>
    <m/>
    <m/>
    <m/>
    <m/>
    <m/>
    <m/>
    <s v="P"/>
    <n v="175"/>
  </r>
  <r>
    <x v="53"/>
    <s v="3"/>
    <m/>
    <s v="7"/>
    <s v="2"/>
    <m/>
    <m/>
    <m/>
    <m/>
    <m/>
    <m/>
    <s v="P"/>
    <n v="185"/>
  </r>
  <r>
    <x v="53"/>
    <m/>
    <s v="5"/>
    <m/>
    <m/>
    <s v="1"/>
    <m/>
    <m/>
    <m/>
    <m/>
    <m/>
    <s v="P"/>
    <n v="150"/>
  </r>
  <r>
    <x v="54"/>
    <m/>
    <m/>
    <s v="7"/>
    <m/>
    <m/>
    <m/>
    <m/>
    <m/>
    <m/>
    <m/>
    <s v="P"/>
    <n v="40"/>
  </r>
  <r>
    <x v="55"/>
    <s v="8"/>
    <m/>
    <m/>
    <m/>
    <m/>
    <m/>
    <m/>
    <m/>
    <m/>
    <m/>
    <s v="P"/>
    <n v="35"/>
  </r>
  <r>
    <x v="56"/>
    <m/>
    <m/>
    <s v="8"/>
    <m/>
    <s v="12"/>
    <m/>
    <m/>
    <m/>
    <m/>
    <m/>
    <s v="P"/>
    <n v="56"/>
  </r>
  <r>
    <x v="56"/>
    <m/>
    <s v="6"/>
    <m/>
    <m/>
    <m/>
    <m/>
    <m/>
    <m/>
    <m/>
    <m/>
    <s v="P"/>
    <n v="45"/>
  </r>
  <r>
    <x v="57"/>
    <m/>
    <m/>
    <m/>
    <s v="8"/>
    <s v="6"/>
    <m/>
    <m/>
    <m/>
    <m/>
    <m/>
    <s v="P"/>
    <n v="80"/>
  </r>
  <r>
    <x v="58"/>
    <s v="5"/>
    <s v="3"/>
    <s v="1"/>
    <m/>
    <m/>
    <m/>
    <m/>
    <m/>
    <m/>
    <m/>
    <s v="S"/>
    <n v="215"/>
  </r>
  <r>
    <x v="59"/>
    <s v="9"/>
    <m/>
    <s v="3"/>
    <s v="6"/>
    <m/>
    <m/>
    <m/>
    <m/>
    <m/>
    <m/>
    <s v="S"/>
    <n v="140"/>
  </r>
  <r>
    <x v="60"/>
    <m/>
    <s v="4"/>
    <s v="4"/>
    <m/>
    <s v="1"/>
    <m/>
    <m/>
    <m/>
    <m/>
    <m/>
    <s v="S"/>
    <n v="210"/>
  </r>
  <r>
    <x v="61"/>
    <s v="10"/>
    <m/>
    <s v="6"/>
    <m/>
    <s v="2"/>
    <m/>
    <m/>
    <m/>
    <m/>
    <m/>
    <s v="S"/>
    <n v="150"/>
  </r>
  <r>
    <x v="62"/>
    <m/>
    <s v="10"/>
    <m/>
    <m/>
    <s v="10"/>
    <m/>
    <m/>
    <m/>
    <m/>
    <m/>
    <s v="S"/>
    <n v="50"/>
  </r>
  <r>
    <x v="63"/>
    <m/>
    <s v="9"/>
    <m/>
    <m/>
    <s v="8"/>
    <m/>
    <m/>
    <m/>
    <m/>
    <m/>
    <s v="S"/>
    <n v="65"/>
  </r>
  <r>
    <x v="64"/>
    <s v="2"/>
    <s v="2"/>
    <m/>
    <s v="2"/>
    <s v="2"/>
    <m/>
    <m/>
    <m/>
    <m/>
    <m/>
    <s v="W"/>
    <n v="320"/>
  </r>
  <r>
    <x v="64"/>
    <s v="4"/>
    <m/>
    <s v="4"/>
    <m/>
    <m/>
    <m/>
    <m/>
    <m/>
    <m/>
    <m/>
    <s v="W"/>
    <n v="110"/>
  </r>
  <r>
    <x v="65"/>
    <m/>
    <s v="4"/>
    <m/>
    <m/>
    <s v="3"/>
    <m/>
    <m/>
    <m/>
    <m/>
    <m/>
    <s v="W"/>
    <n v="120"/>
  </r>
  <r>
    <x v="66"/>
    <s v="3"/>
    <m/>
    <m/>
    <m/>
    <m/>
    <m/>
    <m/>
    <m/>
    <m/>
    <m/>
    <s v="W"/>
    <n v="65"/>
  </r>
  <r>
    <x v="66"/>
    <s v="2"/>
    <s v="2"/>
    <s v="4"/>
    <s v="3"/>
    <s v="1"/>
    <m/>
    <m/>
    <m/>
    <m/>
    <m/>
    <s v="W"/>
    <n v="380"/>
  </r>
  <r>
    <x v="67"/>
    <s v="2"/>
    <m/>
    <m/>
    <m/>
    <m/>
    <m/>
    <m/>
    <m/>
    <m/>
    <m/>
    <s v="W"/>
    <n v="80"/>
  </r>
  <r>
    <x v="67"/>
    <s v="2"/>
    <m/>
    <s v="3"/>
    <m/>
    <s v="4"/>
    <m/>
    <m/>
    <m/>
    <m/>
    <m/>
    <s v="W"/>
    <n v="200"/>
  </r>
  <r>
    <x v="68"/>
    <s v="2"/>
    <m/>
    <m/>
    <s v="2"/>
    <m/>
    <m/>
    <m/>
    <m/>
    <m/>
    <m/>
    <s v="W"/>
    <n v="160"/>
  </r>
  <r>
    <x v="69"/>
    <s v="2"/>
    <m/>
    <s v="3"/>
    <m/>
    <s v="4"/>
    <m/>
    <m/>
    <m/>
    <m/>
    <m/>
    <s v="W"/>
    <n v="200"/>
  </r>
  <r>
    <x v="69"/>
    <m/>
    <m/>
    <m/>
    <m/>
    <s v="3"/>
    <m/>
    <m/>
    <m/>
    <m/>
    <m/>
    <s v="W"/>
    <n v="65"/>
  </r>
  <r>
    <x v="70"/>
    <m/>
    <s v="4"/>
    <s v="4"/>
    <m/>
    <s v="1"/>
    <m/>
    <m/>
    <m/>
    <m/>
    <m/>
    <s v="W"/>
    <n v="210"/>
  </r>
  <r>
    <x v="71"/>
    <s v="5"/>
    <m/>
    <s v="1"/>
    <m/>
    <m/>
    <m/>
    <m/>
    <m/>
    <m/>
    <m/>
    <s v="W"/>
    <n v="150"/>
  </r>
  <r>
    <x v="72"/>
    <s v="2"/>
    <m/>
    <m/>
    <s v="2"/>
    <m/>
    <m/>
    <m/>
    <m/>
    <m/>
    <m/>
    <s v="W"/>
    <n v="160"/>
  </r>
  <r>
    <x v="73"/>
    <s v="5"/>
    <s v="3"/>
    <m/>
    <s v="3"/>
    <m/>
    <m/>
    <m/>
    <m/>
    <m/>
    <m/>
    <s v="W"/>
    <n v="180"/>
  </r>
  <r>
    <x v="73"/>
    <m/>
    <m/>
    <s v="2"/>
    <s v="6"/>
    <m/>
    <m/>
    <m/>
    <m/>
    <m/>
    <m/>
    <s v="W"/>
    <n v="125"/>
  </r>
  <r>
    <x v="74"/>
    <s v="4"/>
    <s v="3"/>
    <s v="3"/>
    <s v="8"/>
    <m/>
    <m/>
    <m/>
    <m/>
    <m/>
    <m/>
    <s v="Z"/>
    <n v="220"/>
  </r>
  <r>
    <x v="74"/>
    <s v="4"/>
    <s v="2"/>
    <m/>
    <s v="2"/>
    <s v="3"/>
    <m/>
    <m/>
    <m/>
    <m/>
    <m/>
    <s v="Z"/>
    <n v="280"/>
  </r>
  <r>
    <x v="75"/>
    <m/>
    <s v="7"/>
    <s v="5"/>
    <m/>
    <s v="3"/>
    <m/>
    <m/>
    <m/>
    <m/>
    <m/>
    <s v="Z"/>
    <n v="155"/>
  </r>
  <r>
    <x v="76"/>
    <s v="7"/>
    <s v="2"/>
    <m/>
    <s v="3"/>
    <s v="5"/>
    <m/>
    <m/>
    <m/>
    <m/>
    <m/>
    <s v="Z"/>
    <n v="235"/>
  </r>
  <r>
    <x v="77"/>
    <s v="4"/>
    <s v="2"/>
    <m/>
    <m/>
    <m/>
    <m/>
    <m/>
    <m/>
    <m/>
    <m/>
    <s v="Z"/>
    <n v="13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DC83D11F-7CF3-43A6-8655-B3CB40490913}" name="PivotTable2" cacheId="1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rowHeaderCaption="Player">
  <location ref="A1:B79" firstHeaderRow="1" firstDataRow="1" firstDataCol="1"/>
  <pivotFields count="14">
    <pivotField axis="axisRow" showAll="0" sortType="descending">
      <items count="163">
        <item m="1" x="103"/>
        <item m="1" x="80"/>
        <item m="1" x="88"/>
        <item m="1" x="118"/>
        <item m="1" x="159"/>
        <item m="1" x="145"/>
        <item m="1" x="99"/>
        <item m="1" x="104"/>
        <item m="1" x="146"/>
        <item m="1" x="149"/>
        <item m="1" x="150"/>
        <item m="1" x="115"/>
        <item m="1" x="147"/>
        <item m="1" x="135"/>
        <item m="1" x="152"/>
        <item m="1" x="93"/>
        <item m="1" x="119"/>
        <item m="1" x="94"/>
        <item m="1" x="129"/>
        <item m="1" x="136"/>
        <item m="1" x="125"/>
        <item m="1" x="126"/>
        <item m="1" x="132"/>
        <item m="1" x="91"/>
        <item m="1" x="139"/>
        <item m="1" x="86"/>
        <item m="1" x="130"/>
        <item m="1" x="151"/>
        <item m="1" x="137"/>
        <item m="1" x="82"/>
        <item m="1" x="84"/>
        <item m="1" x="153"/>
        <item m="1" x="140"/>
        <item m="1" x="141"/>
        <item m="1" x="85"/>
        <item m="1" x="105"/>
        <item m="1" x="106"/>
        <item m="1" x="154"/>
        <item m="1" x="102"/>
        <item m="1" x="107"/>
        <item m="1" x="92"/>
        <item m="1" x="116"/>
        <item m="1" x="120"/>
        <item m="1" x="87"/>
        <item m="1" x="97"/>
        <item m="1" x="117"/>
        <item m="1" x="108"/>
        <item m="1" x="158"/>
        <item m="1" x="160"/>
        <item m="1" x="89"/>
        <item m="1" x="134"/>
        <item m="1" x="142"/>
        <item m="1" x="143"/>
        <item m="1" x="127"/>
        <item m="1" x="148"/>
        <item m="1" x="157"/>
        <item m="1" x="144"/>
        <item m="1" x="79"/>
        <item m="1" x="109"/>
        <item m="1" x="121"/>
        <item m="1" x="101"/>
        <item m="1" x="83"/>
        <item m="1" x="95"/>
        <item m="1" x="110"/>
        <item m="1" x="111"/>
        <item m="1" x="131"/>
        <item m="1" x="138"/>
        <item m="1" x="122"/>
        <item m="1" x="155"/>
        <item m="1" x="128"/>
        <item m="1" x="96"/>
        <item m="1" x="112"/>
        <item m="1" x="113"/>
        <item m="1" x="133"/>
        <item m="1" x="156"/>
        <item m="1" x="90"/>
        <item m="1" x="98"/>
        <item m="1" x="114"/>
        <item m="1" x="123"/>
        <item m="1" x="100"/>
        <item m="1" x="81"/>
        <item m="1" x="161"/>
        <item m="1" x="78"/>
        <item m="1" x="124"/>
        <item x="0"/>
        <item x="1"/>
        <item x="2"/>
        <item x="3"/>
        <item x="4"/>
        <item x="5"/>
        <item x="6"/>
        <item x="7"/>
        <item x="8"/>
        <item x="9"/>
        <item x="10"/>
        <item x="12"/>
        <item x="11"/>
        <item x="13"/>
        <item x="15"/>
        <item x="16"/>
        <item x="14"/>
        <item x="17"/>
        <item x="18"/>
        <item x="20"/>
        <item x="21"/>
        <item x="22"/>
        <item x="24"/>
        <item x="26"/>
        <item x="27"/>
        <item x="28"/>
        <item x="30"/>
        <item x="31"/>
        <item x="19"/>
        <item x="23"/>
        <item x="25"/>
        <item x="29"/>
        <item x="32"/>
        <item x="34"/>
        <item x="35"/>
        <item x="36"/>
        <item x="33"/>
        <item x="37"/>
        <item x="38"/>
        <item x="41"/>
        <item x="39"/>
        <item x="40"/>
        <item x="42"/>
        <item x="43"/>
        <item x="44"/>
        <item x="45"/>
        <item x="47"/>
        <item x="48"/>
        <item x="49"/>
        <item x="46"/>
        <item x="50"/>
        <item x="51"/>
        <item x="53"/>
        <item x="54"/>
        <item x="55"/>
        <item x="56"/>
        <item x="52"/>
        <item x="57"/>
        <item x="58"/>
        <item x="60"/>
        <item x="61"/>
        <item x="62"/>
        <item x="63"/>
        <item x="59"/>
        <item x="64"/>
        <item x="65"/>
        <item x="66"/>
        <item x="67"/>
        <item x="69"/>
        <item x="70"/>
        <item x="71"/>
        <item x="73"/>
        <item x="68"/>
        <item x="72"/>
        <item x="74"/>
        <item x="75"/>
        <item x="76"/>
        <item x="77"/>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dataField="1" showAll="0"/>
    <pivotField dragToRow="0" dragToCol="0" dragToPage="0" showAll="0" defaultSubtotal="0"/>
  </pivotFields>
  <rowFields count="1">
    <field x="0"/>
  </rowFields>
  <rowItems count="78">
    <i>
      <x v="106"/>
    </i>
    <i>
      <x v="130"/>
    </i>
    <i>
      <x v="117"/>
    </i>
    <i>
      <x v="158"/>
    </i>
    <i>
      <x v="105"/>
    </i>
    <i>
      <x v="108"/>
    </i>
    <i>
      <x v="150"/>
    </i>
    <i>
      <x v="148"/>
    </i>
    <i>
      <x v="119"/>
    </i>
    <i>
      <x v="124"/>
    </i>
    <i>
      <x v="131"/>
    </i>
    <i>
      <x v="110"/>
    </i>
    <i>
      <x v="92"/>
    </i>
    <i>
      <x v="103"/>
    </i>
    <i>
      <x v="121"/>
    </i>
    <i>
      <x v="136"/>
    </i>
    <i>
      <x v="97"/>
    </i>
    <i>
      <x v="111"/>
    </i>
    <i>
      <x v="155"/>
    </i>
    <i>
      <x v="93"/>
    </i>
    <i>
      <x v="151"/>
    </i>
    <i>
      <x v="152"/>
    </i>
    <i>
      <x v="160"/>
    </i>
    <i>
      <x v="115"/>
    </i>
    <i>
      <x v="120"/>
    </i>
    <i>
      <x v="142"/>
    </i>
    <i>
      <x v="153"/>
    </i>
    <i>
      <x v="86"/>
    </i>
    <i>
      <x v="143"/>
    </i>
    <i>
      <x v="109"/>
    </i>
    <i>
      <x v="125"/>
    </i>
    <i>
      <x v="133"/>
    </i>
    <i>
      <x v="114"/>
    </i>
    <i>
      <x v="140"/>
    </i>
    <i>
      <x v="157"/>
    </i>
    <i>
      <x v="156"/>
    </i>
    <i>
      <x v="159"/>
    </i>
    <i>
      <x v="91"/>
    </i>
    <i>
      <x v="88"/>
    </i>
    <i>
      <x v="98"/>
    </i>
    <i>
      <x v="126"/>
    </i>
    <i>
      <x v="144"/>
    </i>
    <i>
      <x v="154"/>
    </i>
    <i>
      <x v="90"/>
    </i>
    <i>
      <x v="129"/>
    </i>
    <i>
      <x v="147"/>
    </i>
    <i>
      <x v="128"/>
    </i>
    <i>
      <x v="101"/>
    </i>
    <i>
      <x v="161"/>
    </i>
    <i>
      <x v="96"/>
    </i>
    <i>
      <x v="89"/>
    </i>
    <i>
      <x v="113"/>
    </i>
    <i>
      <x v="149"/>
    </i>
    <i>
      <x v="116"/>
    </i>
    <i>
      <x v="134"/>
    </i>
    <i>
      <x v="99"/>
    </i>
    <i>
      <x v="139"/>
    </i>
    <i>
      <x v="135"/>
    </i>
    <i>
      <x v="127"/>
    </i>
    <i>
      <x v="112"/>
    </i>
    <i>
      <x v="123"/>
    </i>
    <i>
      <x v="132"/>
    </i>
    <i>
      <x v="100"/>
    </i>
    <i>
      <x v="141"/>
    </i>
    <i>
      <x v="122"/>
    </i>
    <i>
      <x v="146"/>
    </i>
    <i>
      <x v="84"/>
    </i>
    <i>
      <x v="94"/>
    </i>
    <i>
      <x v="145"/>
    </i>
    <i>
      <x v="104"/>
    </i>
    <i>
      <x v="107"/>
    </i>
    <i>
      <x v="87"/>
    </i>
    <i>
      <x v="137"/>
    </i>
    <i>
      <x v="102"/>
    </i>
    <i>
      <x v="138"/>
    </i>
    <i>
      <x v="95"/>
    </i>
    <i>
      <x v="85"/>
    </i>
    <i>
      <x v="118"/>
    </i>
  </rowItems>
  <colItems count="1">
    <i/>
  </colItems>
  <dataFields count="1">
    <dataField name="Sum of Points" fld="12" baseField="0" baseItem="0"/>
  </dataFields>
  <pivotTableStyleInfo name="PivotStyleLight22" showRowHeaders="1" showColHeaders="1" showRowStripes="0" showColStripes="0" showLastColumn="1"/>
  <extLs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3960E9E2-665F-4DAB-B4B5-63A94785396A}" autoFormatId="16" applyNumberFormats="0" applyBorderFormats="0" applyFontFormats="0" applyPatternFormats="0" applyAlignmentFormats="0" applyWidthHeightFormats="0">
  <queryTableRefresh nextId="14">
    <queryTableFields count="13">
      <queryTableField id="1" name="Player" tableColumnId="1"/>
      <queryTableField id="2" name="T1" tableColumnId="2"/>
      <queryTableField id="3" name="T2" tableColumnId="3"/>
      <queryTableField id="4" name="T3" tableColumnId="4"/>
      <queryTableField id="5" name="T4" tableColumnId="5"/>
      <queryTableField id="6" name="T5" tableColumnId="6"/>
      <queryTableField id="7" name="T6" tableColumnId="7"/>
      <queryTableField id="8" name="T7" tableColumnId="8"/>
      <queryTableField id="9" name="T8" tableColumnId="9"/>
      <queryTableField id="10" name="T9" tableColumnId="10"/>
      <queryTableField id="11" name="T10" tableColumnId="11"/>
      <queryTableField id="12" name="ini" tableColumnId="12"/>
      <queryTableField id="13" name="Points" tableColumnId="13"/>
    </queryTableFields>
  </queryTableRefresh>
  <extLst>
    <ext xmlns:x15="http://schemas.microsoft.com/office/spreadsheetml/2010/11/main" uri="{883FBD77-0823-4a55-B5E3-86C4891E6966}">
      <x15:queryTable sourceDataName="Query - all_player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 xr10:uid="{2CF1E93F-E762-4505-994B-CDA6C4E99110}" sourceName="Player">
  <extLst>
    <x:ext xmlns:x15="http://schemas.microsoft.com/office/spreadsheetml/2010/11/main" uri="{2F2917AC-EB37-4324-AD4E-5DD8C200BD13}">
      <x15:tableSlicerCache tableId="11"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 xr10:uid="{D7119053-7F9A-4B58-A6AF-E230999AB68E}" sourceName="ini">
  <extLst>
    <x:ext xmlns:x15="http://schemas.microsoft.com/office/spreadsheetml/2010/11/main" uri="{2F2917AC-EB37-4324-AD4E-5DD8C200BD13}">
      <x15:tableSlicerCache tableId="11" column="13" crossFilter="show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2" xr10:uid="{7F00B798-EE57-4A9B-A42B-8F353E74C659}" sourceName="Player">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2" xr10:uid="{EB65F233-A058-4D4D-B5FF-7F55BEA3069F}" sourceName="ini">
  <extLst>
    <x:ext xmlns:x15="http://schemas.microsoft.com/office/spreadsheetml/2010/11/main" uri="{2F2917AC-EB37-4324-AD4E-5DD8C200BD13}">
      <x15:tableSlicerCache tableId="4" column="13"/>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3" xr10:uid="{4602BAE3-4D74-472D-9527-CACA87DC724D}" sourceName="Player">
  <extLst>
    <x:ext xmlns:x15="http://schemas.microsoft.com/office/spreadsheetml/2010/11/main" uri="{2F2917AC-EB37-4324-AD4E-5DD8C200BD13}">
      <x15:tableSlicerCache tableId="6" column="1"/>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3" xr10:uid="{F48006FB-2633-4DAD-BD1F-096B02333C27}" sourceName="ini">
  <extLst>
    <x:ext xmlns:x15="http://schemas.microsoft.com/office/spreadsheetml/2010/11/main" uri="{2F2917AC-EB37-4324-AD4E-5DD8C200BD13}">
      <x15:tableSlicerCache tableId="6" column="13"/>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5" xr10:uid="{5646F2A1-F782-4465-B8C7-7E983553A2A9}" sourceName="Player">
  <extLst>
    <x:ext xmlns:x15="http://schemas.microsoft.com/office/spreadsheetml/2010/11/main" uri="{2F2917AC-EB37-4324-AD4E-5DD8C200BD13}">
      <x15:tableSlicerCache tableId="25" column="1"/>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5" xr10:uid="{F5FB3E1E-D316-4EAF-A779-011178F8D2AE}" sourceName="ini">
  <extLst>
    <x:ext xmlns:x15="http://schemas.microsoft.com/office/spreadsheetml/2010/11/main" uri="{2F2917AC-EB37-4324-AD4E-5DD8C200BD13}">
      <x15:tableSlicerCache tableId="25" column="13"/>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Zawodnik6" xr10:uid="{FCF56E3E-1184-4C85-994B-4C0C73D1416F}" sourceName="Player">
  <extLst>
    <x:ext xmlns:x15="http://schemas.microsoft.com/office/spreadsheetml/2010/11/main" uri="{2F2917AC-EB37-4324-AD4E-5DD8C200BD13}">
      <x15:tableSlicerCache tableId="8"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i6" xr10:uid="{DF0BFE09-57CD-4B9A-9FD6-21E69A4DB3F9}" sourceName="ini">
  <extLst>
    <x:ext xmlns:x15="http://schemas.microsoft.com/office/spreadsheetml/2010/11/main" uri="{2F2917AC-EB37-4324-AD4E-5DD8C200BD13}">
      <x15:tableSlicerCache tableId="8" column="1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xr10:uid="{3CF5CE4A-D47F-4F3D-B0E0-E24ADBC3014B}" cache="Slicer_Zawodnik" caption="Player" rowHeight="234950"/>
  <slicer name="ini" xr10:uid="{CC72665D-6D24-4FCC-A161-DC71DAA43F03}" cache="Slicer_ini" caption="ini" columnCount="5"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2" xr10:uid="{FE81B6FE-A6AB-48F9-A060-AC94EA90E4E0}" cache="Slicer_Zawodnik2" caption="Player" rowHeight="234950"/>
  <slicer name="ini 2" xr10:uid="{E9F10606-1516-437C-8373-E1E10F2BA675}" cache="Slicer_ini2" caption="Initial" columnCount="5"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3" xr10:uid="{2CC43F2F-AADD-4ADA-92A3-FDCDAD6EEC21}" cache="Slicer_Zawodnik3" caption="Player" rowHeight="234950"/>
  <slicer name="ini 3" xr10:uid="{66B748A3-CD0A-4987-9CFE-D23B91856478}" cache="Slicer_ini3" caption="ini" columnCount="4"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6" xr10:uid="{7E31B563-0F1B-446F-9D4D-05CA8EE55C13}" cache="Slicer_Zawodnik6" caption="Player" rowHeight="234950"/>
  <slicer name="ini 6" xr10:uid="{F1F2FFEC-12D2-4E1B-A285-954FB6BBD278}" cache="Slicer_ini6" caption="ini" columnCount="4" rowHeight="234950"/>
</slicers>
</file>

<file path=xl/slicers/slicer5.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Zawodnik 5" xr10:uid="{F1A0359C-0C39-4805-988A-B51620422666}" cache="Slicer_Zawodnik5" caption="Player" rowHeight="234950"/>
  <slicer name="ini 5" xr10:uid="{22406BEC-BFE6-4BB7-8BF3-82E69327A8E6}" cache="Slicer_ini5" caption="ini" columnCount="4" rowHeight="234950"/>
</slicers>
</file>

<file path=xl/tables/_rels/table8.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EC0D4C8A-8826-4536-A23A-14EF5F26CDA2}" name="Tab_XD" displayName="Tab_XD" ref="B2:N38" totalsRowShown="0" headerRowDxfId="94" dataDxfId="92" headerRowBorderDxfId="93" tableBorderDxfId="91" totalsRowBorderDxfId="90">
  <autoFilter ref="B2:N38" xr:uid="{0264FCE0-1DCB-4A8D-AAC5-648EE41A7BB2}"/>
  <sortState xmlns:xlrd2="http://schemas.microsoft.com/office/spreadsheetml/2017/richdata2" ref="B3:N38">
    <sortCondition descending="1" ref="N2:N38"/>
  </sortState>
  <tableColumns count="13">
    <tableColumn id="1" xr3:uid="{9564B315-1FDC-41C8-ACCA-6CE50CA8C2D6}" name="Player" dataDxfId="7"/>
    <tableColumn id="2" xr3:uid="{B58798A4-0C70-4C8A-828E-B41EE432A787}" name="T1" dataDxfId="89"/>
    <tableColumn id="3" xr3:uid="{3FA16C41-C1CB-4452-B034-02361165AE06}" name="T2" dataDxfId="88"/>
    <tableColumn id="4" xr3:uid="{5994D51D-8B51-47A3-A3ED-12743CCBB295}" name="T3" dataDxfId="87"/>
    <tableColumn id="5" xr3:uid="{8BE9C563-FCD0-431A-8715-C26A76225D6F}" name="T4" dataDxfId="86"/>
    <tableColumn id="6" xr3:uid="{7D021618-F2A7-4309-A4D5-5E5C4E51F12B}" name="T5" dataDxfId="85"/>
    <tableColumn id="7" xr3:uid="{7188E801-8943-4F4E-9AC2-8D1D03A08A65}" name="T6" dataDxfId="84"/>
    <tableColumn id="8" xr3:uid="{2246B3B2-A3B3-4114-BF06-6756CDD8AA2B}" name="T7" dataDxfId="83"/>
    <tableColumn id="9" xr3:uid="{72C60041-5615-4115-BFD7-F3A31D04B3BF}" name="T8" dataDxfId="82"/>
    <tableColumn id="11" xr3:uid="{2FDA23E2-4122-4957-BEBA-9073CF35F291}" name="T9" dataDxfId="81"/>
    <tableColumn id="10" xr3:uid="{07CFBF61-3373-4820-B92D-A42853BEB640}" name="T10" dataDxfId="80"/>
    <tableColumn id="13" xr3:uid="{0037514D-7E98-4E49-AD18-3D3249EA5B16}" name="ini" dataDxfId="79">
      <calculatedColumnFormula>MID(Tab_XD[[#This Row],[Player]], FIND(" ", Tab_XD[[#This Row],[Player]]) + 1, 1)</calculatedColumnFormula>
    </tableColumn>
    <tableColumn id="12" xr3:uid="{E3163EF3-DB4F-4E37-AEF2-3103A58BBC60}" name="Points" dataDxfId="78">
      <calculatedColumnFormula array="1">points(Tab_XD[[#This Row],[T1]])+points(Tab_XD[[#This Row],[T2]])+points(Tab_XD[[#This Row],[T3]])+points(Tab_XD[[#This Row],[T4]])+points(Tab_XD[[#This Row],[T5]])+points(Tab_XD[[#This Row],[T6]])+points(Tab_XD[[#This Row],[T7]])+points(Tab_XD[[#This Row],[T8]])+points(Tab_XD[[#This Row],[T9]])+points(Tab_XD[[#This Row],[T10]])</calculatedColumnFormula>
    </tableColumn>
  </tableColumns>
  <tableStyleInfo name="Table Style 2" showFirstColumn="1"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871F37E-6A62-4B56-985C-69A3EAE92E97}" name="Tab_WD" displayName="Tab_WD" ref="B2:N12" totalsRowShown="0" headerRowDxfId="77" dataDxfId="75" headerRowBorderDxfId="76" tableBorderDxfId="74" totalsRowBorderDxfId="73">
  <autoFilter ref="B2:N12" xr:uid="{0264FCE0-1DCB-4A8D-AAC5-648EE41A7BB2}"/>
  <sortState xmlns:xlrd2="http://schemas.microsoft.com/office/spreadsheetml/2017/richdata2" ref="B3:N12">
    <sortCondition descending="1" ref="N2:N12"/>
  </sortState>
  <tableColumns count="13">
    <tableColumn id="1" xr3:uid="{907EE885-D809-49E3-AA76-EF76824464E5}" name="Player" dataDxfId="5"/>
    <tableColumn id="2" xr3:uid="{847D96C9-40E2-44BB-B382-C0AD464DE005}" name="T1" dataDxfId="72"/>
    <tableColumn id="3" xr3:uid="{A9CAA0BA-8931-4C24-96DD-5CC9AE8E664D}" name="T2" dataDxfId="71"/>
    <tableColumn id="4" xr3:uid="{075AF46F-821C-4AE4-9E9F-F2D33A1972AE}" name="T3" dataDxfId="70"/>
    <tableColumn id="5" xr3:uid="{D52E0A04-1688-44E3-89FD-1F466BD9FD83}" name="T4" dataDxfId="69"/>
    <tableColumn id="6" xr3:uid="{8563C06D-6CF5-44CD-93B9-08C97B48B505}" name="T5" dataDxfId="68"/>
    <tableColumn id="7" xr3:uid="{E27D02AC-E9CE-47E4-A761-FC5DF1A74531}" name="T6" dataDxfId="67"/>
    <tableColumn id="8" xr3:uid="{1687C8E9-16B9-44AE-8A00-41EA82F0B1A7}" name="T7" dataDxfId="66"/>
    <tableColumn id="9" xr3:uid="{4478C3AF-4516-401F-A4D4-FFDDDBCC00FF}" name="T8" dataDxfId="65"/>
    <tableColumn id="11" xr3:uid="{3AB2237D-1F17-4AD0-8106-B00E9007AC58}" name="T9" dataDxfId="64"/>
    <tableColumn id="10" xr3:uid="{280263D4-1D23-40C5-97B7-B8062C0754DE}" name="T10" dataDxfId="63"/>
    <tableColumn id="13" xr3:uid="{570FD178-6628-4BB0-976C-19440FF9B9FF}" name="ini" dataDxfId="62">
      <calculatedColumnFormula>MID(Tab_WD[[#This Row],[Player]], FIND(" ", Tab_WD[[#This Row],[Player]]) + 1, 1)</calculatedColumnFormula>
    </tableColumn>
    <tableColumn id="12" xr3:uid="{3F5E0839-A743-4E7F-BCE8-BA304B630960}" name="Points" dataDxfId="61">
      <calculatedColumnFormula array="1">points(Tab_WD[[#This Row],[T1]])+points(Tab_WD[[#This Row],[T2]])+points(Tab_WD[[#This Row],[T3]])+points(Tab_WD[[#This Row],[T4]])+points(Tab_WD[[#This Row],[T5]])+points(Tab_WD[[#This Row],[T6]])+points(Tab_WD[[#This Row],[T7]])+points(Tab_WD[[#This Row],[T8]])+points(Tab_WD[[#This Row],[T9]])+points(Tab_WD[[#This Row],[T10]])</calculatedColumnFormula>
    </tableColumn>
  </tableColumns>
  <tableStyleInfo name="Table Style 2" showFirstColumn="1" showLastColumn="1"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C66088D-CE46-4D01-89AF-9AD484A19B02}" name="Tab_MD" displayName="Tab_MD" ref="B2:N20" totalsRowShown="0" headerRowDxfId="60" dataDxfId="58" headerRowBorderDxfId="59" tableBorderDxfId="57" totalsRowBorderDxfId="56">
  <autoFilter ref="B2:N20" xr:uid="{0264FCE0-1DCB-4A8D-AAC5-648EE41A7BB2}"/>
  <sortState xmlns:xlrd2="http://schemas.microsoft.com/office/spreadsheetml/2017/richdata2" ref="B3:N20">
    <sortCondition descending="1" ref="N2:N20"/>
  </sortState>
  <tableColumns count="13">
    <tableColumn id="1" xr3:uid="{39D5A8AA-299C-410F-9EB3-D231BC7C0591}" name="Player" dataDxfId="6"/>
    <tableColumn id="2" xr3:uid="{A43200E3-725C-4F60-8A1A-C5C26A14C143}" name="T1" dataDxfId="55"/>
    <tableColumn id="3" xr3:uid="{8B7A51C5-FE9B-40B7-A3A7-F1947A688D69}" name="T2" dataDxfId="54"/>
    <tableColumn id="4" xr3:uid="{A5D1B6B2-D596-4663-B836-E853D1F2137C}" name="T3" dataDxfId="53"/>
    <tableColumn id="5" xr3:uid="{9C7BC047-081C-454D-8E24-CA6A6B44BED2}" name="T4" dataDxfId="52"/>
    <tableColumn id="6" xr3:uid="{75BAC26D-8351-401A-A2FC-6DBE3D8B474F}" name="T5" dataDxfId="51"/>
    <tableColumn id="7" xr3:uid="{947DBA4A-F940-4726-8D4C-E0C7C7F953DB}" name="T6" dataDxfId="50"/>
    <tableColumn id="8" xr3:uid="{599D12C9-7363-47BC-B3DC-F48141AF1E1C}" name="T7" dataDxfId="49"/>
    <tableColumn id="9" xr3:uid="{0434F311-2161-4F11-8057-9D49DD1EB4EB}" name="T8" dataDxfId="48"/>
    <tableColumn id="11" xr3:uid="{145F6D35-42CF-43F0-B132-26E0590886AF}" name="T9" dataDxfId="47"/>
    <tableColumn id="10" xr3:uid="{8256662F-E088-47A3-BDFA-AB1384B9028E}" name="T10" dataDxfId="46"/>
    <tableColumn id="13" xr3:uid="{42268B89-CE6F-46C7-BE86-7521BEA445F1}" name="ini" dataDxfId="45">
      <calculatedColumnFormula>MID(Tab_MD[[#This Row],[Player]], FIND(" ", Tab_MD[[#This Row],[Player]]) + 1, 1)</calculatedColumnFormula>
    </tableColumn>
    <tableColumn id="12" xr3:uid="{665CD9EB-4CFC-4322-A0D7-377E53C81889}" name="Points" dataDxfId="44">
      <calculatedColumnFormula array="1">points(Tab_MD[[#This Row],[T1]])+points(Tab_MD[[#This Row],[T2]])+points(Tab_MD[[#This Row],[T3]])+points(Tab_MD[[#This Row],[T4]])+points(Tab_MD[[#This Row],[T5]])+points(Tab_MD[[#This Row],[T6]])+points(Tab_MD[[#This Row],[T7]])+points(Tab_MD[[#This Row],[T8]])+points(Tab_MD[[#This Row],[T9]])+points(Tab_MD[[#This Row],[T10]])</calculatedColumnFormula>
    </tableColumn>
  </tableColumns>
  <tableStyleInfo name="Table Style 2" showFirstColumn="1" showLastColumn="1"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13B47D08-0468-4FA8-A139-0D5BF505E914}" name="Tab_WS" displayName="Tab_WS" ref="B2:N17" totalsRowShown="0" headerRowDxfId="43" dataDxfId="41" headerRowBorderDxfId="42" tableBorderDxfId="40" totalsRowBorderDxfId="39">
  <autoFilter ref="B2:N17" xr:uid="{03A86FC8-67AB-47FC-B201-440945E33A97}"/>
  <sortState xmlns:xlrd2="http://schemas.microsoft.com/office/spreadsheetml/2017/richdata2" ref="B3:N17">
    <sortCondition descending="1" ref="N2:N17"/>
  </sortState>
  <tableColumns count="13">
    <tableColumn id="1" xr3:uid="{C1B98DFF-7A7C-4B49-A1DE-F3D3C8AA9878}" name="Player" dataDxfId="8"/>
    <tableColumn id="2" xr3:uid="{88D18740-923F-40AB-888D-50321F5127E8}" name="T1" dataDxfId="38"/>
    <tableColumn id="3" xr3:uid="{E2700039-4AFC-419D-9250-27289E111F8A}" name="T2" dataDxfId="37"/>
    <tableColumn id="4" xr3:uid="{2D6C9B15-BBF8-4B25-9DC1-7681D859B80C}" name="T3" dataDxfId="36"/>
    <tableColumn id="5" xr3:uid="{0D7D1BF9-617D-4BF0-A20F-BE8B69CABA92}" name="T4" dataDxfId="35"/>
    <tableColumn id="6" xr3:uid="{79B218B0-C7DF-4F23-B3AB-3CD50C6D2944}" name="T5" dataDxfId="34"/>
    <tableColumn id="7" xr3:uid="{4628B6A4-64CF-4C87-87F5-81EA9325FAFC}" name="T6" dataDxfId="33"/>
    <tableColumn id="8" xr3:uid="{900BCE97-92E2-475A-9739-9615503975E9}" name="T7" dataDxfId="32"/>
    <tableColumn id="9" xr3:uid="{11AD1FEB-31BC-487B-9F8F-FE9F5D29FF0E}" name="T8" dataDxfId="31"/>
    <tableColumn id="11" xr3:uid="{5B8E8853-E17D-4296-8FE4-6DE51D46B90E}" name="T9" dataDxfId="30"/>
    <tableColumn id="10" xr3:uid="{09E7941C-5096-4463-A958-25B9D9DB044E}" name="T10" dataDxfId="29"/>
    <tableColumn id="13" xr3:uid="{5128F460-1F0B-4D12-84FA-171D32C50BB2}" name="ini" dataDxfId="28">
      <calculatedColumnFormula>MID(Tab_WS[[#This Row],[Player]], FIND(" ", Tab_WS[[#This Row],[Player]]) + 1, 1)</calculatedColumnFormula>
    </tableColumn>
    <tableColumn id="12" xr3:uid="{B9CA6273-B9D8-426F-BC0E-60599B26E72E}" name="Points" dataDxfId="27">
      <calculatedColumnFormula array="1">points(Tab_WS[[#This Row],[T1]])+points(Tab_WS[[#This Row],[T2]])+points(Tab_WS[[#This Row],[T3]])+points(Tab_WS[[#This Row],[T4]])+points(Tab_WS[[#This Row],[T5]])+points(Tab_WS[[#This Row],[T6]])+points(Tab_WS[[#This Row],[T7]])+points(Tab_WS[[#This Row],[T8]])+points(Tab_WS[[#This Row],[T9]])+points(Tab_WS[[#This Row],[T10]])</calculatedColumnFormula>
    </tableColumn>
  </tableColumns>
  <tableStyleInfo name="Table Style 2" showFirstColumn="1" showLastColumn="1"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FF84780-ADF5-45D4-B429-8B878658246F}" name="Tab_MS" displayName="Tab_MS" ref="B2:N24" totalsRowShown="0" headerRowDxfId="26" dataDxfId="24" headerRowBorderDxfId="25" tableBorderDxfId="23" totalsRowBorderDxfId="22">
  <autoFilter ref="B2:N24" xr:uid="{03A86FC8-67AB-47FC-B201-440945E33A97}"/>
  <sortState xmlns:xlrd2="http://schemas.microsoft.com/office/spreadsheetml/2017/richdata2" ref="B3:N24">
    <sortCondition descending="1" ref="N2:N24"/>
  </sortState>
  <tableColumns count="13">
    <tableColumn id="1" xr3:uid="{AC3154A6-0DA7-4F50-94B1-8089672BC072}" name="Player" dataDxfId="9"/>
    <tableColumn id="2" xr3:uid="{F5FF156C-9B44-4E08-BD46-7327505B3B80}" name="T1" dataDxfId="21"/>
    <tableColumn id="3" xr3:uid="{6B82DF77-E421-4368-9DF6-48EAD8B88190}" name="T2" dataDxfId="20"/>
    <tableColumn id="4" xr3:uid="{5ADA43B3-8B3B-434B-A403-85FA25733791}" name="T3" dataDxfId="19"/>
    <tableColumn id="5" xr3:uid="{275B9A2C-5C8B-4688-BD3C-58960E164CD1}" name="T4" dataDxfId="18"/>
    <tableColumn id="6" xr3:uid="{215EAD70-C8F5-4556-8C96-9AE72FB64E0A}" name="T5" dataDxfId="17"/>
    <tableColumn id="7" xr3:uid="{5431EEFD-7E22-4C8D-A6CA-17241AB18C30}" name="T6" dataDxfId="16"/>
    <tableColumn id="8" xr3:uid="{DB58371E-9A6B-4F32-8DDE-C71A27A57188}" name="T7" dataDxfId="15"/>
    <tableColumn id="9" xr3:uid="{4F81F4CE-0224-4535-A024-985607297D60}" name="T8" dataDxfId="14"/>
    <tableColumn id="11" xr3:uid="{9B8D9029-D77C-4CE6-93D9-285837475A0B}" name="T9" dataDxfId="13"/>
    <tableColumn id="10" xr3:uid="{A7DBB67D-2B59-4227-8E16-FE1E08889B0B}" name="T10" dataDxfId="12"/>
    <tableColumn id="13" xr3:uid="{FBD2C6B6-24B8-49B2-B07A-8CE9891E31C7}" name="ini" dataDxfId="11">
      <calculatedColumnFormula>MID(Tab_MS[[#This Row],[Player]], FIND(" ", Tab_MS[[#This Row],[Player]]) + 1, 1)</calculatedColumnFormula>
    </tableColumn>
    <tableColumn id="12" xr3:uid="{212EB821-0F3F-43D7-9B74-95598C98C0AF}" name="Points" dataDxfId="10">
      <calculatedColumnFormula array="1">points(Tab_MS[[#This Row],[T1]])+points(Tab_MS[[#This Row],[T2]])+points(Tab_MS[[#This Row],[T3]])+points(Tab_MS[[#This Row],[T4]])+points(Tab_MS[[#This Row],[T5]])+points(Tab_MS[[#This Row],[T6]])+points(Tab_MS[[#This Row],[T7]])+points(Tab_MS[[#This Row],[T8]])+points(Tab_MS[[#This Row],[T9]])+points(Tab_MS[[#This Row],[T10]])</calculatedColumnFormula>
    </tableColumn>
  </tableColumns>
  <tableStyleInfo name="Table Style 2" showFirstColumn="1" showLastColumn="1"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07D3AC8-74B4-4186-96BE-6F49F0BDE54A}" name="Tab_analysis" displayName="Tab_analysis" ref="A7:G17" totalsRowShown="0">
  <autoFilter ref="A7:G17" xr:uid="{807D3AC8-74B4-4186-96BE-6F49F0BDE54A}"/>
  <tableColumns count="7">
    <tableColumn id="1" xr3:uid="{1988714C-61FD-4E4C-9FC3-529FE305B464}" name="Tournament"/>
    <tableColumn id="2" xr3:uid="{9623325D-00AF-4E2F-AB61-42D28454206A}" name="XD"/>
    <tableColumn id="3" xr3:uid="{34E55902-75B4-481C-ABA3-76A03E8F34FD}" name="WD"/>
    <tableColumn id="4" xr3:uid="{9A8C0233-537F-46A0-BBEC-44B44A8EA072}" name="MD"/>
    <tableColumn id="5" xr3:uid="{670F3047-E9CE-4199-B2F7-1181E78B39BA}" name="WS"/>
    <tableColumn id="6" xr3:uid="{408FEDAA-F202-4BB5-9833-2791576BBD58}" name="MS"/>
    <tableColumn id="7" xr3:uid="{7F5AFE74-76AC-4B48-AFE7-FA575A442DEB}" name="Total">
      <calculatedColumnFormula>SUM(Tab_analysis[[#This Row],[XD]:[MS]])</calculatedColumnFormula>
    </tableColumn>
  </tableColumns>
  <tableStyleInfo name="TableStyleDark6"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57F48EB-DBAF-4181-9075-A0B2352992EC}" name="Table5" displayName="Table5" ref="A2:B4" headerRowCount="0" totalsRowShown="0">
  <tableColumns count="2">
    <tableColumn id="1" xr3:uid="{85F1607B-9A5A-4933-AA5A-E7CC4CB43BC8}" name="Column1"/>
    <tableColumn id="2" xr3:uid="{5C8B2B28-FFBC-4032-805B-2FD4909772E1}" name="Column2"/>
  </tableColumns>
  <tableStyleInfo name="TableStyleMedium1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53242F1-0F13-4840-9C9D-766C5908B612}" name="all_players" displayName="all_players" ref="A1:M102" tableType="queryTable" totalsRowShown="0">
  <autoFilter ref="A1:M102" xr:uid="{653242F1-0F13-4840-9C9D-766C5908B612}"/>
  <sortState xmlns:xlrd2="http://schemas.microsoft.com/office/spreadsheetml/2017/richdata2" ref="A2:M102">
    <sortCondition ref="L1:L102"/>
  </sortState>
  <tableColumns count="13">
    <tableColumn id="1" xr3:uid="{874978BF-AACB-4DC5-8ABA-57CF31D9123A}" uniqueName="1" name="Player" queryTableFieldId="1" dataDxfId="1"/>
    <tableColumn id="2" xr3:uid="{2C8118E8-7101-42E9-BB7F-60998744AEB3}" uniqueName="2" name="T1" queryTableFieldId="2"/>
    <tableColumn id="3" xr3:uid="{DA8C860B-5CAA-471C-B582-4FFCFF8CFF79}" uniqueName="3" name="T2" queryTableFieldId="3"/>
    <tableColumn id="4" xr3:uid="{424DA2E0-0A86-425E-8150-18687E271AB5}" uniqueName="4" name="T3" queryTableFieldId="4"/>
    <tableColumn id="5" xr3:uid="{CCFEB1AD-C9BA-4314-8126-2F8EE5AE998A}" uniqueName="5" name="T4" queryTableFieldId="5"/>
    <tableColumn id="6" xr3:uid="{ABFB5A02-8E68-42C8-8AB0-F2F9D2CAC263}" uniqueName="6" name="T5" queryTableFieldId="6"/>
    <tableColumn id="7" xr3:uid="{68AC8A34-3903-45A2-A115-13B140CE5799}" uniqueName="7" name="T6" queryTableFieldId="7"/>
    <tableColumn id="8" xr3:uid="{3BAC0342-767E-410E-BF65-584681CAED2D}" uniqueName="8" name="T7" queryTableFieldId="8"/>
    <tableColumn id="9" xr3:uid="{F7DF1342-8E9F-4767-8E3B-15EC4A4585E5}" uniqueName="9" name="T8" queryTableFieldId="9"/>
    <tableColumn id="10" xr3:uid="{10F52EB6-59BE-4AEA-8849-30E8EA45EDBF}" uniqueName="10" name="T9" queryTableFieldId="10"/>
    <tableColumn id="11" xr3:uid="{B7A221F1-B5F9-4DD8-8646-75599323C69E}" uniqueName="11" name="T10" queryTableFieldId="11"/>
    <tableColumn id="12" xr3:uid="{A70F0B47-1CFE-4AF3-9D07-F97356DCA8CA}" uniqueName="12" name="ini" queryTableFieldId="12" dataDxfId="0"/>
    <tableColumn id="13" xr3:uid="{BDC1CD18-CCA0-4605-9DCB-3C939845A33D}" uniqueName="13" name="Points" queryTableFieldId="13"/>
  </tableColumns>
  <tableStyleInfo name="TableStyleMedium7"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microsoft.com/office/2007/relationships/slicer" Target="../slicers/slicer5.xml"/><Relationship Id="rId2" Type="http://schemas.openxmlformats.org/officeDocument/2006/relationships/table" Target="../tables/table5.x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ivotTable" Target="../pivotTables/pivotTable1.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AA0FB8-746A-4124-B98B-E82C60957A9A}">
  <sheetPr codeName="Arkusz16"/>
  <dimension ref="B2:N66"/>
  <sheetViews>
    <sheetView topLeftCell="A9" workbookViewId="0">
      <selection activeCell="H37" sqref="H37"/>
    </sheetView>
  </sheetViews>
  <sheetFormatPr defaultRowHeight="14.4" x14ac:dyDescent="0.3"/>
  <cols>
    <col min="2" max="2" width="21.3320312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5" t="s">
        <v>95</v>
      </c>
      <c r="C3" s="13">
        <v>3</v>
      </c>
      <c r="D3" s="13">
        <v>1</v>
      </c>
      <c r="E3" s="13"/>
      <c r="F3" s="13">
        <v>3</v>
      </c>
      <c r="G3" s="13"/>
      <c r="H3" s="13"/>
      <c r="I3" s="13"/>
      <c r="J3" s="13"/>
      <c r="K3" s="13"/>
      <c r="L3" s="13"/>
      <c r="M3" s="14" t="str">
        <f>MID(Tab_XD[[#This Row],[Player]], FIND(" ", Tab_XD[[#This Row],[Player]]) + 1, 1)</f>
        <v>K</v>
      </c>
      <c r="N3" s="14" cm="1">
        <f t="array" ref="N3">points(Tab_XD[[#This Row],[T1]])+points(Tab_XD[[#This Row],[T2]])+points(Tab_XD[[#This Row],[T3]])+points(Tab_XD[[#This Row],[T4]])+points(Tab_XD[[#This Row],[T5]])+points(Tab_XD[[#This Row],[T6]])+points(Tab_XD[[#This Row],[T7]])+points(Tab_XD[[#This Row],[T8]])+points(Tab_XD[[#This Row],[T9]])+points(Tab_XD[[#This Row],[T10]])</f>
        <v>230</v>
      </c>
    </row>
    <row r="4" spans="2:14" x14ac:dyDescent="0.3">
      <c r="B4" s="15" t="s">
        <v>96</v>
      </c>
      <c r="C4" s="13">
        <v>3</v>
      </c>
      <c r="D4" s="13">
        <v>1</v>
      </c>
      <c r="E4" s="13"/>
      <c r="F4" s="13">
        <v>3</v>
      </c>
      <c r="G4" s="13"/>
      <c r="H4" s="13"/>
      <c r="I4" s="13"/>
      <c r="J4" s="13"/>
      <c r="K4" s="13"/>
      <c r="L4" s="13"/>
      <c r="M4" s="14" t="str">
        <f>MID(Tab_XD[[#This Row],[Player]], FIND(" ", Tab_XD[[#This Row],[Player]]) + 1, 1)</f>
        <v>L</v>
      </c>
      <c r="N4" s="14" cm="1">
        <f t="array" ref="N4">points(Tab_XD[[#This Row],[T1]])+points(Tab_XD[[#This Row],[T2]])+points(Tab_XD[[#This Row],[T3]])+points(Tab_XD[[#This Row],[T4]])+points(Tab_XD[[#This Row],[T5]])+points(Tab_XD[[#This Row],[T6]])+points(Tab_XD[[#This Row],[T7]])+points(Tab_XD[[#This Row],[T8]])+points(Tab_XD[[#This Row],[T9]])+points(Tab_XD[[#This Row],[T10]])</f>
        <v>230</v>
      </c>
    </row>
    <row r="5" spans="2:14" x14ac:dyDescent="0.3">
      <c r="B5" s="15" t="s">
        <v>113</v>
      </c>
      <c r="C5" s="13"/>
      <c r="D5" s="13">
        <v>4</v>
      </c>
      <c r="E5" s="13">
        <v>4</v>
      </c>
      <c r="F5" s="13"/>
      <c r="G5" s="13">
        <v>1</v>
      </c>
      <c r="H5" s="13"/>
      <c r="I5" s="13"/>
      <c r="J5" s="13"/>
      <c r="K5" s="13"/>
      <c r="L5" s="13"/>
      <c r="M5" s="14" t="str">
        <f>MID(Tab_XD[[#This Row],[Player]], FIND(" ", Tab_XD[[#This Row],[Player]]) + 1, 1)</f>
        <v>S</v>
      </c>
      <c r="N5" s="14" cm="1">
        <f t="array" ref="N5">points(Tab_XD[[#This Row],[T1]])+points(Tab_XD[[#This Row],[T2]])+points(Tab_XD[[#This Row],[T3]])+points(Tab_XD[[#This Row],[T4]])+points(Tab_XD[[#This Row],[T5]])+points(Tab_XD[[#This Row],[T6]])+points(Tab_XD[[#This Row],[T7]])+points(Tab_XD[[#This Row],[T8]])+points(Tab_XD[[#This Row],[T9]])+points(Tab_XD[[#This Row],[T10]])</f>
        <v>210</v>
      </c>
    </row>
    <row r="6" spans="2:14" x14ac:dyDescent="0.3">
      <c r="B6" s="15" t="s">
        <v>114</v>
      </c>
      <c r="C6" s="13"/>
      <c r="D6" s="13">
        <v>4</v>
      </c>
      <c r="E6" s="13">
        <v>4</v>
      </c>
      <c r="F6" s="13"/>
      <c r="G6" s="13">
        <v>1</v>
      </c>
      <c r="H6" s="13"/>
      <c r="I6" s="13"/>
      <c r="J6" s="13"/>
      <c r="K6" s="13"/>
      <c r="L6" s="13"/>
      <c r="M6" s="14" t="str">
        <f>MID(Tab_XD[[#This Row],[Player]], FIND(" ", Tab_XD[[#This Row],[Player]]) + 1, 1)</f>
        <v>W</v>
      </c>
      <c r="N6" s="14" cm="1">
        <f t="array" ref="N6">points(Tab_XD[[#This Row],[T1]])+points(Tab_XD[[#This Row],[T2]])+points(Tab_XD[[#This Row],[T3]])+points(Tab_XD[[#This Row],[T4]])+points(Tab_XD[[#This Row],[T5]])+points(Tab_XD[[#This Row],[T6]])+points(Tab_XD[[#This Row],[T7]])+points(Tab_XD[[#This Row],[T8]])+points(Tab_XD[[#This Row],[T9]])+points(Tab_XD[[#This Row],[T10]])</f>
        <v>210</v>
      </c>
    </row>
    <row r="7" spans="2:14" x14ac:dyDescent="0.3">
      <c r="B7" s="6" t="s">
        <v>55</v>
      </c>
      <c r="C7" s="1">
        <v>1</v>
      </c>
      <c r="D7" s="1"/>
      <c r="E7" s="1"/>
      <c r="F7" s="1">
        <v>1</v>
      </c>
      <c r="G7" s="1"/>
      <c r="H7" s="1"/>
      <c r="I7" s="1"/>
      <c r="J7" s="1"/>
      <c r="K7" s="1"/>
      <c r="L7" s="1"/>
      <c r="M7" s="7" t="str">
        <f>MID(Tab_XD[[#This Row],[Player]], FIND(" ", Tab_XD[[#This Row],[Player]]) + 1, 1)</f>
        <v>K</v>
      </c>
      <c r="N7" s="7" cm="1">
        <f t="array" ref="N7">points(Tab_XD[[#This Row],[T1]])+points(Tab_XD[[#This Row],[T2]])+points(Tab_XD[[#This Row],[T3]])+points(Tab_XD[[#This Row],[T4]])+points(Tab_XD[[#This Row],[T5]])+points(Tab_XD[[#This Row],[T6]])+points(Tab_XD[[#This Row],[T7]])+points(Tab_XD[[#This Row],[T8]])+points(Tab_XD[[#This Row],[T9]])+points(Tab_XD[[#This Row],[T10]])</f>
        <v>200</v>
      </c>
    </row>
    <row r="8" spans="2:14" x14ac:dyDescent="0.3">
      <c r="B8" s="15" t="s">
        <v>92</v>
      </c>
      <c r="C8" s="13">
        <v>1</v>
      </c>
      <c r="D8" s="13"/>
      <c r="E8" s="13"/>
      <c r="F8" s="13">
        <v>1</v>
      </c>
      <c r="G8" s="13"/>
      <c r="H8" s="13"/>
      <c r="I8" s="13"/>
      <c r="J8" s="13"/>
      <c r="K8" s="13"/>
      <c r="L8" s="13"/>
      <c r="M8" s="14" t="str">
        <f>MID(Tab_XD[[#This Row],[Player]], FIND(" ", Tab_XD[[#This Row],[Player]]) + 1, 1)</f>
        <v>N</v>
      </c>
      <c r="N8" s="14" cm="1">
        <f t="array" ref="N8">points(Tab_XD[[#This Row],[T1]])+points(Tab_XD[[#This Row],[T2]])+points(Tab_XD[[#This Row],[T3]])+points(Tab_XD[[#This Row],[T4]])+points(Tab_XD[[#This Row],[T5]])+points(Tab_XD[[#This Row],[T6]])+points(Tab_XD[[#This Row],[T7]])+points(Tab_XD[[#This Row],[T8]])+points(Tab_XD[[#This Row],[T9]])+points(Tab_XD[[#This Row],[T10]])</f>
        <v>200</v>
      </c>
    </row>
    <row r="9" spans="2:14" x14ac:dyDescent="0.3">
      <c r="B9" s="15" t="s">
        <v>102</v>
      </c>
      <c r="C9" s="13">
        <v>6</v>
      </c>
      <c r="D9" s="13">
        <v>3</v>
      </c>
      <c r="E9" s="13">
        <v>7</v>
      </c>
      <c r="F9" s="13">
        <v>5</v>
      </c>
      <c r="G9" s="13"/>
      <c r="H9" s="13"/>
      <c r="I9" s="13"/>
      <c r="J9" s="13"/>
      <c r="K9" s="13"/>
      <c r="L9" s="13"/>
      <c r="M9" s="14" t="str">
        <f>MID(Tab_XD[[#This Row],[Player]], FIND(" ", Tab_XD[[#This Row],[Player]]) + 1, 1)</f>
        <v>M</v>
      </c>
      <c r="N9" s="14" cm="1">
        <f t="array" ref="N9">points(Tab_XD[[#This Row],[T1]])+points(Tab_XD[[#This Row],[T2]])+points(Tab_XD[[#This Row],[T3]])+points(Tab_XD[[#This Row],[T4]])+points(Tab_XD[[#This Row],[T5]])+points(Tab_XD[[#This Row],[T6]])+points(Tab_XD[[#This Row],[T7]])+points(Tab_XD[[#This Row],[T8]])+points(Tab_XD[[#This Row],[T9]])+points(Tab_XD[[#This Row],[T10]])</f>
        <v>200</v>
      </c>
    </row>
    <row r="10" spans="2:14" x14ac:dyDescent="0.3">
      <c r="B10" s="15" t="s">
        <v>103</v>
      </c>
      <c r="C10" s="13">
        <v>7</v>
      </c>
      <c r="D10" s="13"/>
      <c r="E10" s="13">
        <v>2</v>
      </c>
      <c r="F10" s="13">
        <v>4</v>
      </c>
      <c r="G10" s="13"/>
      <c r="H10" s="13"/>
      <c r="I10" s="13"/>
      <c r="J10" s="13"/>
      <c r="K10" s="13"/>
      <c r="L10" s="13"/>
      <c r="M10" s="14" t="str">
        <f>MID(Tab_XD[[#This Row],[Player]], FIND(" ", Tab_XD[[#This Row],[Player]]) + 1, 1)</f>
        <v>P</v>
      </c>
      <c r="N10" s="14" cm="1">
        <f t="array" ref="N10">points(Tab_XD[[#This Row],[T1]])+points(Tab_XD[[#This Row],[T2]])+points(Tab_XD[[#This Row],[T3]])+points(Tab_XD[[#This Row],[T4]])+points(Tab_XD[[#This Row],[T5]])+points(Tab_XD[[#This Row],[T6]])+points(Tab_XD[[#This Row],[T7]])+points(Tab_XD[[#This Row],[T8]])+points(Tab_XD[[#This Row],[T9]])+points(Tab_XD[[#This Row],[T10]])</f>
        <v>175</v>
      </c>
    </row>
    <row r="11" spans="2:14" x14ac:dyDescent="0.3">
      <c r="B11" s="15" t="s">
        <v>104</v>
      </c>
      <c r="C11" s="13">
        <v>7</v>
      </c>
      <c r="D11" s="13"/>
      <c r="E11" s="13">
        <v>2</v>
      </c>
      <c r="F11" s="13">
        <v>4</v>
      </c>
      <c r="G11" s="13"/>
      <c r="H11" s="13"/>
      <c r="I11" s="13"/>
      <c r="J11" s="13"/>
      <c r="K11" s="13"/>
      <c r="L11" s="13"/>
      <c r="M11" s="14" t="str">
        <f>MID(Tab_XD[[#This Row],[Player]], FIND(" ", Tab_XD[[#This Row],[Player]]) + 1, 1)</f>
        <v>K</v>
      </c>
      <c r="N11" s="14" cm="1">
        <f t="array" ref="N11">points(Tab_XD[[#This Row],[T1]])+points(Tab_XD[[#This Row],[T2]])+points(Tab_XD[[#This Row],[T3]])+points(Tab_XD[[#This Row],[T4]])+points(Tab_XD[[#This Row],[T5]])+points(Tab_XD[[#This Row],[T6]])+points(Tab_XD[[#This Row],[T7]])+points(Tab_XD[[#This Row],[T8]])+points(Tab_XD[[#This Row],[T9]])+points(Tab_XD[[#This Row],[T10]])</f>
        <v>175</v>
      </c>
    </row>
    <row r="12" spans="2:14" x14ac:dyDescent="0.3">
      <c r="B12" s="15" t="s">
        <v>93</v>
      </c>
      <c r="C12" s="13">
        <v>2</v>
      </c>
      <c r="D12" s="13"/>
      <c r="E12" s="13"/>
      <c r="F12" s="13">
        <v>2</v>
      </c>
      <c r="G12" s="13"/>
      <c r="H12" s="13"/>
      <c r="I12" s="13"/>
      <c r="J12" s="13"/>
      <c r="K12" s="13"/>
      <c r="L12" s="13"/>
      <c r="M12" s="14" t="str">
        <f>MID(Tab_XD[[#This Row],[Player]], FIND(" ", Tab_XD[[#This Row],[Player]]) + 1, 1)</f>
        <v>W</v>
      </c>
      <c r="N12" s="14" cm="1">
        <f t="array" ref="N12">points(Tab_XD[[#This Row],[T1]])+points(Tab_XD[[#This Row],[T2]])+points(Tab_XD[[#This Row],[T3]])+points(Tab_XD[[#This Row],[T4]])+points(Tab_XD[[#This Row],[T5]])+points(Tab_XD[[#This Row],[T6]])+points(Tab_XD[[#This Row],[T7]])+points(Tab_XD[[#This Row],[T8]])+points(Tab_XD[[#This Row],[T9]])+points(Tab_XD[[#This Row],[T10]])</f>
        <v>160</v>
      </c>
    </row>
    <row r="13" spans="2:14" x14ac:dyDescent="0.3">
      <c r="B13" s="15" t="s">
        <v>94</v>
      </c>
      <c r="C13" s="13">
        <v>2</v>
      </c>
      <c r="D13" s="13"/>
      <c r="E13" s="13"/>
      <c r="F13" s="13">
        <v>2</v>
      </c>
      <c r="G13" s="13"/>
      <c r="H13" s="13"/>
      <c r="I13" s="13"/>
      <c r="J13" s="13"/>
      <c r="K13" s="13"/>
      <c r="L13" s="13"/>
      <c r="M13" s="14" t="str">
        <f>MID(Tab_XD[[#This Row],[Player]], FIND(" ", Tab_XD[[#This Row],[Player]]) + 1, 1)</f>
        <v>W</v>
      </c>
      <c r="N13" s="14" cm="1">
        <f t="array" ref="N13">points(Tab_XD[[#This Row],[T1]])+points(Tab_XD[[#This Row],[T2]])+points(Tab_XD[[#This Row],[T3]])+points(Tab_XD[[#This Row],[T4]])+points(Tab_XD[[#This Row],[T5]])+points(Tab_XD[[#This Row],[T6]])+points(Tab_XD[[#This Row],[T7]])+points(Tab_XD[[#This Row],[T8]])+points(Tab_XD[[#This Row],[T9]])+points(Tab_XD[[#This Row],[T10]])</f>
        <v>160</v>
      </c>
    </row>
    <row r="14" spans="2:14" x14ac:dyDescent="0.3">
      <c r="B14" s="15" t="s">
        <v>119</v>
      </c>
      <c r="C14" s="13"/>
      <c r="D14" s="13">
        <v>7</v>
      </c>
      <c r="E14" s="13">
        <v>5</v>
      </c>
      <c r="F14" s="13"/>
      <c r="G14" s="13">
        <v>3</v>
      </c>
      <c r="H14" s="13"/>
      <c r="I14" s="13"/>
      <c r="J14" s="13"/>
      <c r="K14" s="13"/>
      <c r="L14" s="13"/>
      <c r="M14" s="14" t="str">
        <f>MID(Tab_XD[[#This Row],[Player]], FIND(" ", Tab_XD[[#This Row],[Player]]) + 1, 1)</f>
        <v>Z</v>
      </c>
      <c r="N14" s="14" cm="1">
        <f t="array" ref="N14">points(Tab_XD[[#This Row],[T1]])+points(Tab_XD[[#This Row],[T2]])+points(Tab_XD[[#This Row],[T3]])+points(Tab_XD[[#This Row],[T4]])+points(Tab_XD[[#This Row],[T5]])+points(Tab_XD[[#This Row],[T6]])+points(Tab_XD[[#This Row],[T7]])+points(Tab_XD[[#This Row],[T8]])+points(Tab_XD[[#This Row],[T9]])+points(Tab_XD[[#This Row],[T10]])</f>
        <v>155</v>
      </c>
    </row>
    <row r="15" spans="2:14" x14ac:dyDescent="0.3">
      <c r="B15" s="15" t="s">
        <v>99</v>
      </c>
      <c r="C15" s="13">
        <v>5</v>
      </c>
      <c r="D15" s="13"/>
      <c r="E15" s="13">
        <v>1</v>
      </c>
      <c r="F15" s="13"/>
      <c r="G15" s="13"/>
      <c r="H15" s="13"/>
      <c r="I15" s="13"/>
      <c r="J15" s="13"/>
      <c r="K15" s="13"/>
      <c r="L15" s="13"/>
      <c r="M15" s="14" t="str">
        <f>MID(Tab_XD[[#This Row],[Player]], FIND(" ", Tab_XD[[#This Row],[Player]]) + 1, 1)</f>
        <v>W</v>
      </c>
      <c r="N15" s="14" cm="1">
        <f t="array" ref="N15">points(Tab_XD[[#This Row],[T1]])+points(Tab_XD[[#This Row],[T2]])+points(Tab_XD[[#This Row],[T3]])+points(Tab_XD[[#This Row],[T4]])+points(Tab_XD[[#This Row],[T5]])+points(Tab_XD[[#This Row],[T6]])+points(Tab_XD[[#This Row],[T7]])+points(Tab_XD[[#This Row],[T8]])+points(Tab_XD[[#This Row],[T9]])+points(Tab_XD[[#This Row],[T10]])</f>
        <v>150</v>
      </c>
    </row>
    <row r="16" spans="2:14" x14ac:dyDescent="0.3">
      <c r="B16" s="15" t="s">
        <v>100</v>
      </c>
      <c r="C16" s="13">
        <v>5</v>
      </c>
      <c r="D16" s="13"/>
      <c r="E16" s="13">
        <v>1</v>
      </c>
      <c r="F16" s="13"/>
      <c r="G16" s="13"/>
      <c r="H16" s="13"/>
      <c r="I16" s="13"/>
      <c r="J16" s="13"/>
      <c r="K16" s="13"/>
      <c r="L16" s="13"/>
      <c r="M16" s="14" t="str">
        <f>MID(Tab_XD[[#This Row],[Player]], FIND(" ", Tab_XD[[#This Row],[Player]]) + 1, 1)</f>
        <v>D</v>
      </c>
      <c r="N16" s="14" cm="1">
        <f t="array" ref="N16">points(Tab_XD[[#This Row],[T1]])+points(Tab_XD[[#This Row],[T2]])+points(Tab_XD[[#This Row],[T3]])+points(Tab_XD[[#This Row],[T4]])+points(Tab_XD[[#This Row],[T5]])+points(Tab_XD[[#This Row],[T6]])+points(Tab_XD[[#This Row],[T7]])+points(Tab_XD[[#This Row],[T8]])+points(Tab_XD[[#This Row],[T9]])+points(Tab_XD[[#This Row],[T10]])</f>
        <v>150</v>
      </c>
    </row>
    <row r="17" spans="2:14" x14ac:dyDescent="0.3">
      <c r="B17" s="15" t="s">
        <v>110</v>
      </c>
      <c r="C17" s="13">
        <v>10</v>
      </c>
      <c r="D17" s="13"/>
      <c r="E17" s="13">
        <v>6</v>
      </c>
      <c r="F17" s="13"/>
      <c r="G17" s="13">
        <v>2</v>
      </c>
      <c r="H17" s="13"/>
      <c r="I17" s="13"/>
      <c r="J17" s="13"/>
      <c r="K17" s="13"/>
      <c r="L17" s="13"/>
      <c r="M17" s="14" t="str">
        <f>MID(Tab_XD[[#This Row],[Player]], FIND(" ", Tab_XD[[#This Row],[Player]]) + 1, 1)</f>
        <v>S</v>
      </c>
      <c r="N17" s="14" cm="1">
        <f t="array" ref="N17">points(Tab_XD[[#This Row],[T1]])+points(Tab_XD[[#This Row],[T2]])+points(Tab_XD[[#This Row],[T3]])+points(Tab_XD[[#This Row],[T4]])+points(Tab_XD[[#This Row],[T5]])+points(Tab_XD[[#This Row],[T6]])+points(Tab_XD[[#This Row],[T7]])+points(Tab_XD[[#This Row],[T8]])+points(Tab_XD[[#This Row],[T9]])+points(Tab_XD[[#This Row],[T10]])</f>
        <v>150</v>
      </c>
    </row>
    <row r="18" spans="2:14" x14ac:dyDescent="0.3">
      <c r="B18" s="15" t="s">
        <v>111</v>
      </c>
      <c r="C18" s="13">
        <v>11</v>
      </c>
      <c r="D18" s="13"/>
      <c r="E18" s="13">
        <v>6</v>
      </c>
      <c r="F18" s="13"/>
      <c r="G18" s="13">
        <v>2</v>
      </c>
      <c r="H18" s="13"/>
      <c r="I18" s="13"/>
      <c r="J18" s="13"/>
      <c r="K18" s="13"/>
      <c r="L18" s="13"/>
      <c r="M18" s="14" t="str">
        <f>MID(Tab_XD[[#This Row],[Player]], FIND(" ", Tab_XD[[#This Row],[Player]]) + 1, 1)</f>
        <v>N</v>
      </c>
      <c r="N18" s="14" cm="1">
        <f t="array" ref="N18">points(Tab_XD[[#This Row],[T1]])+points(Tab_XD[[#This Row],[T2]])+points(Tab_XD[[#This Row],[T3]])+points(Tab_XD[[#This Row],[T4]])+points(Tab_XD[[#This Row],[T5]])+points(Tab_XD[[#This Row],[T6]])+points(Tab_XD[[#This Row],[T7]])+points(Tab_XD[[#This Row],[T8]])+points(Tab_XD[[#This Row],[T9]])+points(Tab_XD[[#This Row],[T10]])</f>
        <v>148</v>
      </c>
    </row>
    <row r="19" spans="2:14" x14ac:dyDescent="0.3">
      <c r="B19" s="15" t="s">
        <v>107</v>
      </c>
      <c r="C19" s="13">
        <v>9</v>
      </c>
      <c r="D19" s="13"/>
      <c r="E19" s="13">
        <v>3</v>
      </c>
      <c r="F19" s="13">
        <v>6</v>
      </c>
      <c r="G19" s="13"/>
      <c r="H19" s="13"/>
      <c r="I19" s="13"/>
      <c r="J19" s="13"/>
      <c r="K19" s="13"/>
      <c r="L19" s="13"/>
      <c r="M19" s="14" t="str">
        <f>MID(Tab_XD[[#This Row],[Player]], FIND(" ", Tab_XD[[#This Row],[Player]]) + 1, 1)</f>
        <v>M</v>
      </c>
      <c r="N19" s="14" cm="1">
        <f t="array" ref="N19">points(Tab_XD[[#This Row],[T1]])+points(Tab_XD[[#This Row],[T2]])+points(Tab_XD[[#This Row],[T3]])+points(Tab_XD[[#This Row],[T4]])+points(Tab_XD[[#This Row],[T5]])+points(Tab_XD[[#This Row],[T6]])+points(Tab_XD[[#This Row],[T7]])+points(Tab_XD[[#This Row],[T8]])+points(Tab_XD[[#This Row],[T9]])+points(Tab_XD[[#This Row],[T10]])</f>
        <v>140</v>
      </c>
    </row>
    <row r="20" spans="2:14" x14ac:dyDescent="0.3">
      <c r="B20" s="15" t="s">
        <v>108</v>
      </c>
      <c r="C20" s="13">
        <v>9</v>
      </c>
      <c r="D20" s="13"/>
      <c r="E20" s="13">
        <v>3</v>
      </c>
      <c r="F20" s="13">
        <v>6</v>
      </c>
      <c r="G20" s="13"/>
      <c r="H20" s="13"/>
      <c r="I20" s="13"/>
      <c r="J20" s="13"/>
      <c r="K20" s="13"/>
      <c r="L20" s="13"/>
      <c r="M20" s="14" t="str">
        <f>MID(Tab_XD[[#This Row],[Player]], FIND(" ", Tab_XD[[#This Row],[Player]]) + 1, 1)</f>
        <v>S</v>
      </c>
      <c r="N20" s="14" cm="1">
        <f t="array" ref="N20">points(Tab_XD[[#This Row],[T1]])+points(Tab_XD[[#This Row],[T2]])+points(Tab_XD[[#This Row],[T3]])+points(Tab_XD[[#This Row],[T4]])+points(Tab_XD[[#This Row],[T5]])+points(Tab_XD[[#This Row],[T6]])+points(Tab_XD[[#This Row],[T7]])+points(Tab_XD[[#This Row],[T8]])+points(Tab_XD[[#This Row],[T9]])+points(Tab_XD[[#This Row],[T10]])</f>
        <v>140</v>
      </c>
    </row>
    <row r="21" spans="2:14" x14ac:dyDescent="0.3">
      <c r="B21" s="15" t="s">
        <v>97</v>
      </c>
      <c r="C21" s="13">
        <v>4</v>
      </c>
      <c r="D21" s="13">
        <v>2</v>
      </c>
      <c r="E21" s="13"/>
      <c r="F21" s="13"/>
      <c r="G21" s="13"/>
      <c r="H21" s="13"/>
      <c r="I21" s="13"/>
      <c r="J21" s="13"/>
      <c r="K21" s="13"/>
      <c r="L21" s="13"/>
      <c r="M21" s="14" t="str">
        <f>MID(Tab_XD[[#This Row],[Player]], FIND(" ", Tab_XD[[#This Row],[Player]]) + 1, 1)</f>
        <v>Z</v>
      </c>
      <c r="N21" s="14" cm="1">
        <f t="array" ref="N21">points(Tab_XD[[#This Row],[T1]])+points(Tab_XD[[#This Row],[T2]])+points(Tab_XD[[#This Row],[T3]])+points(Tab_XD[[#This Row],[T4]])+points(Tab_XD[[#This Row],[T5]])+points(Tab_XD[[#This Row],[T6]])+points(Tab_XD[[#This Row],[T7]])+points(Tab_XD[[#This Row],[T8]])+points(Tab_XD[[#This Row],[T9]])+points(Tab_XD[[#This Row],[T10]])</f>
        <v>135</v>
      </c>
    </row>
    <row r="22" spans="2:14" x14ac:dyDescent="0.3">
      <c r="B22" s="15" t="s">
        <v>98</v>
      </c>
      <c r="C22" s="13">
        <v>4</v>
      </c>
      <c r="D22" s="13">
        <v>2</v>
      </c>
      <c r="E22" s="13"/>
      <c r="F22" s="13"/>
      <c r="G22" s="13"/>
      <c r="H22" s="13"/>
      <c r="I22" s="13"/>
      <c r="J22" s="13"/>
      <c r="K22" s="13"/>
      <c r="L22" s="13"/>
      <c r="M22" s="14" t="str">
        <f>MID(Tab_XD[[#This Row],[Player]], FIND(" ", Tab_XD[[#This Row],[Player]]) + 1, 1)</f>
        <v>K</v>
      </c>
      <c r="N22" s="14" cm="1">
        <f t="array" ref="N22">points(Tab_XD[[#This Row],[T1]])+points(Tab_XD[[#This Row],[T2]])+points(Tab_XD[[#This Row],[T3]])+points(Tab_XD[[#This Row],[T4]])+points(Tab_XD[[#This Row],[T5]])+points(Tab_XD[[#This Row],[T6]])+points(Tab_XD[[#This Row],[T7]])+points(Tab_XD[[#This Row],[T8]])+points(Tab_XD[[#This Row],[T9]])+points(Tab_XD[[#This Row],[T10]])</f>
        <v>135</v>
      </c>
    </row>
    <row r="23" spans="2:14" x14ac:dyDescent="0.3">
      <c r="B23" s="15" t="s">
        <v>105</v>
      </c>
      <c r="C23" s="13">
        <v>8</v>
      </c>
      <c r="D23" s="13"/>
      <c r="E23" s="13">
        <v>7</v>
      </c>
      <c r="F23" s="13">
        <v>5</v>
      </c>
      <c r="G23" s="13"/>
      <c r="H23" s="13"/>
      <c r="I23" s="13"/>
      <c r="J23" s="13"/>
      <c r="K23" s="13"/>
      <c r="L23" s="13"/>
      <c r="M23" s="14" t="str">
        <f>MID(Tab_XD[[#This Row],[Player]], FIND(" ", Tab_XD[[#This Row],[Player]]) + 1, 1)</f>
        <v>G</v>
      </c>
      <c r="N23" s="14" cm="1">
        <f t="array" ref="N23">points(Tab_XD[[#This Row],[T1]])+points(Tab_XD[[#This Row],[T2]])+points(Tab_XD[[#This Row],[T3]])+points(Tab_XD[[#This Row],[T4]])+points(Tab_XD[[#This Row],[T5]])+points(Tab_XD[[#This Row],[T6]])+points(Tab_XD[[#This Row],[T7]])+points(Tab_XD[[#This Row],[T8]])+points(Tab_XD[[#This Row],[T9]])+points(Tab_XD[[#This Row],[T10]])</f>
        <v>125</v>
      </c>
    </row>
    <row r="24" spans="2:14" x14ac:dyDescent="0.3">
      <c r="B24" s="15" t="s">
        <v>121</v>
      </c>
      <c r="C24" s="13"/>
      <c r="D24" s="13">
        <v>8</v>
      </c>
      <c r="E24" s="13"/>
      <c r="F24" s="13">
        <v>9</v>
      </c>
      <c r="G24" s="13">
        <v>4</v>
      </c>
      <c r="H24" s="13"/>
      <c r="I24" s="13"/>
      <c r="J24" s="13"/>
      <c r="K24" s="13"/>
      <c r="L24" s="13"/>
      <c r="M24" s="14" t="str">
        <f>MID(Tab_XD[[#This Row],[Player]], FIND(" ", Tab_XD[[#This Row],[Player]]) + 1, 1)</f>
        <v>C</v>
      </c>
      <c r="N24" s="14" cm="1">
        <f t="array" ref="N24">points(Tab_XD[[#This Row],[T1]])+points(Tab_XD[[#This Row],[T2]])+points(Tab_XD[[#This Row],[T3]])+points(Tab_XD[[#This Row],[T4]])+points(Tab_XD[[#This Row],[T5]])+points(Tab_XD[[#This Row],[T6]])+points(Tab_XD[[#This Row],[T7]])+points(Tab_XD[[#This Row],[T8]])+points(Tab_XD[[#This Row],[T9]])+points(Tab_XD[[#This Row],[T10]])</f>
        <v>120</v>
      </c>
    </row>
    <row r="25" spans="2:14" x14ac:dyDescent="0.3">
      <c r="B25" s="15" t="s">
        <v>122</v>
      </c>
      <c r="C25" s="13"/>
      <c r="D25" s="13">
        <v>8</v>
      </c>
      <c r="E25" s="13"/>
      <c r="F25" s="13">
        <v>9</v>
      </c>
      <c r="G25" s="13">
        <v>4</v>
      </c>
      <c r="H25" s="13"/>
      <c r="I25" s="13"/>
      <c r="J25" s="13"/>
      <c r="K25" s="13"/>
      <c r="L25" s="13"/>
      <c r="M25" s="14" t="str">
        <f>MID(Tab_XD[[#This Row],[Player]], FIND(" ", Tab_XD[[#This Row],[Player]]) + 1, 1)</f>
        <v>K</v>
      </c>
      <c r="N25" s="14" cm="1">
        <f t="array" ref="N25">points(Tab_XD[[#This Row],[T1]])+points(Tab_XD[[#This Row],[T2]])+points(Tab_XD[[#This Row],[T3]])+points(Tab_XD[[#This Row],[T4]])+points(Tab_XD[[#This Row],[T5]])+points(Tab_XD[[#This Row],[T6]])+points(Tab_XD[[#This Row],[T7]])+points(Tab_XD[[#This Row],[T8]])+points(Tab_XD[[#This Row],[T9]])+points(Tab_XD[[#This Row],[T10]])</f>
        <v>120</v>
      </c>
    </row>
    <row r="26" spans="2:14" x14ac:dyDescent="0.3">
      <c r="B26" s="15" t="s">
        <v>101</v>
      </c>
      <c r="C26" s="13">
        <v>6</v>
      </c>
      <c r="D26" s="13">
        <v>3</v>
      </c>
      <c r="E26" s="13"/>
      <c r="F26" s="13"/>
      <c r="G26" s="13"/>
      <c r="H26" s="13"/>
      <c r="I26" s="13"/>
      <c r="J26" s="13"/>
      <c r="K26" s="13"/>
      <c r="L26" s="13"/>
      <c r="M26" s="14" t="str">
        <f>MID(Tab_XD[[#This Row],[Player]], FIND(" ", Tab_XD[[#This Row],[Player]]) + 1, 1)</f>
        <v>J</v>
      </c>
      <c r="N26" s="14" cm="1">
        <f t="array" ref="N26">points(Tab_XD[[#This Row],[T1]])+points(Tab_XD[[#This Row],[T2]])+points(Tab_XD[[#This Row],[T3]])+points(Tab_XD[[#This Row],[T4]])+points(Tab_XD[[#This Row],[T5]])+points(Tab_XD[[#This Row],[T6]])+points(Tab_XD[[#This Row],[T7]])+points(Tab_XD[[#This Row],[T8]])+points(Tab_XD[[#This Row],[T9]])+points(Tab_XD[[#This Row],[T10]])</f>
        <v>110</v>
      </c>
    </row>
    <row r="27" spans="2:14" x14ac:dyDescent="0.3">
      <c r="B27" s="15" t="s">
        <v>118</v>
      </c>
      <c r="C27" s="13"/>
      <c r="D27" s="13">
        <v>6</v>
      </c>
      <c r="E27" s="13"/>
      <c r="F27" s="13"/>
      <c r="G27" s="13">
        <v>3</v>
      </c>
      <c r="H27" s="13"/>
      <c r="I27" s="13"/>
      <c r="J27" s="13"/>
      <c r="K27" s="13"/>
      <c r="L27" s="13"/>
      <c r="M27" s="14" t="str">
        <f>MID(Tab_XD[[#This Row],[Player]], FIND(" ", Tab_XD[[#This Row],[Player]]) + 1, 1)</f>
        <v>O</v>
      </c>
      <c r="N27" s="14" cm="1">
        <f t="array" ref="N27">points(Tab_XD[[#This Row],[T1]])+points(Tab_XD[[#This Row],[T2]])+points(Tab_XD[[#This Row],[T3]])+points(Tab_XD[[#This Row],[T4]])+points(Tab_XD[[#This Row],[T5]])+points(Tab_XD[[#This Row],[T6]])+points(Tab_XD[[#This Row],[T7]])+points(Tab_XD[[#This Row],[T8]])+points(Tab_XD[[#This Row],[T9]])+points(Tab_XD[[#This Row],[T10]])</f>
        <v>110</v>
      </c>
    </row>
    <row r="28" spans="2:14" x14ac:dyDescent="0.3">
      <c r="B28" s="15" t="s">
        <v>120</v>
      </c>
      <c r="C28" s="13"/>
      <c r="D28" s="13">
        <v>7</v>
      </c>
      <c r="E28" s="13">
        <v>5</v>
      </c>
      <c r="F28" s="13"/>
      <c r="G28" s="13"/>
      <c r="H28" s="13"/>
      <c r="I28" s="13"/>
      <c r="J28" s="13"/>
      <c r="K28" s="13"/>
      <c r="L28" s="13"/>
      <c r="M28" s="14" t="str">
        <f>MID(Tab_XD[[#This Row],[Player]], FIND(" ", Tab_XD[[#This Row],[Player]]) + 1, 1)</f>
        <v>O</v>
      </c>
      <c r="N28" s="14" cm="1">
        <f t="array" ref="N28">points(Tab_XD[[#This Row],[T1]])+points(Tab_XD[[#This Row],[T2]])+points(Tab_XD[[#This Row],[T3]])+points(Tab_XD[[#This Row],[T4]])+points(Tab_XD[[#This Row],[T5]])+points(Tab_XD[[#This Row],[T6]])+points(Tab_XD[[#This Row],[T7]])+points(Tab_XD[[#This Row],[T8]])+points(Tab_XD[[#This Row],[T9]])+points(Tab_XD[[#This Row],[T10]])</f>
        <v>90</v>
      </c>
    </row>
    <row r="29" spans="2:14" x14ac:dyDescent="0.3">
      <c r="B29" s="15" t="s">
        <v>123</v>
      </c>
      <c r="C29" s="13"/>
      <c r="D29" s="13"/>
      <c r="E29" s="13"/>
      <c r="F29" s="13">
        <v>7</v>
      </c>
      <c r="G29" s="13">
        <v>5</v>
      </c>
      <c r="H29" s="13"/>
      <c r="I29" s="13"/>
      <c r="J29" s="13"/>
      <c r="K29" s="13"/>
      <c r="L29" s="13"/>
      <c r="M29" s="14" t="str">
        <f>MID(Tab_XD[[#This Row],[Player]], FIND(" ", Tab_XD[[#This Row],[Player]]) + 1, 1)</f>
        <v>M</v>
      </c>
      <c r="N29" s="14" cm="1">
        <f t="array" ref="N29">points(Tab_XD[[#This Row],[T1]])+points(Tab_XD[[#This Row],[T2]])+points(Tab_XD[[#This Row],[T3]])+points(Tab_XD[[#This Row],[T4]])+points(Tab_XD[[#This Row],[T5]])+points(Tab_XD[[#This Row],[T6]])+points(Tab_XD[[#This Row],[T7]])+points(Tab_XD[[#This Row],[T8]])+points(Tab_XD[[#This Row],[T9]])+points(Tab_XD[[#This Row],[T10]])</f>
        <v>90</v>
      </c>
    </row>
    <row r="30" spans="2:14" x14ac:dyDescent="0.3">
      <c r="B30" s="15" t="s">
        <v>124</v>
      </c>
      <c r="C30" s="13"/>
      <c r="D30" s="13"/>
      <c r="E30" s="13"/>
      <c r="F30" s="13">
        <v>7</v>
      </c>
      <c r="G30" s="13">
        <v>5</v>
      </c>
      <c r="H30" s="13"/>
      <c r="I30" s="13"/>
      <c r="J30" s="13"/>
      <c r="K30" s="13"/>
      <c r="L30" s="13"/>
      <c r="M30" s="14" t="str">
        <f>MID(Tab_XD[[#This Row],[Player]], FIND(" ", Tab_XD[[#This Row],[Player]]) + 1, 1)</f>
        <v>K</v>
      </c>
      <c r="N30" s="14" cm="1">
        <f t="array" ref="N30">points(Tab_XD[[#This Row],[T1]])+points(Tab_XD[[#This Row],[T2]])+points(Tab_XD[[#This Row],[T3]])+points(Tab_XD[[#This Row],[T4]])+points(Tab_XD[[#This Row],[T5]])+points(Tab_XD[[#This Row],[T6]])+points(Tab_XD[[#This Row],[T7]])+points(Tab_XD[[#This Row],[T8]])+points(Tab_XD[[#This Row],[T9]])+points(Tab_XD[[#This Row],[T10]])</f>
        <v>90</v>
      </c>
    </row>
    <row r="31" spans="2:14" x14ac:dyDescent="0.3">
      <c r="B31" s="15" t="s">
        <v>125</v>
      </c>
      <c r="C31" s="13"/>
      <c r="D31" s="13"/>
      <c r="E31" s="13"/>
      <c r="F31" s="13">
        <v>8</v>
      </c>
      <c r="G31" s="13">
        <v>6</v>
      </c>
      <c r="H31" s="13"/>
      <c r="I31" s="13"/>
      <c r="J31" s="13"/>
      <c r="K31" s="13"/>
      <c r="L31" s="13"/>
      <c r="M31" s="14" t="str">
        <f>MID(Tab_XD[[#This Row],[Player]], FIND(" ", Tab_XD[[#This Row],[Player]]) + 1, 1)</f>
        <v>P</v>
      </c>
      <c r="N31" s="14" cm="1">
        <f t="array" ref="N31">points(Tab_XD[[#This Row],[T1]])+points(Tab_XD[[#This Row],[T2]])+points(Tab_XD[[#This Row],[T3]])+points(Tab_XD[[#This Row],[T4]])+points(Tab_XD[[#This Row],[T5]])+points(Tab_XD[[#This Row],[T6]])+points(Tab_XD[[#This Row],[T7]])+points(Tab_XD[[#This Row],[T8]])+points(Tab_XD[[#This Row],[T9]])+points(Tab_XD[[#This Row],[T10]])</f>
        <v>80</v>
      </c>
    </row>
    <row r="32" spans="2:14" x14ac:dyDescent="0.3">
      <c r="B32" s="15" t="s">
        <v>126</v>
      </c>
      <c r="C32" s="13"/>
      <c r="D32" s="13"/>
      <c r="E32" s="13"/>
      <c r="F32" s="13">
        <v>8</v>
      </c>
      <c r="G32" s="13">
        <v>6</v>
      </c>
      <c r="H32" s="13"/>
      <c r="I32" s="13"/>
      <c r="J32" s="13"/>
      <c r="K32" s="13"/>
      <c r="L32" s="13"/>
      <c r="M32" s="14" t="str">
        <f>MID(Tab_XD[[#This Row],[Player]], FIND(" ", Tab_XD[[#This Row],[Player]]) + 1, 1)</f>
        <v>J</v>
      </c>
      <c r="N32" s="14" cm="1">
        <f t="array" ref="N32">points(Tab_XD[[#This Row],[T1]])+points(Tab_XD[[#This Row],[T2]])+points(Tab_XD[[#This Row],[T3]])+points(Tab_XD[[#This Row],[T4]])+points(Tab_XD[[#This Row],[T5]])+points(Tab_XD[[#This Row],[T6]])+points(Tab_XD[[#This Row],[T7]])+points(Tab_XD[[#This Row],[T8]])+points(Tab_XD[[#This Row],[T9]])+points(Tab_XD[[#This Row],[T10]])</f>
        <v>80</v>
      </c>
    </row>
    <row r="33" spans="2:14" x14ac:dyDescent="0.3">
      <c r="B33" s="15" t="s">
        <v>115</v>
      </c>
      <c r="C33" s="13"/>
      <c r="D33" s="13">
        <v>5</v>
      </c>
      <c r="E33" s="13"/>
      <c r="F33" s="13"/>
      <c r="G33" s="13"/>
      <c r="H33" s="13"/>
      <c r="I33" s="13"/>
      <c r="J33" s="13"/>
      <c r="K33" s="13"/>
      <c r="L33" s="13"/>
      <c r="M33" s="14" t="str">
        <f>MID(Tab_XD[[#This Row],[Player]], FIND(" ", Tab_XD[[#This Row],[Player]]) + 1, 1)</f>
        <v>K</v>
      </c>
      <c r="N33" s="14" cm="1">
        <f t="array" ref="N33">points(Tab_XD[[#This Row],[T1]])+points(Tab_XD[[#This Row],[T2]])+points(Tab_XD[[#This Row],[T3]])+points(Tab_XD[[#This Row],[T4]])+points(Tab_XD[[#This Row],[T5]])+points(Tab_XD[[#This Row],[T6]])+points(Tab_XD[[#This Row],[T7]])+points(Tab_XD[[#This Row],[T8]])+points(Tab_XD[[#This Row],[T9]])+points(Tab_XD[[#This Row],[T10]])</f>
        <v>50</v>
      </c>
    </row>
    <row r="34" spans="2:14" x14ac:dyDescent="0.3">
      <c r="B34" s="15" t="s">
        <v>116</v>
      </c>
      <c r="C34" s="13"/>
      <c r="D34" s="13">
        <v>5</v>
      </c>
      <c r="E34" s="13"/>
      <c r="F34" s="13"/>
      <c r="G34" s="13"/>
      <c r="H34" s="13"/>
      <c r="I34" s="13"/>
      <c r="J34" s="13"/>
      <c r="K34" s="13"/>
      <c r="L34" s="13"/>
      <c r="M34" s="14" t="str">
        <f>MID(Tab_XD[[#This Row],[Player]], FIND(" ", Tab_XD[[#This Row],[Player]]) + 1, 1)</f>
        <v>G</v>
      </c>
      <c r="N34" s="14" cm="1">
        <f t="array" ref="N34">points(Tab_XD[[#This Row],[T1]])+points(Tab_XD[[#This Row],[T2]])+points(Tab_XD[[#This Row],[T3]])+points(Tab_XD[[#This Row],[T4]])+points(Tab_XD[[#This Row],[T5]])+points(Tab_XD[[#This Row],[T6]])+points(Tab_XD[[#This Row],[T7]])+points(Tab_XD[[#This Row],[T8]])+points(Tab_XD[[#This Row],[T9]])+points(Tab_XD[[#This Row],[T10]])</f>
        <v>50</v>
      </c>
    </row>
    <row r="35" spans="2:14" x14ac:dyDescent="0.3">
      <c r="B35" s="15" t="s">
        <v>117</v>
      </c>
      <c r="C35" s="13"/>
      <c r="D35" s="13">
        <v>6</v>
      </c>
      <c r="E35" s="13"/>
      <c r="F35" s="13"/>
      <c r="G35" s="13"/>
      <c r="H35" s="13"/>
      <c r="I35" s="13"/>
      <c r="J35" s="13"/>
      <c r="K35" s="13"/>
      <c r="L35" s="13"/>
      <c r="M35" s="14" t="str">
        <f>MID(Tab_XD[[#This Row],[Player]], FIND(" ", Tab_XD[[#This Row],[Player]]) + 1, 1)</f>
        <v>B</v>
      </c>
      <c r="N35" s="14" cm="1">
        <f t="array" ref="N35">points(Tab_XD[[#This Row],[T1]])+points(Tab_XD[[#This Row],[T2]])+points(Tab_XD[[#This Row],[T3]])+points(Tab_XD[[#This Row],[T4]])+points(Tab_XD[[#This Row],[T5]])+points(Tab_XD[[#This Row],[T6]])+points(Tab_XD[[#This Row],[T7]])+points(Tab_XD[[#This Row],[T8]])+points(Tab_XD[[#This Row],[T9]])+points(Tab_XD[[#This Row],[T10]])</f>
        <v>45</v>
      </c>
    </row>
    <row r="36" spans="2:14" x14ac:dyDescent="0.3">
      <c r="B36" s="15" t="s">
        <v>106</v>
      </c>
      <c r="C36" s="13">
        <v>8</v>
      </c>
      <c r="D36" s="13"/>
      <c r="E36" s="13"/>
      <c r="F36" s="13"/>
      <c r="G36" s="13"/>
      <c r="H36" s="13"/>
      <c r="I36" s="13"/>
      <c r="J36" s="13"/>
      <c r="K36" s="13"/>
      <c r="L36" s="13"/>
      <c r="M36" s="14" t="str">
        <f>MID(Tab_XD[[#This Row],[Player]], FIND(" ", Tab_XD[[#This Row],[Player]]) + 1, 1)</f>
        <v>P</v>
      </c>
      <c r="N36" s="14" cm="1">
        <f t="array" ref="N36">points(Tab_XD[[#This Row],[T1]])+points(Tab_XD[[#This Row],[T2]])+points(Tab_XD[[#This Row],[T3]])+points(Tab_XD[[#This Row],[T4]])+points(Tab_XD[[#This Row],[T5]])+points(Tab_XD[[#This Row],[T6]])+points(Tab_XD[[#This Row],[T7]])+points(Tab_XD[[#This Row],[T8]])+points(Tab_XD[[#This Row],[T9]])+points(Tab_XD[[#This Row],[T10]])</f>
        <v>35</v>
      </c>
    </row>
    <row r="37" spans="2:14" x14ac:dyDescent="0.3">
      <c r="B37" s="15" t="s">
        <v>109</v>
      </c>
      <c r="C37" s="13">
        <v>10</v>
      </c>
      <c r="D37" s="13"/>
      <c r="E37" s="13"/>
      <c r="F37" s="13"/>
      <c r="G37" s="13"/>
      <c r="H37" s="13"/>
      <c r="I37" s="13"/>
      <c r="J37" s="13"/>
      <c r="K37" s="13"/>
      <c r="L37" s="13"/>
      <c r="M37" s="14" t="str">
        <f>MID(Tab_XD[[#This Row],[Player]], FIND(" ", Tab_XD[[#This Row],[Player]]) + 1, 1)</f>
        <v>A</v>
      </c>
      <c r="N37" s="14" cm="1">
        <f t="array" ref="N37">points(Tab_XD[[#This Row],[T1]])+points(Tab_XD[[#This Row],[T2]])+points(Tab_XD[[#This Row],[T3]])+points(Tab_XD[[#This Row],[T4]])+points(Tab_XD[[#This Row],[T5]])+points(Tab_XD[[#This Row],[T6]])+points(Tab_XD[[#This Row],[T7]])+points(Tab_XD[[#This Row],[T8]])+points(Tab_XD[[#This Row],[T9]])+points(Tab_XD[[#This Row],[T10]])</f>
        <v>25</v>
      </c>
    </row>
    <row r="38" spans="2:14" x14ac:dyDescent="0.3">
      <c r="B38" s="15" t="s">
        <v>112</v>
      </c>
      <c r="C38" s="13">
        <v>11</v>
      </c>
      <c r="D38" s="13"/>
      <c r="E38" s="13"/>
      <c r="F38" s="13"/>
      <c r="G38" s="13"/>
      <c r="H38" s="13"/>
      <c r="I38" s="13"/>
      <c r="J38" s="13"/>
      <c r="K38" s="13"/>
      <c r="L38" s="13"/>
      <c r="M38" s="14" t="str">
        <f>MID(Tab_XD[[#This Row],[Player]], FIND(" ", Tab_XD[[#This Row],[Player]]) + 1, 1)</f>
        <v>L</v>
      </c>
      <c r="N38" s="14" cm="1">
        <f t="array" ref="N38">points(Tab_XD[[#This Row],[T1]])+points(Tab_XD[[#This Row],[T2]])+points(Tab_XD[[#This Row],[T3]])+points(Tab_XD[[#This Row],[T4]])+points(Tab_XD[[#This Row],[T5]])+points(Tab_XD[[#This Row],[T6]])+points(Tab_XD[[#This Row],[T7]])+points(Tab_XD[[#This Row],[T8]])+points(Tab_XD[[#This Row],[T9]])+points(Tab_XD[[#This Row],[T10]])</f>
        <v>23</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63237-0B08-4391-8383-58AB6CDCDC71}">
  <sheetPr codeName="Arkusz12"/>
  <dimension ref="B2:N66"/>
  <sheetViews>
    <sheetView workbookViewId="0">
      <selection activeCell="H9" sqref="H9"/>
    </sheetView>
  </sheetViews>
  <sheetFormatPr defaultRowHeight="14.4" x14ac:dyDescent="0.3"/>
  <cols>
    <col min="2" max="2" width="22.3320312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5" t="s">
        <v>129</v>
      </c>
      <c r="C3" s="13">
        <v>4</v>
      </c>
      <c r="D3" s="13">
        <v>1</v>
      </c>
      <c r="E3" s="13">
        <v>1</v>
      </c>
      <c r="F3" s="13">
        <v>1</v>
      </c>
      <c r="G3" s="13">
        <v>3</v>
      </c>
      <c r="H3" s="13"/>
      <c r="I3" s="13"/>
      <c r="J3" s="13"/>
      <c r="K3" s="13"/>
      <c r="L3" s="13"/>
      <c r="M3" s="14" t="str">
        <f>MID(Tab_WD[[#This Row],[Player]], FIND(" ", Tab_WD[[#This Row],[Player]]) + 1, 1)</f>
        <v>M</v>
      </c>
      <c r="N3" s="14" cm="1">
        <f t="array" ref="N3">points(Tab_WD[[#This Row],[T1]])+points(Tab_WD[[#This Row],[T2]])+points(Tab_WD[[#This Row],[T3]])+points(Tab_WD[[#This Row],[T4]])+points(Tab_WD[[#This Row],[T5]])+points(Tab_WD[[#This Row],[T6]])+points(Tab_WD[[#This Row],[T7]])+points(Tab_WD[[#This Row],[T8]])+points(Tab_WD[[#This Row],[T9]])+points(Tab_WD[[#This Row],[T10]])</f>
        <v>420</v>
      </c>
    </row>
    <row r="4" spans="2:14" x14ac:dyDescent="0.3">
      <c r="B4" s="16" t="s">
        <v>79</v>
      </c>
      <c r="C4" s="17">
        <v>2</v>
      </c>
      <c r="D4" s="17">
        <v>2</v>
      </c>
      <c r="E4" s="17">
        <v>4</v>
      </c>
      <c r="F4" s="17">
        <v>3</v>
      </c>
      <c r="G4" s="17">
        <v>1</v>
      </c>
      <c r="H4" s="17"/>
      <c r="I4" s="17"/>
      <c r="J4" s="17"/>
      <c r="K4" s="17"/>
      <c r="L4" s="17"/>
      <c r="M4" s="18" t="str">
        <f>MID(Tab_WD[[#This Row],[Player]], FIND(" ", Tab_WD[[#This Row],[Player]]) + 1, 1)</f>
        <v>W</v>
      </c>
      <c r="N4" s="18" cm="1">
        <f t="array" ref="N4">points(Tab_WD[[#This Row],[T1]])+points(Tab_WD[[#This Row],[T2]])+points(Tab_WD[[#This Row],[T3]])+points(Tab_WD[[#This Row],[T4]])+points(Tab_WD[[#This Row],[T5]])+points(Tab_WD[[#This Row],[T6]])+points(Tab_WD[[#This Row],[T7]])+points(Tab_WD[[#This Row],[T8]])+points(Tab_WD[[#This Row],[T9]])+points(Tab_WD[[#This Row],[T10]])</f>
        <v>380</v>
      </c>
    </row>
    <row r="5" spans="2:14" x14ac:dyDescent="0.3">
      <c r="B5" s="15" t="s">
        <v>78</v>
      </c>
      <c r="C5" s="13">
        <v>1</v>
      </c>
      <c r="D5" s="13"/>
      <c r="E5" s="13">
        <v>3</v>
      </c>
      <c r="F5" s="13">
        <v>3</v>
      </c>
      <c r="G5" s="13">
        <v>1</v>
      </c>
      <c r="H5" s="13"/>
      <c r="I5" s="13"/>
      <c r="J5" s="13"/>
      <c r="K5" s="13"/>
      <c r="L5" s="13"/>
      <c r="M5" s="14" t="str">
        <f>MID(Tab_WD[[#This Row],[Player]], FIND(" ", Tab_WD[[#This Row],[Player]]) + 1, 1)</f>
        <v>N</v>
      </c>
      <c r="N5" s="14" cm="1">
        <f t="array" ref="N5">points(Tab_WD[[#This Row],[T1]])+points(Tab_WD[[#This Row],[T2]])+points(Tab_WD[[#This Row],[T3]])+points(Tab_WD[[#This Row],[T4]])+points(Tab_WD[[#This Row],[T5]])+points(Tab_WD[[#This Row],[T6]])+points(Tab_WD[[#This Row],[T7]])+points(Tab_WD[[#This Row],[T8]])+points(Tab_WD[[#This Row],[T9]])+points(Tab_WD[[#This Row],[T10]])</f>
        <v>330</v>
      </c>
    </row>
    <row r="6" spans="2:14" x14ac:dyDescent="0.3">
      <c r="B6" s="15" t="s">
        <v>81</v>
      </c>
      <c r="C6" s="13">
        <v>3</v>
      </c>
      <c r="D6" s="13"/>
      <c r="E6" s="13">
        <v>2</v>
      </c>
      <c r="F6" s="13">
        <v>1</v>
      </c>
      <c r="G6" s="13">
        <v>2</v>
      </c>
      <c r="H6" s="13"/>
      <c r="I6" s="13"/>
      <c r="J6" s="13"/>
      <c r="K6" s="13"/>
      <c r="L6" s="13"/>
      <c r="M6" s="14" t="str">
        <f>MID(Tab_WD[[#This Row],[Player]], FIND(" ", Tab_WD[[#This Row],[Player]]) + 1, 1)</f>
        <v>K</v>
      </c>
      <c r="N6" s="14" cm="1">
        <f t="array" ref="N6">points(Tab_WD[[#This Row],[T1]])+points(Tab_WD[[#This Row],[T2]])+points(Tab_WD[[#This Row],[T3]])+points(Tab_WD[[#This Row],[T4]])+points(Tab_WD[[#This Row],[T5]])+points(Tab_WD[[#This Row],[T6]])+points(Tab_WD[[#This Row],[T7]])+points(Tab_WD[[#This Row],[T8]])+points(Tab_WD[[#This Row],[T9]])+points(Tab_WD[[#This Row],[T10]])</f>
        <v>325</v>
      </c>
    </row>
    <row r="7" spans="2:14" x14ac:dyDescent="0.3">
      <c r="B7" s="15" t="s">
        <v>80</v>
      </c>
      <c r="C7" s="13">
        <v>2</v>
      </c>
      <c r="D7" s="13">
        <v>2</v>
      </c>
      <c r="E7" s="13"/>
      <c r="F7" s="13">
        <v>2</v>
      </c>
      <c r="G7" s="13">
        <v>2</v>
      </c>
      <c r="H7" s="13"/>
      <c r="I7" s="13"/>
      <c r="J7" s="13"/>
      <c r="K7" s="13"/>
      <c r="L7" s="13"/>
      <c r="M7" s="14" t="str">
        <f>MID(Tab_WD[[#This Row],[Player]], FIND(" ", Tab_WD[[#This Row],[Player]]) + 1, 1)</f>
        <v>W</v>
      </c>
      <c r="N7" s="14" cm="1">
        <f t="array" ref="N7">points(Tab_WD[[#This Row],[T1]])+points(Tab_WD[[#This Row],[T2]])+points(Tab_WD[[#This Row],[T3]])+points(Tab_WD[[#This Row],[T4]])+points(Tab_WD[[#This Row],[T5]])+points(Tab_WD[[#This Row],[T6]])+points(Tab_WD[[#This Row],[T7]])+points(Tab_WD[[#This Row],[T8]])+points(Tab_WD[[#This Row],[T9]])+points(Tab_WD[[#This Row],[T10]])</f>
        <v>320</v>
      </c>
    </row>
    <row r="8" spans="2:14" x14ac:dyDescent="0.3">
      <c r="B8" s="15" t="s">
        <v>82</v>
      </c>
      <c r="C8" s="13">
        <v>3</v>
      </c>
      <c r="D8" s="13"/>
      <c r="E8" s="13">
        <v>2</v>
      </c>
      <c r="F8" s="13">
        <v>2</v>
      </c>
      <c r="G8" s="13">
        <v>3</v>
      </c>
      <c r="H8" s="13"/>
      <c r="I8" s="13"/>
      <c r="J8" s="13"/>
      <c r="K8" s="13"/>
      <c r="L8" s="13"/>
      <c r="M8" s="14" t="str">
        <f>MID(Tab_WD[[#This Row],[Player]], FIND(" ", Tab_WD[[#This Row],[Player]]) + 1, 1)</f>
        <v>L</v>
      </c>
      <c r="N8" s="14" cm="1">
        <f t="array" ref="N8">points(Tab_WD[[#This Row],[T1]])+points(Tab_WD[[#This Row],[T2]])+points(Tab_WD[[#This Row],[T3]])+points(Tab_WD[[#This Row],[T4]])+points(Tab_WD[[#This Row],[T5]])+points(Tab_WD[[#This Row],[T6]])+points(Tab_WD[[#This Row],[T7]])+points(Tab_WD[[#This Row],[T8]])+points(Tab_WD[[#This Row],[T9]])+points(Tab_WD[[#This Row],[T10]])</f>
        <v>290</v>
      </c>
    </row>
    <row r="9" spans="2:14" x14ac:dyDescent="0.3">
      <c r="B9" s="15" t="s">
        <v>131</v>
      </c>
      <c r="C9" s="13">
        <v>5</v>
      </c>
      <c r="D9" s="13">
        <v>3</v>
      </c>
      <c r="E9" s="13">
        <v>1</v>
      </c>
      <c r="F9" s="13"/>
      <c r="G9" s="13"/>
      <c r="H9" s="13"/>
      <c r="I9" s="13"/>
      <c r="J9" s="13"/>
      <c r="K9" s="13"/>
      <c r="L9" s="13"/>
      <c r="M9" s="14" t="str">
        <f>MID(Tab_WD[[#This Row],[Player]], FIND(" ", Tab_WD[[#This Row],[Player]]) + 1, 1)</f>
        <v>S</v>
      </c>
      <c r="N9" s="14" cm="1">
        <f t="array" ref="N9">points(Tab_WD[[#This Row],[T1]])+points(Tab_WD[[#This Row],[T2]])+points(Tab_WD[[#This Row],[T3]])+points(Tab_WD[[#This Row],[T4]])+points(Tab_WD[[#This Row],[T5]])+points(Tab_WD[[#This Row],[T6]])+points(Tab_WD[[#This Row],[T7]])+points(Tab_WD[[#This Row],[T8]])+points(Tab_WD[[#This Row],[T9]])+points(Tab_WD[[#This Row],[T10]])</f>
        <v>215</v>
      </c>
    </row>
    <row r="10" spans="2:14" x14ac:dyDescent="0.3">
      <c r="B10" s="15" t="s">
        <v>130</v>
      </c>
      <c r="C10" s="13">
        <v>4</v>
      </c>
      <c r="D10" s="13">
        <v>1</v>
      </c>
      <c r="E10" s="13">
        <v>4</v>
      </c>
      <c r="F10" s="13"/>
      <c r="G10" s="13"/>
      <c r="H10" s="13"/>
      <c r="I10" s="13"/>
      <c r="J10" s="13"/>
      <c r="K10" s="13"/>
      <c r="L10" s="13"/>
      <c r="M10" s="14" t="str">
        <f>MID(Tab_WD[[#This Row],[Player]], FIND(" ", Tab_WD[[#This Row],[Player]]) + 1, 1)</f>
        <v>B</v>
      </c>
      <c r="N10" s="14" cm="1">
        <f t="array" ref="N10">points(Tab_WD[[#This Row],[T1]])+points(Tab_WD[[#This Row],[T2]])+points(Tab_WD[[#This Row],[T3]])+points(Tab_WD[[#This Row],[T4]])+points(Tab_WD[[#This Row],[T5]])+points(Tab_WD[[#This Row],[T6]])+points(Tab_WD[[#This Row],[T7]])+points(Tab_WD[[#This Row],[T8]])+points(Tab_WD[[#This Row],[T9]])+points(Tab_WD[[#This Row],[T10]])</f>
        <v>210</v>
      </c>
    </row>
    <row r="11" spans="2:14" x14ac:dyDescent="0.3">
      <c r="B11" s="6" t="s">
        <v>75</v>
      </c>
      <c r="C11" s="1">
        <v>1</v>
      </c>
      <c r="D11" s="1"/>
      <c r="E11" s="1">
        <v>3</v>
      </c>
      <c r="F11" s="1"/>
      <c r="G11" s="1"/>
      <c r="H11" s="1"/>
      <c r="I11" s="1"/>
      <c r="J11" s="1"/>
      <c r="K11" s="1"/>
      <c r="L11" s="1"/>
      <c r="M11" s="7" t="str">
        <f>MID(Tab_WD[[#This Row],[Player]], FIND(" ", Tab_WD[[#This Row],[Player]]) + 1, 1)</f>
        <v>K</v>
      </c>
      <c r="N11" s="7" cm="1">
        <f t="array" ref="N11">points(Tab_WD[[#This Row],[T1]])+points(Tab_WD[[#This Row],[T2]])+points(Tab_WD[[#This Row],[T3]])+points(Tab_WD[[#This Row],[T4]])+points(Tab_WD[[#This Row],[T5]])+points(Tab_WD[[#This Row],[T6]])+points(Tab_WD[[#This Row],[T7]])+points(Tab_WD[[#This Row],[T8]])+points(Tab_WD[[#This Row],[T9]])+points(Tab_WD[[#This Row],[T10]])</f>
        <v>165</v>
      </c>
    </row>
    <row r="12" spans="2:14" x14ac:dyDescent="0.3">
      <c r="B12" s="15" t="s">
        <v>132</v>
      </c>
      <c r="C12" s="13">
        <v>5</v>
      </c>
      <c r="D12" s="13">
        <v>3</v>
      </c>
      <c r="E12" s="13"/>
      <c r="F12" s="13"/>
      <c r="G12" s="13"/>
      <c r="H12" s="13"/>
      <c r="I12" s="13"/>
      <c r="J12" s="13"/>
      <c r="K12" s="13"/>
      <c r="L12" s="13"/>
      <c r="M12" s="14" t="str">
        <f>MID(Tab_WD[[#This Row],[Player]], FIND(" ", Tab_WD[[#This Row],[Player]]) + 1, 1)</f>
        <v>L</v>
      </c>
      <c r="N12" s="14" cm="1">
        <f t="array" ref="N12">points(Tab_WD[[#This Row],[T1]])+points(Tab_WD[[#This Row],[T2]])+points(Tab_WD[[#This Row],[T3]])+points(Tab_WD[[#This Row],[T4]])+points(Tab_WD[[#This Row],[T5]])+points(Tab_WD[[#This Row],[T6]])+points(Tab_WD[[#This Row],[T7]])+points(Tab_WD[[#This Row],[T8]])+points(Tab_WD[[#This Row],[T9]])+points(Tab_WD[[#This Row],[T10]])</f>
        <v>115</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728E-0FFF-4EA5-8023-04A621710CD4}">
  <sheetPr codeName="Arkusz13"/>
  <dimension ref="B1:N66"/>
  <sheetViews>
    <sheetView topLeftCell="A2" workbookViewId="0">
      <selection activeCell="H17" sqref="H17"/>
    </sheetView>
  </sheetViews>
  <sheetFormatPr defaultRowHeight="14.4" x14ac:dyDescent="0.3"/>
  <cols>
    <col min="2" max="2" width="18.88671875" bestFit="1" customWidth="1"/>
    <col min="3" max="10" width="8.88671875" customWidth="1"/>
    <col min="13" max="13" width="8.88671875" hidden="1" customWidth="1"/>
    <col min="15" max="15" width="19.77734375" bestFit="1" customWidth="1"/>
    <col min="16" max="16" width="20.88671875" bestFit="1" customWidth="1"/>
    <col min="17" max="17" width="8.88671875" customWidth="1"/>
    <col min="18" max="18" width="7" customWidth="1"/>
    <col min="19" max="19" width="12.5546875" bestFit="1" customWidth="1"/>
    <col min="21" max="21" width="12.6640625" customWidth="1"/>
    <col min="22" max="22" width="5.77734375" customWidth="1"/>
  </cols>
  <sheetData>
    <row r="1" spans="2:14" x14ac:dyDescent="0.3">
      <c r="C1">
        <v>1</v>
      </c>
    </row>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5" t="s">
        <v>59</v>
      </c>
      <c r="C3" s="13">
        <v>3</v>
      </c>
      <c r="D3" s="13">
        <v>1</v>
      </c>
      <c r="E3" s="13"/>
      <c r="F3" s="13">
        <v>1</v>
      </c>
      <c r="G3" s="13">
        <v>2</v>
      </c>
      <c r="H3" s="13"/>
      <c r="I3" s="13"/>
      <c r="J3" s="13"/>
      <c r="K3" s="13"/>
      <c r="L3" s="13"/>
      <c r="M3" s="14" t="str">
        <f>MID(Tab_MD[[#This Row],[Player]], FIND(" ", Tab_MD[[#This Row],[Player]]) + 1, 1)</f>
        <v>K</v>
      </c>
      <c r="N3" s="14" cm="1">
        <f t="array" ref="N3">points(Tab_MD[[#This Row],[T1]])+points(Tab_MD[[#This Row],[T2]])+points(Tab_MD[[#This Row],[T3]])+points(Tab_MD[[#This Row],[T4]])+points(Tab_MD[[#This Row],[T5]])+points(Tab_MD[[#This Row],[T6]])+points(Tab_MD[[#This Row],[T7]])+points(Tab_MD[[#This Row],[T8]])+points(Tab_MD[[#This Row],[T9]])+points(Tab_MD[[#This Row],[T10]])</f>
        <v>345</v>
      </c>
    </row>
    <row r="4" spans="2:14" x14ac:dyDescent="0.3">
      <c r="B4" s="15" t="s">
        <v>60</v>
      </c>
      <c r="C4" s="13">
        <v>3</v>
      </c>
      <c r="D4" s="13">
        <v>1</v>
      </c>
      <c r="E4" s="13"/>
      <c r="F4" s="13">
        <v>1</v>
      </c>
      <c r="G4" s="13">
        <v>2</v>
      </c>
      <c r="H4" s="13"/>
      <c r="I4" s="13"/>
      <c r="J4" s="13"/>
      <c r="K4" s="13"/>
      <c r="L4" s="13"/>
      <c r="M4" s="14" t="str">
        <f>MID(Tab_MD[[#This Row],[Player]], FIND(" ", Tab_MD[[#This Row],[Player]]) + 1, 1)</f>
        <v>L</v>
      </c>
      <c r="N4" s="14" cm="1">
        <f t="array" ref="N4">points(Tab_MD[[#This Row],[T1]])+points(Tab_MD[[#This Row],[T2]])+points(Tab_MD[[#This Row],[T3]])+points(Tab_MD[[#This Row],[T4]])+points(Tab_MD[[#This Row],[T5]])+points(Tab_MD[[#This Row],[T6]])+points(Tab_MD[[#This Row],[T7]])+points(Tab_MD[[#This Row],[T8]])+points(Tab_MD[[#This Row],[T9]])+points(Tab_MD[[#This Row],[T10]])</f>
        <v>345</v>
      </c>
    </row>
    <row r="5" spans="2:14" x14ac:dyDescent="0.3">
      <c r="B5" s="15" t="s">
        <v>61</v>
      </c>
      <c r="C5" s="13">
        <v>4</v>
      </c>
      <c r="D5" s="13">
        <v>2</v>
      </c>
      <c r="E5" s="13"/>
      <c r="F5" s="13">
        <v>2</v>
      </c>
      <c r="G5" s="13">
        <v>3</v>
      </c>
      <c r="H5" s="13"/>
      <c r="I5" s="13"/>
      <c r="J5" s="13"/>
      <c r="K5" s="13"/>
      <c r="L5" s="13"/>
      <c r="M5" s="14" t="str">
        <f>MID(Tab_MD[[#This Row],[Player]], FIND(" ", Tab_MD[[#This Row],[Player]]) + 1, 1)</f>
        <v>Z</v>
      </c>
      <c r="N5" s="14" cm="1">
        <f t="array" ref="N5">points(Tab_MD[[#This Row],[T1]])+points(Tab_MD[[#This Row],[T2]])+points(Tab_MD[[#This Row],[T3]])+points(Tab_MD[[#This Row],[T4]])+points(Tab_MD[[#This Row],[T5]])+points(Tab_MD[[#This Row],[T6]])+points(Tab_MD[[#This Row],[T7]])+points(Tab_MD[[#This Row],[T8]])+points(Tab_MD[[#This Row],[T9]])+points(Tab_MD[[#This Row],[T10]])</f>
        <v>280</v>
      </c>
    </row>
    <row r="6" spans="2:14" x14ac:dyDescent="0.3">
      <c r="B6" s="15" t="s">
        <v>62</v>
      </c>
      <c r="C6" s="13">
        <v>4</v>
      </c>
      <c r="D6" s="13">
        <v>2</v>
      </c>
      <c r="E6" s="13"/>
      <c r="F6" s="13">
        <v>2</v>
      </c>
      <c r="G6" s="13">
        <v>3</v>
      </c>
      <c r="H6" s="13"/>
      <c r="I6" s="13"/>
      <c r="J6" s="13"/>
      <c r="K6" s="13"/>
      <c r="L6" s="13"/>
      <c r="M6" s="14" t="str">
        <f>MID(Tab_MD[[#This Row],[Player]], FIND(" ", Tab_MD[[#This Row],[Player]]) + 1, 1)</f>
        <v>K</v>
      </c>
      <c r="N6" s="14" cm="1">
        <f t="array" ref="N6">points(Tab_MD[[#This Row],[T1]])+points(Tab_MD[[#This Row],[T2]])+points(Tab_MD[[#This Row],[T3]])+points(Tab_MD[[#This Row],[T4]])+points(Tab_MD[[#This Row],[T5]])+points(Tab_MD[[#This Row],[T6]])+points(Tab_MD[[#This Row],[T7]])+points(Tab_MD[[#This Row],[T8]])+points(Tab_MD[[#This Row],[T9]])+points(Tab_MD[[#This Row],[T10]])</f>
        <v>280</v>
      </c>
    </row>
    <row r="7" spans="2:14" x14ac:dyDescent="0.3">
      <c r="B7" s="15" t="s">
        <v>64</v>
      </c>
      <c r="C7" s="13">
        <v>5</v>
      </c>
      <c r="D7" s="13">
        <v>3</v>
      </c>
      <c r="E7" s="13"/>
      <c r="F7" s="13">
        <v>3</v>
      </c>
      <c r="G7" s="13">
        <v>6</v>
      </c>
      <c r="H7" s="13"/>
      <c r="I7" s="13"/>
      <c r="J7" s="13"/>
      <c r="K7" s="13"/>
      <c r="L7" s="13"/>
      <c r="M7" s="14" t="str">
        <f>MID(Tab_MD[[#This Row],[Player]], FIND(" ", Tab_MD[[#This Row],[Player]]) + 1, 1)</f>
        <v>D</v>
      </c>
      <c r="N7" s="14" cm="1">
        <f t="array" ref="N7">points(Tab_MD[[#This Row],[T1]])+points(Tab_MD[[#This Row],[T2]])+points(Tab_MD[[#This Row],[T3]])+points(Tab_MD[[#This Row],[T4]])+points(Tab_MD[[#This Row],[T5]])+points(Tab_MD[[#This Row],[T6]])+points(Tab_MD[[#This Row],[T7]])+points(Tab_MD[[#This Row],[T8]])+points(Tab_MD[[#This Row],[T9]])+points(Tab_MD[[#This Row],[T10]])</f>
        <v>225</v>
      </c>
    </row>
    <row r="8" spans="2:14" x14ac:dyDescent="0.3">
      <c r="B8" s="6" t="s">
        <v>55</v>
      </c>
      <c r="C8" s="1">
        <v>1</v>
      </c>
      <c r="D8" s="1"/>
      <c r="E8" s="1">
        <v>4</v>
      </c>
      <c r="F8" s="1"/>
      <c r="G8" s="1">
        <v>5</v>
      </c>
      <c r="H8" s="1"/>
      <c r="I8" s="1"/>
      <c r="J8" s="1"/>
      <c r="K8" s="1"/>
      <c r="L8" s="1"/>
      <c r="M8" s="7" t="str">
        <f>MID(Tab_MD[[#This Row],[Player]], FIND(" ", Tab_MD[[#This Row],[Player]]) + 1, 1)</f>
        <v>K</v>
      </c>
      <c r="N8" s="7" cm="1">
        <f t="array" ref="N8">points(Tab_MD[[#This Row],[T1]])+points(Tab_MD[[#This Row],[T2]])+points(Tab_MD[[#This Row],[T3]])+points(Tab_MD[[#This Row],[T4]])+points(Tab_MD[[#This Row],[T5]])+points(Tab_MD[[#This Row],[T6]])+points(Tab_MD[[#This Row],[T7]])+points(Tab_MD[[#This Row],[T8]])+points(Tab_MD[[#This Row],[T9]])+points(Tab_MD[[#This Row],[T10]])</f>
        <v>205</v>
      </c>
    </row>
    <row r="9" spans="2:14" x14ac:dyDescent="0.3">
      <c r="B9" s="15" t="s">
        <v>56</v>
      </c>
      <c r="C9" s="13">
        <v>1</v>
      </c>
      <c r="D9" s="13"/>
      <c r="E9" s="13">
        <v>4</v>
      </c>
      <c r="F9" s="13"/>
      <c r="G9" s="13">
        <v>5</v>
      </c>
      <c r="H9" s="13"/>
      <c r="I9" s="13"/>
      <c r="J9" s="13"/>
      <c r="K9" s="13"/>
      <c r="L9" s="13"/>
      <c r="M9" s="14" t="str">
        <f>MID(Tab_MD[[#This Row],[Player]], FIND(" ", Tab_MD[[#This Row],[Player]]) + 1, 1)</f>
        <v>N</v>
      </c>
      <c r="N9" s="14" cm="1">
        <f t="array" ref="N9">points(Tab_MD[[#This Row],[T1]])+points(Tab_MD[[#This Row],[T2]])+points(Tab_MD[[#This Row],[T3]])+points(Tab_MD[[#This Row],[T4]])+points(Tab_MD[[#This Row],[T5]])+points(Tab_MD[[#This Row],[T6]])+points(Tab_MD[[#This Row],[T7]])+points(Tab_MD[[#This Row],[T8]])+points(Tab_MD[[#This Row],[T9]])+points(Tab_MD[[#This Row],[T10]])</f>
        <v>205</v>
      </c>
    </row>
    <row r="10" spans="2:14" x14ac:dyDescent="0.3">
      <c r="B10" s="15" t="s">
        <v>57</v>
      </c>
      <c r="C10" s="13">
        <v>2</v>
      </c>
      <c r="D10" s="13"/>
      <c r="E10" s="13">
        <v>3</v>
      </c>
      <c r="F10" s="13"/>
      <c r="G10" s="13">
        <v>4</v>
      </c>
      <c r="H10" s="13"/>
      <c r="I10" s="13"/>
      <c r="J10" s="13"/>
      <c r="K10" s="13"/>
      <c r="L10" s="13"/>
      <c r="M10" s="14" t="str">
        <f>MID(Tab_MD[[#This Row],[Player]], FIND(" ", Tab_MD[[#This Row],[Player]]) + 1, 1)</f>
        <v>W</v>
      </c>
      <c r="N10" s="14" cm="1">
        <f t="array" ref="N10">points(Tab_MD[[#This Row],[T1]])+points(Tab_MD[[#This Row],[T2]])+points(Tab_MD[[#This Row],[T3]])+points(Tab_MD[[#This Row],[T4]])+points(Tab_MD[[#This Row],[T5]])+points(Tab_MD[[#This Row],[T6]])+points(Tab_MD[[#This Row],[T7]])+points(Tab_MD[[#This Row],[T8]])+points(Tab_MD[[#This Row],[T9]])+points(Tab_MD[[#This Row],[T10]])</f>
        <v>200</v>
      </c>
    </row>
    <row r="11" spans="2:14" x14ac:dyDescent="0.3">
      <c r="B11" s="15" t="s">
        <v>58</v>
      </c>
      <c r="C11" s="13">
        <v>2</v>
      </c>
      <c r="D11" s="13"/>
      <c r="E11" s="13">
        <v>3</v>
      </c>
      <c r="F11" s="13"/>
      <c r="G11" s="13">
        <v>4</v>
      </c>
      <c r="H11" s="13"/>
      <c r="I11" s="13"/>
      <c r="J11" s="13"/>
      <c r="K11" s="13"/>
      <c r="L11" s="13"/>
      <c r="M11" s="14" t="str">
        <f>MID(Tab_MD[[#This Row],[Player]], FIND(" ", Tab_MD[[#This Row],[Player]]) + 1, 1)</f>
        <v>W</v>
      </c>
      <c r="N11" s="14" cm="1">
        <f t="array" ref="N11">points(Tab_MD[[#This Row],[T1]])+points(Tab_MD[[#This Row],[T2]])+points(Tab_MD[[#This Row],[T3]])+points(Tab_MD[[#This Row],[T4]])+points(Tab_MD[[#This Row],[T5]])+points(Tab_MD[[#This Row],[T6]])+points(Tab_MD[[#This Row],[T7]])+points(Tab_MD[[#This Row],[T8]])+points(Tab_MD[[#This Row],[T9]])+points(Tab_MD[[#This Row],[T10]])</f>
        <v>200</v>
      </c>
    </row>
    <row r="12" spans="2:14" x14ac:dyDescent="0.3">
      <c r="B12" s="15" t="s">
        <v>66</v>
      </c>
      <c r="C12" s="13">
        <v>6</v>
      </c>
      <c r="D12" s="13">
        <v>4</v>
      </c>
      <c r="E12" s="13"/>
      <c r="F12" s="13"/>
      <c r="G12" s="13">
        <v>1</v>
      </c>
      <c r="H12" s="13"/>
      <c r="I12" s="13"/>
      <c r="J12" s="13"/>
      <c r="K12" s="13"/>
      <c r="L12" s="13"/>
      <c r="M12" s="14" t="str">
        <f>MID(Tab_MD[[#This Row],[Player]], FIND(" ", Tab_MD[[#This Row],[Player]]) + 1, 1)</f>
        <v>M</v>
      </c>
      <c r="N12" s="14" cm="1">
        <f t="array" ref="N12">points(Tab_MD[[#This Row],[T1]])+points(Tab_MD[[#This Row],[T2]])+points(Tab_MD[[#This Row],[T3]])+points(Tab_MD[[#This Row],[T4]])+points(Tab_MD[[#This Row],[T5]])+points(Tab_MD[[#This Row],[T6]])+points(Tab_MD[[#This Row],[T7]])+points(Tab_MD[[#This Row],[T8]])+points(Tab_MD[[#This Row],[T9]])+points(Tab_MD[[#This Row],[T10]])</f>
        <v>200</v>
      </c>
    </row>
    <row r="13" spans="2:14" x14ac:dyDescent="0.3">
      <c r="B13" s="15" t="s">
        <v>68</v>
      </c>
      <c r="C13" s="13"/>
      <c r="D13" s="13">
        <v>5</v>
      </c>
      <c r="E13" s="13">
        <v>2</v>
      </c>
      <c r="F13" s="13">
        <v>4</v>
      </c>
      <c r="G13" s="13"/>
      <c r="H13" s="13"/>
      <c r="I13" s="13"/>
      <c r="J13" s="13"/>
      <c r="K13" s="13"/>
      <c r="L13" s="13"/>
      <c r="M13" s="14" t="str">
        <f>MID(Tab_MD[[#This Row],[Player]], FIND(" ", Tab_MD[[#This Row],[Player]]) + 1, 1)</f>
        <v>K</v>
      </c>
      <c r="N13" s="14" cm="1">
        <f t="array" ref="N13">points(Tab_MD[[#This Row],[T1]])+points(Tab_MD[[#This Row],[T2]])+points(Tab_MD[[#This Row],[T3]])+points(Tab_MD[[#This Row],[T4]])+points(Tab_MD[[#This Row],[T5]])+points(Tab_MD[[#This Row],[T6]])+points(Tab_MD[[#This Row],[T7]])+points(Tab_MD[[#This Row],[T8]])+points(Tab_MD[[#This Row],[T9]])+points(Tab_MD[[#This Row],[T10]])</f>
        <v>185</v>
      </c>
    </row>
    <row r="14" spans="2:14" x14ac:dyDescent="0.3">
      <c r="B14" s="15" t="s">
        <v>63</v>
      </c>
      <c r="C14" s="13">
        <v>5</v>
      </c>
      <c r="D14" s="13">
        <v>3</v>
      </c>
      <c r="E14" s="13"/>
      <c r="F14" s="13">
        <v>3</v>
      </c>
      <c r="G14" s="13"/>
      <c r="H14" s="13"/>
      <c r="I14" s="13"/>
      <c r="J14" s="13"/>
      <c r="K14" s="13"/>
      <c r="L14" s="13"/>
      <c r="M14" s="14" t="str">
        <f>MID(Tab_MD[[#This Row],[Player]], FIND(" ", Tab_MD[[#This Row],[Player]]) + 1, 1)</f>
        <v>W</v>
      </c>
      <c r="N14" s="14" cm="1">
        <f t="array" ref="N14">points(Tab_MD[[#This Row],[T1]])+points(Tab_MD[[#This Row],[T2]])+points(Tab_MD[[#This Row],[T3]])+points(Tab_MD[[#This Row],[T4]])+points(Tab_MD[[#This Row],[T5]])+points(Tab_MD[[#This Row],[T6]])+points(Tab_MD[[#This Row],[T7]])+points(Tab_MD[[#This Row],[T8]])+points(Tab_MD[[#This Row],[T9]])+points(Tab_MD[[#This Row],[T10]])</f>
        <v>180</v>
      </c>
    </row>
    <row r="15" spans="2:14" x14ac:dyDescent="0.3">
      <c r="B15" s="15" t="s">
        <v>69</v>
      </c>
      <c r="C15" s="13"/>
      <c r="D15" s="13">
        <v>6</v>
      </c>
      <c r="E15" s="13">
        <v>2</v>
      </c>
      <c r="F15" s="13">
        <v>4</v>
      </c>
      <c r="G15" s="13"/>
      <c r="H15" s="13"/>
      <c r="I15" s="13"/>
      <c r="J15" s="13"/>
      <c r="K15" s="13"/>
      <c r="L15" s="13"/>
      <c r="M15" s="14" t="str">
        <f>MID(Tab_MD[[#This Row],[Player]], FIND(" ", Tab_MD[[#This Row],[Player]]) + 1, 1)</f>
        <v>G</v>
      </c>
      <c r="N15" s="14" cm="1">
        <f t="array" ref="N15">points(Tab_MD[[#This Row],[T1]])+points(Tab_MD[[#This Row],[T2]])+points(Tab_MD[[#This Row],[T3]])+points(Tab_MD[[#This Row],[T4]])+points(Tab_MD[[#This Row],[T5]])+points(Tab_MD[[#This Row],[T6]])+points(Tab_MD[[#This Row],[T7]])+points(Tab_MD[[#This Row],[T8]])+points(Tab_MD[[#This Row],[T9]])+points(Tab_MD[[#This Row],[T10]])</f>
        <v>180</v>
      </c>
    </row>
    <row r="16" spans="2:14" x14ac:dyDescent="0.3">
      <c r="B16" s="15" t="s">
        <v>67</v>
      </c>
      <c r="C16" s="13"/>
      <c r="D16" s="13">
        <v>5</v>
      </c>
      <c r="E16" s="13"/>
      <c r="F16" s="13"/>
      <c r="G16" s="13">
        <v>1</v>
      </c>
      <c r="H16" s="13"/>
      <c r="I16" s="13"/>
      <c r="J16" s="13"/>
      <c r="K16" s="13"/>
      <c r="L16" s="13"/>
      <c r="M16" s="14" t="str">
        <f>MID(Tab_MD[[#This Row],[Player]], FIND(" ", Tab_MD[[#This Row],[Player]]) + 1, 1)</f>
        <v>P</v>
      </c>
      <c r="N16" s="14" cm="1">
        <f t="array" ref="N16">points(Tab_MD[[#This Row],[T1]])+points(Tab_MD[[#This Row],[T2]])+points(Tab_MD[[#This Row],[T3]])+points(Tab_MD[[#This Row],[T4]])+points(Tab_MD[[#This Row],[T5]])+points(Tab_MD[[#This Row],[T6]])+points(Tab_MD[[#This Row],[T7]])+points(Tab_MD[[#This Row],[T8]])+points(Tab_MD[[#This Row],[T9]])+points(Tab_MD[[#This Row],[T10]])</f>
        <v>150</v>
      </c>
    </row>
    <row r="17" spans="2:14" x14ac:dyDescent="0.3">
      <c r="B17" s="15" t="s">
        <v>127</v>
      </c>
      <c r="C17" s="13"/>
      <c r="D17" s="13"/>
      <c r="E17" s="13">
        <v>1</v>
      </c>
      <c r="F17" s="13">
        <v>5</v>
      </c>
      <c r="G17" s="13"/>
      <c r="H17" s="13"/>
      <c r="I17" s="13"/>
      <c r="J17" s="13"/>
      <c r="K17" s="13"/>
      <c r="L17" s="13"/>
      <c r="M17" s="14" t="str">
        <f>MID(Tab_MD[[#This Row],[Player]], FIND(" ", Tab_MD[[#This Row],[Player]]) + 1, 1)</f>
        <v>M</v>
      </c>
      <c r="N17" s="14" cm="1">
        <f t="array" ref="N17">points(Tab_MD[[#This Row],[T1]])+points(Tab_MD[[#This Row],[T2]])+points(Tab_MD[[#This Row],[T3]])+points(Tab_MD[[#This Row],[T4]])+points(Tab_MD[[#This Row],[T5]])+points(Tab_MD[[#This Row],[T6]])+points(Tab_MD[[#This Row],[T7]])+points(Tab_MD[[#This Row],[T8]])+points(Tab_MD[[#This Row],[T9]])+points(Tab_MD[[#This Row],[T10]])</f>
        <v>150</v>
      </c>
    </row>
    <row r="18" spans="2:14" x14ac:dyDescent="0.3">
      <c r="B18" s="15" t="s">
        <v>128</v>
      </c>
      <c r="C18" s="13"/>
      <c r="D18" s="13"/>
      <c r="E18" s="13">
        <v>1</v>
      </c>
      <c r="F18" s="13">
        <v>5</v>
      </c>
      <c r="G18" s="13"/>
      <c r="H18" s="13"/>
      <c r="I18" s="13"/>
      <c r="J18" s="13"/>
      <c r="K18" s="13"/>
      <c r="L18" s="13"/>
      <c r="M18" s="14" t="str">
        <f>MID(Tab_MD[[#This Row],[Player]], FIND(" ", Tab_MD[[#This Row],[Player]]) + 1, 1)</f>
        <v>B</v>
      </c>
      <c r="N18" s="14" cm="1">
        <f t="array" ref="N18">points(Tab_MD[[#This Row],[T1]])+points(Tab_MD[[#This Row],[T2]])+points(Tab_MD[[#This Row],[T3]])+points(Tab_MD[[#This Row],[T4]])+points(Tab_MD[[#This Row],[T5]])+points(Tab_MD[[#This Row],[T6]])+points(Tab_MD[[#This Row],[T7]])+points(Tab_MD[[#This Row],[T8]])+points(Tab_MD[[#This Row],[T9]])+points(Tab_MD[[#This Row],[T10]])</f>
        <v>150</v>
      </c>
    </row>
    <row r="19" spans="2:14" x14ac:dyDescent="0.3">
      <c r="B19" s="15" t="s">
        <v>65</v>
      </c>
      <c r="C19" s="13">
        <v>6</v>
      </c>
      <c r="D19" s="13">
        <v>4</v>
      </c>
      <c r="E19" s="13"/>
      <c r="F19" s="13"/>
      <c r="G19" s="13">
        <v>6</v>
      </c>
      <c r="H19" s="13"/>
      <c r="I19" s="13"/>
      <c r="J19" s="13"/>
      <c r="K19" s="13"/>
      <c r="L19" s="13"/>
      <c r="M19" s="14" t="str">
        <f>MID(Tab_MD[[#This Row],[Player]], FIND(" ", Tab_MD[[#This Row],[Player]]) + 1, 1)</f>
        <v>J</v>
      </c>
      <c r="N19" s="14" cm="1">
        <f t="array" ref="N19">points(Tab_MD[[#This Row],[T1]])+points(Tab_MD[[#This Row],[T2]])+points(Tab_MD[[#This Row],[T3]])+points(Tab_MD[[#This Row],[T4]])+points(Tab_MD[[#This Row],[T5]])+points(Tab_MD[[#This Row],[T6]])+points(Tab_MD[[#This Row],[T7]])+points(Tab_MD[[#This Row],[T8]])+points(Tab_MD[[#This Row],[T9]])+points(Tab_MD[[#This Row],[T10]])</f>
        <v>145</v>
      </c>
    </row>
    <row r="20" spans="2:14" x14ac:dyDescent="0.3">
      <c r="B20" s="15" t="s">
        <v>70</v>
      </c>
      <c r="C20" s="13"/>
      <c r="D20" s="13">
        <v>6</v>
      </c>
      <c r="E20" s="13"/>
      <c r="F20" s="13"/>
      <c r="G20" s="13"/>
      <c r="H20" s="13"/>
      <c r="I20" s="13"/>
      <c r="J20" s="13"/>
      <c r="K20" s="13"/>
      <c r="L20" s="13"/>
      <c r="M20" s="14" t="str">
        <f>MID(Tab_MD[[#This Row],[Player]], FIND(" ", Tab_MD[[#This Row],[Player]]) + 1, 1)</f>
        <v>P</v>
      </c>
      <c r="N20" s="14" cm="1">
        <f t="array" ref="N20">points(Tab_MD[[#This Row],[T1]])+points(Tab_MD[[#This Row],[T2]])+points(Tab_MD[[#This Row],[T3]])+points(Tab_MD[[#This Row],[T4]])+points(Tab_MD[[#This Row],[T5]])+points(Tab_MD[[#This Row],[T6]])+points(Tab_MD[[#This Row],[T7]])+points(Tab_MD[[#This Row],[T8]])+points(Tab_MD[[#This Row],[T9]])+points(Tab_MD[[#This Row],[T10]])</f>
        <v>45</v>
      </c>
    </row>
    <row r="66" ht="15" customHeight="1" x14ac:dyDescent="0.3"/>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0E2F-C074-43DD-9476-7E2DFC7D2680}">
  <sheetPr codeName="Arkusz14"/>
  <dimension ref="B2:N17"/>
  <sheetViews>
    <sheetView workbookViewId="0">
      <selection activeCell="G7" sqref="G7"/>
    </sheetView>
  </sheetViews>
  <sheetFormatPr defaultRowHeight="14.4" x14ac:dyDescent="0.3"/>
  <cols>
    <col min="2" max="2" width="22.33203125" bestFit="1" customWidth="1"/>
    <col min="13" max="13" width="8.88671875" hidden="1"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 t="s">
        <v>78</v>
      </c>
      <c r="C3" s="17">
        <v>2</v>
      </c>
      <c r="D3" s="20"/>
      <c r="E3" s="17">
        <v>2</v>
      </c>
      <c r="F3" s="17">
        <v>1</v>
      </c>
      <c r="G3" s="17"/>
      <c r="H3" s="17"/>
      <c r="I3" s="17"/>
      <c r="J3" s="17"/>
      <c r="K3" s="17"/>
      <c r="L3" s="17"/>
      <c r="M3" s="18" t="str">
        <f>MID(Tab_WS[[#This Row],[Player]], FIND(" ", Tab_WS[[#This Row],[Player]]) + 1, 1)</f>
        <v>N</v>
      </c>
      <c r="N3" s="18" cm="1">
        <f t="array" ref="N3">points(Tab_WS[[#This Row],[T1]])+points(Tab_WS[[#This Row],[T2]])+points(Tab_WS[[#This Row],[T3]])+points(Tab_WS[[#This Row],[T4]])+points(Tab_WS[[#This Row],[T5]])+points(Tab_WS[[#This Row],[T6]])+points(Tab_WS[[#This Row],[T7]])+points(Tab_WS[[#This Row],[T8]])+points(Tab_WS[[#This Row],[T9]])+points(Tab_WS[[#This Row],[T10]])</f>
        <v>260</v>
      </c>
    </row>
    <row r="4" spans="2:14" x14ac:dyDescent="0.3">
      <c r="B4" s="1" t="s">
        <v>82</v>
      </c>
      <c r="C4" s="13">
        <v>6</v>
      </c>
      <c r="D4" s="19">
        <v>1</v>
      </c>
      <c r="E4" s="13">
        <v>3</v>
      </c>
      <c r="F4" s="13"/>
      <c r="G4" s="13">
        <v>6</v>
      </c>
      <c r="H4" s="13"/>
      <c r="I4" s="13"/>
      <c r="J4" s="13"/>
      <c r="K4" s="13"/>
      <c r="L4" s="13"/>
      <c r="M4" s="14" t="str">
        <f>MID(Tab_WS[[#This Row],[Player]], FIND(" ", Tab_WS[[#This Row],[Player]]) + 1, 1)</f>
        <v>L</v>
      </c>
      <c r="N4" s="14" cm="1">
        <f t="array" ref="N4">points(Tab_WS[[#This Row],[T1]])+points(Tab_WS[[#This Row],[T2]])+points(Tab_WS[[#This Row],[T3]])+points(Tab_WS[[#This Row],[T4]])+points(Tab_WS[[#This Row],[T5]])+points(Tab_WS[[#This Row],[T6]])+points(Tab_WS[[#This Row],[T7]])+points(Tab_WS[[#This Row],[T8]])+points(Tab_WS[[#This Row],[T9]])+points(Tab_WS[[#This Row],[T10]])</f>
        <v>255</v>
      </c>
    </row>
    <row r="5" spans="2:14" x14ac:dyDescent="0.3">
      <c r="B5" s="1" t="s">
        <v>83</v>
      </c>
      <c r="C5" s="13">
        <v>7</v>
      </c>
      <c r="D5" s="19">
        <v>2</v>
      </c>
      <c r="E5" s="13"/>
      <c r="F5" s="13">
        <v>3</v>
      </c>
      <c r="G5" s="13">
        <v>5</v>
      </c>
      <c r="H5" s="13"/>
      <c r="I5" s="13"/>
      <c r="J5" s="13"/>
      <c r="K5" s="13"/>
      <c r="L5" s="13"/>
      <c r="M5" s="14" t="str">
        <f>MID(Tab_WS[[#This Row],[Player]], FIND(" ", Tab_WS[[#This Row],[Player]]) + 1, 1)</f>
        <v>Z</v>
      </c>
      <c r="N5" s="14" cm="1">
        <f t="array" ref="N5">points(Tab_WS[[#This Row],[T1]])+points(Tab_WS[[#This Row],[T2]])+points(Tab_WS[[#This Row],[T3]])+points(Tab_WS[[#This Row],[T4]])+points(Tab_WS[[#This Row],[T5]])+points(Tab_WS[[#This Row],[T6]])+points(Tab_WS[[#This Row],[T7]])+points(Tab_WS[[#This Row],[T8]])+points(Tab_WS[[#This Row],[T9]])+points(Tab_WS[[#This Row],[T10]])</f>
        <v>235</v>
      </c>
    </row>
    <row r="6" spans="2:14" x14ac:dyDescent="0.3">
      <c r="B6" s="1" t="s">
        <v>84</v>
      </c>
      <c r="C6" s="13">
        <v>8</v>
      </c>
      <c r="D6" s="19">
        <v>3</v>
      </c>
      <c r="E6" s="13"/>
      <c r="F6" s="13">
        <v>4</v>
      </c>
      <c r="G6" s="13">
        <v>4</v>
      </c>
      <c r="H6" s="13"/>
      <c r="I6" s="13"/>
      <c r="J6" s="13"/>
      <c r="K6" s="13"/>
      <c r="L6" s="13"/>
      <c r="M6" s="14" t="str">
        <f>MID(Tab_WS[[#This Row],[Player]], FIND(" ", Tab_WS[[#This Row],[Player]]) + 1, 1)</f>
        <v>K</v>
      </c>
      <c r="N6" s="14" cm="1">
        <f t="array" ref="N6">points(Tab_WS[[#This Row],[T1]])+points(Tab_WS[[#This Row],[T2]])+points(Tab_WS[[#This Row],[T3]])+points(Tab_WS[[#This Row],[T4]])+points(Tab_WS[[#This Row],[T5]])+points(Tab_WS[[#This Row],[T6]])+points(Tab_WS[[#This Row],[T7]])+points(Tab_WS[[#This Row],[T8]])+points(Tab_WS[[#This Row],[T9]])+points(Tab_WS[[#This Row],[T10]])</f>
        <v>210</v>
      </c>
    </row>
    <row r="7" spans="2:14" x14ac:dyDescent="0.3">
      <c r="B7" s="1" t="s">
        <v>75</v>
      </c>
      <c r="C7" s="1">
        <v>1</v>
      </c>
      <c r="D7" s="21"/>
      <c r="E7" s="1">
        <v>1</v>
      </c>
      <c r="F7" s="1"/>
      <c r="G7" s="1"/>
      <c r="H7" s="1"/>
      <c r="I7" s="1"/>
      <c r="J7" s="1"/>
      <c r="K7" s="1"/>
      <c r="L7" s="1"/>
      <c r="M7" s="7" t="str">
        <f>MID(Tab_WS[[#This Row],[Player]], FIND(" ", Tab_WS[[#This Row],[Player]]) + 1, 1)</f>
        <v>K</v>
      </c>
      <c r="N7" s="7" cm="1">
        <f t="array" ref="N7">points(Tab_WS[[#This Row],[T1]])+points(Tab_WS[[#This Row],[T2]])+points(Tab_WS[[#This Row],[T3]])+points(Tab_WS[[#This Row],[T4]])+points(Tab_WS[[#This Row],[T5]])+points(Tab_WS[[#This Row],[T6]])+points(Tab_WS[[#This Row],[T7]])+points(Tab_WS[[#This Row],[T8]])+points(Tab_WS[[#This Row],[T9]])+points(Tab_WS[[#This Row],[T10]])</f>
        <v>200</v>
      </c>
    </row>
    <row r="8" spans="2:14" x14ac:dyDescent="0.3">
      <c r="B8" s="1" t="s">
        <v>86</v>
      </c>
      <c r="C8" s="13"/>
      <c r="D8" s="19"/>
      <c r="E8" s="13">
        <v>10</v>
      </c>
      <c r="F8" s="13">
        <v>5</v>
      </c>
      <c r="G8" s="13">
        <v>2</v>
      </c>
      <c r="H8" s="13"/>
      <c r="I8" s="13"/>
      <c r="J8" s="13"/>
      <c r="K8" s="13"/>
      <c r="L8" s="13"/>
      <c r="M8" s="14" t="str">
        <f>MID(Tab_WS[[#This Row],[Player]], FIND(" ", Tab_WS[[#This Row],[Player]]) + 1, 1)</f>
        <v>D</v>
      </c>
      <c r="N8" s="14" cm="1">
        <f t="array" ref="N8">points(Tab_WS[[#This Row],[T1]])+points(Tab_WS[[#This Row],[T2]])+points(Tab_WS[[#This Row],[T3]])+points(Tab_WS[[#This Row],[T4]])+points(Tab_WS[[#This Row],[T5]])+points(Tab_WS[[#This Row],[T6]])+points(Tab_WS[[#This Row],[T7]])+points(Tab_WS[[#This Row],[T8]])+points(Tab_WS[[#This Row],[T9]])+points(Tab_WS[[#This Row],[T10]])</f>
        <v>155</v>
      </c>
    </row>
    <row r="9" spans="2:14" x14ac:dyDescent="0.3">
      <c r="B9" s="1" t="s">
        <v>87</v>
      </c>
      <c r="C9" s="13"/>
      <c r="D9" s="19"/>
      <c r="E9" s="13">
        <v>5</v>
      </c>
      <c r="F9" s="13"/>
      <c r="G9" s="13">
        <v>1</v>
      </c>
      <c r="H9" s="13"/>
      <c r="I9" s="13"/>
      <c r="J9" s="13"/>
      <c r="K9" s="13"/>
      <c r="L9" s="13"/>
      <c r="M9" s="14" t="str">
        <f>MID(Tab_WS[[#This Row],[Player]], FIND(" ", Tab_WS[[#This Row],[Player]]) + 1, 1)</f>
        <v>J</v>
      </c>
      <c r="N9" s="14" cm="1">
        <f t="array" ref="N9">points(Tab_WS[[#This Row],[T1]])+points(Tab_WS[[#This Row],[T2]])+points(Tab_WS[[#This Row],[T3]])+points(Tab_WS[[#This Row],[T4]])+points(Tab_WS[[#This Row],[T5]])+points(Tab_WS[[#This Row],[T6]])+points(Tab_WS[[#This Row],[T7]])+points(Tab_WS[[#This Row],[T8]])+points(Tab_WS[[#This Row],[T9]])+points(Tab_WS[[#This Row],[T10]])</f>
        <v>150</v>
      </c>
    </row>
    <row r="10" spans="2:14" x14ac:dyDescent="0.3">
      <c r="B10" s="1" t="s">
        <v>81</v>
      </c>
      <c r="C10" s="13">
        <v>5</v>
      </c>
      <c r="D10" s="19"/>
      <c r="E10" s="13"/>
      <c r="F10" s="13">
        <v>2</v>
      </c>
      <c r="G10" s="13"/>
      <c r="H10" s="13"/>
      <c r="I10" s="13"/>
      <c r="J10" s="13"/>
      <c r="K10" s="13"/>
      <c r="L10" s="13"/>
      <c r="M10" s="14" t="str">
        <f>MID(Tab_WS[[#This Row],[Player]], FIND(" ", Tab_WS[[#This Row],[Player]]) + 1, 1)</f>
        <v>K</v>
      </c>
      <c r="N10" s="14" cm="1">
        <f t="array" ref="N10">points(Tab_WS[[#This Row],[T1]])+points(Tab_WS[[#This Row],[T2]])+points(Tab_WS[[#This Row],[T3]])+points(Tab_WS[[#This Row],[T4]])+points(Tab_WS[[#This Row],[T5]])+points(Tab_WS[[#This Row],[T6]])+points(Tab_WS[[#This Row],[T7]])+points(Tab_WS[[#This Row],[T8]])+points(Tab_WS[[#This Row],[T9]])+points(Tab_WS[[#This Row],[T10]])</f>
        <v>130</v>
      </c>
    </row>
    <row r="11" spans="2:14" x14ac:dyDescent="0.3">
      <c r="B11" s="1" t="s">
        <v>85</v>
      </c>
      <c r="C11" s="13"/>
      <c r="D11" s="19">
        <v>4</v>
      </c>
      <c r="E11" s="13"/>
      <c r="F11" s="13"/>
      <c r="G11" s="13">
        <v>3</v>
      </c>
      <c r="H11" s="13"/>
      <c r="I11" s="13"/>
      <c r="J11" s="13"/>
      <c r="K11" s="13"/>
      <c r="L11" s="13"/>
      <c r="M11" s="14" t="str">
        <f>MID(Tab_WS[[#This Row],[Player]], FIND(" ", Tab_WS[[#This Row],[Player]]) + 1, 1)</f>
        <v>W</v>
      </c>
      <c r="N11" s="14" cm="1">
        <f t="array" ref="N11">points(Tab_WS[[#This Row],[T1]])+points(Tab_WS[[#This Row],[T2]])+points(Tab_WS[[#This Row],[T3]])+points(Tab_WS[[#This Row],[T4]])+points(Tab_WS[[#This Row],[T5]])+points(Tab_WS[[#This Row],[T6]])+points(Tab_WS[[#This Row],[T7]])+points(Tab_WS[[#This Row],[T8]])+points(Tab_WS[[#This Row],[T9]])+points(Tab_WS[[#This Row],[T10]])</f>
        <v>120</v>
      </c>
    </row>
    <row r="12" spans="2:14" x14ac:dyDescent="0.3">
      <c r="B12" s="1" t="s">
        <v>80</v>
      </c>
      <c r="C12" s="13">
        <v>4</v>
      </c>
      <c r="D12" s="19"/>
      <c r="E12" s="13">
        <v>4</v>
      </c>
      <c r="F12" s="13"/>
      <c r="G12" s="13"/>
      <c r="H12" s="13"/>
      <c r="I12" s="13"/>
      <c r="J12" s="13"/>
      <c r="K12" s="13"/>
      <c r="L12" s="13"/>
      <c r="M12" s="14" t="str">
        <f>MID(Tab_WS[[#This Row],[Player]], FIND(" ", Tab_WS[[#This Row],[Player]]) + 1, 1)</f>
        <v>W</v>
      </c>
      <c r="N12" s="14" cm="1">
        <f t="array" ref="N12">points(Tab_WS[[#This Row],[T1]])+points(Tab_WS[[#This Row],[T2]])+points(Tab_WS[[#This Row],[T3]])+points(Tab_WS[[#This Row],[T4]])+points(Tab_WS[[#This Row],[T5]])+points(Tab_WS[[#This Row],[T6]])+points(Tab_WS[[#This Row],[T7]])+points(Tab_WS[[#This Row],[T8]])+points(Tab_WS[[#This Row],[T9]])+points(Tab_WS[[#This Row],[T10]])</f>
        <v>110</v>
      </c>
    </row>
    <row r="13" spans="2:14" x14ac:dyDescent="0.3">
      <c r="B13" s="1" t="s">
        <v>88</v>
      </c>
      <c r="C13" s="13"/>
      <c r="D13" s="19"/>
      <c r="E13" s="13">
        <v>6</v>
      </c>
      <c r="F13" s="13">
        <v>6</v>
      </c>
      <c r="G13" s="13"/>
      <c r="H13" s="13"/>
      <c r="I13" s="13"/>
      <c r="J13" s="13"/>
      <c r="K13" s="13"/>
      <c r="L13" s="13"/>
      <c r="M13" s="14" t="str">
        <f>MID(Tab_WS[[#This Row],[Player]], FIND(" ", Tab_WS[[#This Row],[Player]]) + 1, 1)</f>
        <v>M</v>
      </c>
      <c r="N13" s="14" cm="1">
        <f t="array" ref="N13">points(Tab_WS[[#This Row],[T1]])+points(Tab_WS[[#This Row],[T2]])+points(Tab_WS[[#This Row],[T3]])+points(Tab_WS[[#This Row],[T4]])+points(Tab_WS[[#This Row],[T5]])+points(Tab_WS[[#This Row],[T6]])+points(Tab_WS[[#This Row],[T7]])+points(Tab_WS[[#This Row],[T8]])+points(Tab_WS[[#This Row],[T9]])+points(Tab_WS[[#This Row],[T10]])</f>
        <v>90</v>
      </c>
    </row>
    <row r="14" spans="2:14" x14ac:dyDescent="0.3">
      <c r="B14" s="1" t="s">
        <v>79</v>
      </c>
      <c r="C14" s="13">
        <v>3</v>
      </c>
      <c r="D14" s="19"/>
      <c r="E14" s="13"/>
      <c r="F14" s="13"/>
      <c r="G14" s="13"/>
      <c r="H14" s="13"/>
      <c r="I14" s="13"/>
      <c r="J14" s="13"/>
      <c r="K14" s="13"/>
      <c r="L14" s="13"/>
      <c r="M14" s="14" t="str">
        <f>MID(Tab_WS[[#This Row],[Player]], FIND(" ", Tab_WS[[#This Row],[Player]]) + 1, 1)</f>
        <v>W</v>
      </c>
      <c r="N14" s="14" cm="1">
        <f t="array" ref="N14">points(Tab_WS[[#This Row],[T1]])+points(Tab_WS[[#This Row],[T2]])+points(Tab_WS[[#This Row],[T3]])+points(Tab_WS[[#This Row],[T4]])+points(Tab_WS[[#This Row],[T5]])+points(Tab_WS[[#This Row],[T6]])+points(Tab_WS[[#This Row],[T7]])+points(Tab_WS[[#This Row],[T8]])+points(Tab_WS[[#This Row],[T9]])+points(Tab_WS[[#This Row],[T10]])</f>
        <v>65</v>
      </c>
    </row>
    <row r="15" spans="2:14" x14ac:dyDescent="0.3">
      <c r="B15" s="1" t="s">
        <v>89</v>
      </c>
      <c r="C15" s="13"/>
      <c r="D15" s="19"/>
      <c r="E15" s="13">
        <v>7</v>
      </c>
      <c r="F15" s="13"/>
      <c r="G15" s="13"/>
      <c r="H15" s="13"/>
      <c r="I15" s="13"/>
      <c r="J15" s="13"/>
      <c r="K15" s="13"/>
      <c r="L15" s="13"/>
      <c r="M15" s="14" t="str">
        <f>MID(Tab_WS[[#This Row],[Player]], FIND(" ", Tab_WS[[#This Row],[Player]]) + 1, 1)</f>
        <v>P</v>
      </c>
      <c r="N15" s="14" cm="1">
        <f t="array" ref="N15">points(Tab_WS[[#This Row],[T1]])+points(Tab_WS[[#This Row],[T2]])+points(Tab_WS[[#This Row],[T3]])+points(Tab_WS[[#This Row],[T4]])+points(Tab_WS[[#This Row],[T5]])+points(Tab_WS[[#This Row],[T6]])+points(Tab_WS[[#This Row],[T7]])+points(Tab_WS[[#This Row],[T8]])+points(Tab_WS[[#This Row],[T9]])+points(Tab_WS[[#This Row],[T10]])</f>
        <v>40</v>
      </c>
    </row>
    <row r="16" spans="2:14" x14ac:dyDescent="0.3">
      <c r="B16" s="1" t="s">
        <v>90</v>
      </c>
      <c r="C16" s="13"/>
      <c r="D16" s="19"/>
      <c r="E16" s="13">
        <v>8</v>
      </c>
      <c r="F16" s="13"/>
      <c r="G16" s="13"/>
      <c r="H16" s="13"/>
      <c r="I16" s="13"/>
      <c r="J16" s="13"/>
      <c r="K16" s="13"/>
      <c r="L16" s="13"/>
      <c r="M16" s="14" t="str">
        <f>MID(Tab_WS[[#This Row],[Player]], FIND(" ", Tab_WS[[#This Row],[Player]]) + 1, 1)</f>
        <v>K</v>
      </c>
      <c r="N16" s="14" cm="1">
        <f t="array" ref="N16">points(Tab_WS[[#This Row],[T1]])+points(Tab_WS[[#This Row],[T2]])+points(Tab_WS[[#This Row],[T3]])+points(Tab_WS[[#This Row],[T4]])+points(Tab_WS[[#This Row],[T5]])+points(Tab_WS[[#This Row],[T6]])+points(Tab_WS[[#This Row],[T7]])+points(Tab_WS[[#This Row],[T8]])+points(Tab_WS[[#This Row],[T9]])+points(Tab_WS[[#This Row],[T10]])</f>
        <v>35</v>
      </c>
    </row>
    <row r="17" spans="2:14" x14ac:dyDescent="0.3">
      <c r="B17" s="1" t="s">
        <v>91</v>
      </c>
      <c r="C17" s="13"/>
      <c r="D17" s="19"/>
      <c r="E17" s="13">
        <v>9</v>
      </c>
      <c r="F17" s="13"/>
      <c r="G17" s="13"/>
      <c r="H17" s="13"/>
      <c r="I17" s="13"/>
      <c r="J17" s="13"/>
      <c r="K17" s="13"/>
      <c r="L17" s="13"/>
      <c r="M17" s="14" t="str">
        <f>MID(Tab_WS[[#This Row],[Player]], FIND(" ", Tab_WS[[#This Row],[Player]]) + 1, 1)</f>
        <v>G</v>
      </c>
      <c r="N17" s="14" cm="1">
        <f t="array" ref="N17">points(Tab_WS[[#This Row],[T1]])+points(Tab_WS[[#This Row],[T2]])+points(Tab_WS[[#This Row],[T3]])+points(Tab_WS[[#This Row],[T4]])+points(Tab_WS[[#This Row],[T5]])+points(Tab_WS[[#This Row],[T6]])+points(Tab_WS[[#This Row],[T7]])+points(Tab_WS[[#This Row],[T8]])+points(Tab_WS[[#This Row],[T9]])+points(Tab_WS[[#This Row],[T10]])</f>
        <v>30</v>
      </c>
    </row>
  </sheetData>
  <phoneticPr fontId="1" type="noConversion"/>
  <pageMargins left="0.7" right="0.7" top="0.75" bottom="0.75" header="0.3" footer="0.3"/>
  <pageSetup paperSize="9"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4107A-258E-4671-9EDA-44942FA3DB45}">
  <sheetPr codeName="Arkusz11"/>
  <dimension ref="B2:N24"/>
  <sheetViews>
    <sheetView zoomScaleNormal="100" workbookViewId="0">
      <selection activeCell="I16" sqref="I16"/>
    </sheetView>
  </sheetViews>
  <sheetFormatPr defaultRowHeight="14.4" x14ac:dyDescent="0.3"/>
  <cols>
    <col min="2" max="2" width="18.88671875" bestFit="1" customWidth="1"/>
    <col min="3" max="10" width="8.88671875" customWidth="1"/>
    <col min="13" max="13" width="8.88671875" hidden="1" customWidth="1"/>
    <col min="15" max="15" width="13.33203125" bestFit="1" customWidth="1"/>
    <col min="16" max="16" width="10.6640625" bestFit="1" customWidth="1"/>
    <col min="17" max="17" width="8.88671875" customWidth="1"/>
  </cols>
  <sheetData>
    <row r="2" spans="2:14" x14ac:dyDescent="0.3">
      <c r="B2" s="3" t="s">
        <v>1</v>
      </c>
      <c r="C2" s="4" t="s">
        <v>2</v>
      </c>
      <c r="D2" s="4" t="s">
        <v>3</v>
      </c>
      <c r="E2" s="4" t="s">
        <v>4</v>
      </c>
      <c r="F2" s="4" t="s">
        <v>5</v>
      </c>
      <c r="G2" s="4" t="s">
        <v>6</v>
      </c>
      <c r="H2" s="4" t="s">
        <v>7</v>
      </c>
      <c r="I2" s="4" t="s">
        <v>8</v>
      </c>
      <c r="J2" s="4" t="s">
        <v>9</v>
      </c>
      <c r="K2" s="4" t="s">
        <v>10</v>
      </c>
      <c r="L2" s="4" t="s">
        <v>11</v>
      </c>
      <c r="M2" s="5" t="s">
        <v>0</v>
      </c>
      <c r="N2" s="5" t="s">
        <v>12</v>
      </c>
    </row>
    <row r="3" spans="2:14" x14ac:dyDescent="0.3">
      <c r="B3" s="1" t="s">
        <v>55</v>
      </c>
      <c r="C3" s="1">
        <v>1</v>
      </c>
      <c r="D3" s="1">
        <v>2</v>
      </c>
      <c r="E3" s="1"/>
      <c r="F3" s="1"/>
      <c r="G3" s="1">
        <v>2</v>
      </c>
      <c r="H3" s="1"/>
      <c r="I3" s="1"/>
      <c r="J3" s="1"/>
      <c r="K3" s="1"/>
      <c r="L3" s="1"/>
      <c r="M3" s="7" t="str">
        <f>MID(Tab_MS[[#This Row],[Player]], FIND(" ", Tab_MS[[#This Row],[Player]]) + 1, 1)</f>
        <v>K</v>
      </c>
      <c r="N3" s="7" cm="1">
        <f t="array" ref="N3">points(Tab_MS[[#This Row],[T1]])+points(Tab_MS[[#This Row],[T2]])+points(Tab_MS[[#This Row],[T3]])+points(Tab_MS[[#This Row],[T4]])+points(Tab_MS[[#This Row],[T5]])+points(Tab_MS[[#This Row],[T6]])+points(Tab_MS[[#This Row],[T7]])+points(Tab_MS[[#This Row],[T8]])+points(Tab_MS[[#This Row],[T9]])+points(Tab_MS[[#This Row],[T10]])</f>
        <v>260</v>
      </c>
    </row>
    <row r="4" spans="2:14" x14ac:dyDescent="0.3">
      <c r="B4" s="1" t="s">
        <v>61</v>
      </c>
      <c r="C4" s="13">
        <v>4</v>
      </c>
      <c r="D4" s="13">
        <v>3</v>
      </c>
      <c r="E4" s="13">
        <v>3</v>
      </c>
      <c r="F4" s="13">
        <v>8</v>
      </c>
      <c r="G4" s="13"/>
      <c r="H4" s="13"/>
      <c r="I4" s="13"/>
      <c r="J4" s="13"/>
      <c r="K4" s="13"/>
      <c r="L4" s="13"/>
      <c r="M4" s="14" t="str">
        <f>MID(Tab_MS[[#This Row],[Player]], FIND(" ", Tab_MS[[#This Row],[Player]]) + 1, 1)</f>
        <v>Z</v>
      </c>
      <c r="N4" s="14" cm="1">
        <f t="array" ref="N4">points(Tab_MS[[#This Row],[T1]])+points(Tab_MS[[#This Row],[T2]])+points(Tab_MS[[#This Row],[T3]])+points(Tab_MS[[#This Row],[T4]])+points(Tab_MS[[#This Row],[T5]])+points(Tab_MS[[#This Row],[T6]])+points(Tab_MS[[#This Row],[T7]])+points(Tab_MS[[#This Row],[T8]])+points(Tab_MS[[#This Row],[T9]])+points(Tab_MS[[#This Row],[T10]])</f>
        <v>220</v>
      </c>
    </row>
    <row r="5" spans="2:14" x14ac:dyDescent="0.3">
      <c r="B5" s="1" t="s">
        <v>56</v>
      </c>
      <c r="C5" s="13"/>
      <c r="D5" s="13">
        <v>1</v>
      </c>
      <c r="E5" s="13"/>
      <c r="F5" s="13"/>
      <c r="G5" s="13">
        <v>1</v>
      </c>
      <c r="H5" s="13"/>
      <c r="I5" s="13"/>
      <c r="J5" s="13"/>
      <c r="K5" s="13"/>
      <c r="L5" s="13"/>
      <c r="M5" s="14" t="str">
        <f>MID(Tab_MS[[#This Row],[Player]], FIND(" ", Tab_MS[[#This Row],[Player]]) + 1, 1)</f>
        <v>N</v>
      </c>
      <c r="N5" s="14" cm="1">
        <f t="array" ref="N5">points(Tab_MS[[#This Row],[T1]])+points(Tab_MS[[#This Row],[T2]])+points(Tab_MS[[#This Row],[T3]])+points(Tab_MS[[#This Row],[T4]])+points(Tab_MS[[#This Row],[T5]])+points(Tab_MS[[#This Row],[T6]])+points(Tab_MS[[#This Row],[T7]])+points(Tab_MS[[#This Row],[T8]])+points(Tab_MS[[#This Row],[T9]])+points(Tab_MS[[#This Row],[T10]])</f>
        <v>200</v>
      </c>
    </row>
    <row r="6" spans="2:14" x14ac:dyDescent="0.3">
      <c r="B6" s="1" t="s">
        <v>65</v>
      </c>
      <c r="C6" s="13">
        <v>8</v>
      </c>
      <c r="D6" s="13"/>
      <c r="E6" s="13">
        <v>6</v>
      </c>
      <c r="F6" s="13">
        <v>4</v>
      </c>
      <c r="G6" s="13">
        <v>4</v>
      </c>
      <c r="H6" s="13"/>
      <c r="I6" s="13"/>
      <c r="J6" s="13"/>
      <c r="K6" s="13"/>
      <c r="L6" s="13"/>
      <c r="M6" s="14" t="str">
        <f>MID(Tab_MS[[#This Row],[Player]], FIND(" ", Tab_MS[[#This Row],[Player]]) + 1, 1)</f>
        <v>J</v>
      </c>
      <c r="N6" s="14" cm="1">
        <f t="array" ref="N6">points(Tab_MS[[#This Row],[T1]])+points(Tab_MS[[#This Row],[T2]])+points(Tab_MS[[#This Row],[T3]])+points(Tab_MS[[#This Row],[T4]])+points(Tab_MS[[#This Row],[T5]])+points(Tab_MS[[#This Row],[T6]])+points(Tab_MS[[#This Row],[T7]])+points(Tab_MS[[#This Row],[T8]])+points(Tab_MS[[#This Row],[T9]])+points(Tab_MS[[#This Row],[T10]])</f>
        <v>190</v>
      </c>
    </row>
    <row r="7" spans="2:14" x14ac:dyDescent="0.3">
      <c r="B7" s="1" t="s">
        <v>67</v>
      </c>
      <c r="C7" s="13">
        <v>3</v>
      </c>
      <c r="D7" s="13"/>
      <c r="E7" s="13">
        <v>7</v>
      </c>
      <c r="F7" s="13">
        <v>2</v>
      </c>
      <c r="G7" s="13"/>
      <c r="H7" s="13"/>
      <c r="I7" s="13"/>
      <c r="J7" s="13"/>
      <c r="K7" s="13"/>
      <c r="L7" s="13"/>
      <c r="M7" s="14" t="str">
        <f>MID(Tab_MS[[#This Row],[Player]], FIND(" ", Tab_MS[[#This Row],[Player]]) + 1, 1)</f>
        <v>P</v>
      </c>
      <c r="N7" s="14" cm="1">
        <f t="array" ref="N7">points(Tab_MS[[#This Row],[T1]])+points(Tab_MS[[#This Row],[T2]])+points(Tab_MS[[#This Row],[T3]])+points(Tab_MS[[#This Row],[T4]])+points(Tab_MS[[#This Row],[T5]])+points(Tab_MS[[#This Row],[T6]])+points(Tab_MS[[#This Row],[T7]])+points(Tab_MS[[#This Row],[T8]])+points(Tab_MS[[#This Row],[T9]])+points(Tab_MS[[#This Row],[T10]])</f>
        <v>185</v>
      </c>
    </row>
    <row r="8" spans="2:14" x14ac:dyDescent="0.3">
      <c r="B8" s="1" t="s">
        <v>62</v>
      </c>
      <c r="C8" s="13">
        <v>9</v>
      </c>
      <c r="D8" s="13"/>
      <c r="E8" s="13">
        <v>1</v>
      </c>
      <c r="F8" s="13">
        <v>7</v>
      </c>
      <c r="G8" s="13"/>
      <c r="H8" s="13"/>
      <c r="I8" s="13"/>
      <c r="J8" s="13"/>
      <c r="K8" s="13"/>
      <c r="L8" s="13"/>
      <c r="M8" s="14" t="str">
        <f>MID(Tab_MS[[#This Row],[Player]], FIND(" ", Tab_MS[[#This Row],[Player]]) + 1, 1)</f>
        <v>K</v>
      </c>
      <c r="N8" s="14" cm="1">
        <f t="array" ref="N8">points(Tab_MS[[#This Row],[T1]])+points(Tab_MS[[#This Row],[T2]])+points(Tab_MS[[#This Row],[T3]])+points(Tab_MS[[#This Row],[T4]])+points(Tab_MS[[#This Row],[T5]])+points(Tab_MS[[#This Row],[T6]])+points(Tab_MS[[#This Row],[T7]])+points(Tab_MS[[#This Row],[T8]])+points(Tab_MS[[#This Row],[T9]])+points(Tab_MS[[#This Row],[T10]])</f>
        <v>170</v>
      </c>
    </row>
    <row r="9" spans="2:14" x14ac:dyDescent="0.3">
      <c r="B9" s="1" t="s">
        <v>66</v>
      </c>
      <c r="C9" s="13">
        <v>7</v>
      </c>
      <c r="D9" s="13"/>
      <c r="E9" s="13"/>
      <c r="F9" s="13">
        <v>3</v>
      </c>
      <c r="G9" s="13">
        <v>5</v>
      </c>
      <c r="H9" s="13"/>
      <c r="I9" s="13"/>
      <c r="J9" s="13"/>
      <c r="K9" s="13"/>
      <c r="L9" s="13"/>
      <c r="M9" s="14" t="str">
        <f>MID(Tab_MS[[#This Row],[Player]], FIND(" ", Tab_MS[[#This Row],[Player]]) + 1, 1)</f>
        <v>M</v>
      </c>
      <c r="N9" s="14" cm="1">
        <f t="array" ref="N9">points(Tab_MS[[#This Row],[T1]])+points(Tab_MS[[#This Row],[T2]])+points(Tab_MS[[#This Row],[T3]])+points(Tab_MS[[#This Row],[T4]])+points(Tab_MS[[#This Row],[T5]])+points(Tab_MS[[#This Row],[T6]])+points(Tab_MS[[#This Row],[T7]])+points(Tab_MS[[#This Row],[T8]])+points(Tab_MS[[#This Row],[T9]])+points(Tab_MS[[#This Row],[T10]])</f>
        <v>155</v>
      </c>
    </row>
    <row r="10" spans="2:14" x14ac:dyDescent="0.3">
      <c r="B10" s="1" t="s">
        <v>64</v>
      </c>
      <c r="C10" s="13">
        <v>6</v>
      </c>
      <c r="D10" s="13"/>
      <c r="E10" s="13">
        <v>5</v>
      </c>
      <c r="F10" s="13">
        <v>5</v>
      </c>
      <c r="G10" s="13"/>
      <c r="H10" s="13"/>
      <c r="I10" s="13"/>
      <c r="J10" s="13"/>
      <c r="K10" s="13"/>
      <c r="L10" s="13"/>
      <c r="M10" s="14" t="str">
        <f>MID(Tab_MS[[#This Row],[Player]], FIND(" ", Tab_MS[[#This Row],[Player]]) + 1, 1)</f>
        <v>D</v>
      </c>
      <c r="N10" s="14" cm="1">
        <f t="array" ref="N10">points(Tab_MS[[#This Row],[T1]])+points(Tab_MS[[#This Row],[T2]])+points(Tab_MS[[#This Row],[T3]])+points(Tab_MS[[#This Row],[T4]])+points(Tab_MS[[#This Row],[T5]])+points(Tab_MS[[#This Row],[T6]])+points(Tab_MS[[#This Row],[T7]])+points(Tab_MS[[#This Row],[T8]])+points(Tab_MS[[#This Row],[T9]])+points(Tab_MS[[#This Row],[T10]])</f>
        <v>145</v>
      </c>
    </row>
    <row r="11" spans="2:14" x14ac:dyDescent="0.3">
      <c r="B11" s="1" t="s">
        <v>68</v>
      </c>
      <c r="C11" s="13"/>
      <c r="D11" s="13">
        <v>12</v>
      </c>
      <c r="E11" s="13"/>
      <c r="F11" s="13">
        <v>1</v>
      </c>
      <c r="G11" s="13">
        <v>14</v>
      </c>
      <c r="H11" s="13"/>
      <c r="I11" s="13"/>
      <c r="J11" s="13"/>
      <c r="K11" s="13"/>
      <c r="L11" s="13"/>
      <c r="M11" s="14" t="str">
        <f>MID(Tab_MS[[#This Row],[Player]], FIND(" ", Tab_MS[[#This Row],[Player]]) + 1, 1)</f>
        <v>K</v>
      </c>
      <c r="N11" s="14" cm="1">
        <f t="array" ref="N11">points(Tab_MS[[#This Row],[T1]])+points(Tab_MS[[#This Row],[T2]])+points(Tab_MS[[#This Row],[T3]])+points(Tab_MS[[#This Row],[T4]])+points(Tab_MS[[#This Row],[T5]])+points(Tab_MS[[#This Row],[T6]])+points(Tab_MS[[#This Row],[T7]])+points(Tab_MS[[#This Row],[T8]])+points(Tab_MS[[#This Row],[T9]])+points(Tab_MS[[#This Row],[T10]])</f>
        <v>138</v>
      </c>
    </row>
    <row r="12" spans="2:14" x14ac:dyDescent="0.3">
      <c r="B12" s="1" t="s">
        <v>63</v>
      </c>
      <c r="C12" s="13"/>
      <c r="D12" s="13"/>
      <c r="E12" s="13">
        <v>2</v>
      </c>
      <c r="F12" s="13">
        <v>6</v>
      </c>
      <c r="G12" s="13"/>
      <c r="H12" s="13"/>
      <c r="I12" s="13"/>
      <c r="J12" s="13"/>
      <c r="K12" s="13"/>
      <c r="L12" s="13"/>
      <c r="M12" s="14" t="str">
        <f>MID(Tab_MS[[#This Row],[Player]], FIND(" ", Tab_MS[[#This Row],[Player]]) + 1, 1)</f>
        <v>W</v>
      </c>
      <c r="N12" s="14" cm="1">
        <f t="array" ref="N12">points(Tab_MS[[#This Row],[T1]])+points(Tab_MS[[#This Row],[T2]])+points(Tab_MS[[#This Row],[T3]])+points(Tab_MS[[#This Row],[T4]])+points(Tab_MS[[#This Row],[T5]])+points(Tab_MS[[#This Row],[T6]])+points(Tab_MS[[#This Row],[T7]])+points(Tab_MS[[#This Row],[T8]])+points(Tab_MS[[#This Row],[T9]])+points(Tab_MS[[#This Row],[T10]])</f>
        <v>125</v>
      </c>
    </row>
    <row r="13" spans="2:14" x14ac:dyDescent="0.3">
      <c r="B13" s="1" t="s">
        <v>69</v>
      </c>
      <c r="C13" s="13">
        <v>5</v>
      </c>
      <c r="D13" s="13">
        <v>5</v>
      </c>
      <c r="E13" s="13"/>
      <c r="F13" s="13"/>
      <c r="G13" s="13">
        <v>13</v>
      </c>
      <c r="H13" s="13"/>
      <c r="I13" s="13"/>
      <c r="J13" s="13"/>
      <c r="K13" s="13"/>
      <c r="L13" s="13"/>
      <c r="M13" s="14" t="str">
        <f>MID(Tab_MS[[#This Row],[Player]], FIND(" ", Tab_MS[[#This Row],[Player]]) + 1, 1)</f>
        <v>G</v>
      </c>
      <c r="N13" s="14" cm="1">
        <f t="array" ref="N13">points(Tab_MS[[#This Row],[T1]])+points(Tab_MS[[#This Row],[T2]])+points(Tab_MS[[#This Row],[T3]])+points(Tab_MS[[#This Row],[T4]])+points(Tab_MS[[#This Row],[T5]])+points(Tab_MS[[#This Row],[T6]])+points(Tab_MS[[#This Row],[T7]])+points(Tab_MS[[#This Row],[T8]])+points(Tab_MS[[#This Row],[T9]])+points(Tab_MS[[#This Row],[T10]])</f>
        <v>119</v>
      </c>
    </row>
    <row r="14" spans="2:14" x14ac:dyDescent="0.3">
      <c r="B14" s="1" t="s">
        <v>71</v>
      </c>
      <c r="C14" s="13"/>
      <c r="D14" s="13">
        <v>6</v>
      </c>
      <c r="E14" s="13"/>
      <c r="F14" s="13"/>
      <c r="G14" s="13">
        <v>6</v>
      </c>
      <c r="H14" s="13"/>
      <c r="I14" s="13"/>
      <c r="J14" s="13"/>
      <c r="K14" s="13"/>
      <c r="L14" s="13"/>
      <c r="M14" s="14" t="str">
        <f>MID(Tab_MS[[#This Row],[Player]], FIND(" ", Tab_MS[[#This Row],[Player]]) + 1, 1)</f>
        <v>N</v>
      </c>
      <c r="N14" s="14" cm="1">
        <f t="array" ref="N14">points(Tab_MS[[#This Row],[T1]])+points(Tab_MS[[#This Row],[T2]])+points(Tab_MS[[#This Row],[T3]])+points(Tab_MS[[#This Row],[T4]])+points(Tab_MS[[#This Row],[T5]])+points(Tab_MS[[#This Row],[T6]])+points(Tab_MS[[#This Row],[T7]])+points(Tab_MS[[#This Row],[T8]])+points(Tab_MS[[#This Row],[T9]])+points(Tab_MS[[#This Row],[T10]])</f>
        <v>90</v>
      </c>
    </row>
    <row r="15" spans="2:14" x14ac:dyDescent="0.3">
      <c r="B15" s="1" t="s">
        <v>58</v>
      </c>
      <c r="C15" s="13">
        <v>2</v>
      </c>
      <c r="D15" s="13"/>
      <c r="E15" s="13"/>
      <c r="F15" s="13"/>
      <c r="G15" s="13"/>
      <c r="H15" s="13"/>
      <c r="I15" s="13"/>
      <c r="J15" s="13"/>
      <c r="K15" s="13"/>
      <c r="L15" s="13"/>
      <c r="M15" s="14" t="str">
        <f>MID(Tab_MS[[#This Row],[Player]], FIND(" ", Tab_MS[[#This Row],[Player]]) + 1, 1)</f>
        <v>W</v>
      </c>
      <c r="N15" s="14" cm="1">
        <f t="array" ref="N15">points(Tab_MS[[#This Row],[T1]])+points(Tab_MS[[#This Row],[T2]])+points(Tab_MS[[#This Row],[T3]])+points(Tab_MS[[#This Row],[T4]])+points(Tab_MS[[#This Row],[T5]])+points(Tab_MS[[#This Row],[T6]])+points(Tab_MS[[#This Row],[T7]])+points(Tab_MS[[#This Row],[T8]])+points(Tab_MS[[#This Row],[T9]])+points(Tab_MS[[#This Row],[T10]])</f>
        <v>80</v>
      </c>
    </row>
    <row r="16" spans="2:14" x14ac:dyDescent="0.3">
      <c r="B16" s="1" t="s">
        <v>60</v>
      </c>
      <c r="C16" s="13">
        <v>10</v>
      </c>
      <c r="D16" s="13">
        <v>4</v>
      </c>
      <c r="E16" s="13"/>
      <c r="F16" s="13"/>
      <c r="G16" s="13"/>
      <c r="H16" s="13"/>
      <c r="I16" s="13"/>
      <c r="J16" s="13"/>
      <c r="K16" s="13"/>
      <c r="L16" s="13"/>
      <c r="M16" s="14" t="str">
        <f>MID(Tab_MS[[#This Row],[Player]], FIND(" ", Tab_MS[[#This Row],[Player]]) + 1, 1)</f>
        <v>L</v>
      </c>
      <c r="N16" s="14" cm="1">
        <f t="array" ref="N16">points(Tab_MS[[#This Row],[T1]])+points(Tab_MS[[#This Row],[T2]])+points(Tab_MS[[#This Row],[T3]])+points(Tab_MS[[#This Row],[T4]])+points(Tab_MS[[#This Row],[T5]])+points(Tab_MS[[#This Row],[T6]])+points(Tab_MS[[#This Row],[T7]])+points(Tab_MS[[#This Row],[T8]])+points(Tab_MS[[#This Row],[T9]])+points(Tab_MS[[#This Row],[T10]])</f>
        <v>80</v>
      </c>
    </row>
    <row r="17" spans="2:14" x14ac:dyDescent="0.3">
      <c r="B17" s="1" t="s">
        <v>72</v>
      </c>
      <c r="C17" s="13"/>
      <c r="D17" s="13">
        <v>7</v>
      </c>
      <c r="E17" s="13"/>
      <c r="F17" s="13"/>
      <c r="G17" s="13">
        <v>7</v>
      </c>
      <c r="H17" s="13"/>
      <c r="I17" s="13"/>
      <c r="J17" s="13"/>
      <c r="K17" s="13"/>
      <c r="L17" s="13"/>
      <c r="M17" s="14" t="str">
        <f>MID(Tab_MS[[#This Row],[Player]], FIND(" ", Tab_MS[[#This Row],[Player]]) + 1, 1)</f>
        <v>M</v>
      </c>
      <c r="N17" s="14" cm="1">
        <f t="array" ref="N17">points(Tab_MS[[#This Row],[T1]])+points(Tab_MS[[#This Row],[T2]])+points(Tab_MS[[#This Row],[T3]])+points(Tab_MS[[#This Row],[T4]])+points(Tab_MS[[#This Row],[T5]])+points(Tab_MS[[#This Row],[T6]])+points(Tab_MS[[#This Row],[T7]])+points(Tab_MS[[#This Row],[T8]])+points(Tab_MS[[#This Row],[T9]])+points(Tab_MS[[#This Row],[T10]])</f>
        <v>80</v>
      </c>
    </row>
    <row r="18" spans="2:14" x14ac:dyDescent="0.3">
      <c r="B18" s="1" t="s">
        <v>57</v>
      </c>
      <c r="C18" s="13"/>
      <c r="D18" s="13"/>
      <c r="E18" s="13"/>
      <c r="F18" s="13"/>
      <c r="G18" s="13">
        <v>3</v>
      </c>
      <c r="H18" s="13"/>
      <c r="I18" s="13"/>
      <c r="J18" s="13"/>
      <c r="K18" s="13"/>
      <c r="L18" s="13"/>
      <c r="M18" s="14" t="str">
        <f>MID(Tab_MS[[#This Row],[Player]], FIND(" ", Tab_MS[[#This Row],[Player]]) + 1, 1)</f>
        <v>W</v>
      </c>
      <c r="N18" s="14" cm="1">
        <f t="array" ref="N18">points(Tab_MS[[#This Row],[T1]])+points(Tab_MS[[#This Row],[T2]])+points(Tab_MS[[#This Row],[T3]])+points(Tab_MS[[#This Row],[T4]])+points(Tab_MS[[#This Row],[T5]])+points(Tab_MS[[#This Row],[T6]])+points(Tab_MS[[#This Row],[T7]])+points(Tab_MS[[#This Row],[T8]])+points(Tab_MS[[#This Row],[T9]])+points(Tab_MS[[#This Row],[T10]])</f>
        <v>65</v>
      </c>
    </row>
    <row r="19" spans="2:14" x14ac:dyDescent="0.3">
      <c r="B19" s="1" t="s">
        <v>73</v>
      </c>
      <c r="C19" s="13"/>
      <c r="D19" s="13">
        <v>9</v>
      </c>
      <c r="E19" s="13"/>
      <c r="F19" s="13"/>
      <c r="G19" s="13">
        <v>8</v>
      </c>
      <c r="H19" s="13"/>
      <c r="I19" s="13"/>
      <c r="J19" s="13"/>
      <c r="K19" s="13"/>
      <c r="L19" s="13"/>
      <c r="M19" s="14" t="str">
        <f>MID(Tab_MS[[#This Row],[Player]], FIND(" ", Tab_MS[[#This Row],[Player]]) + 1, 1)</f>
        <v>S</v>
      </c>
      <c r="N19" s="14" cm="1">
        <f t="array" ref="N19">points(Tab_MS[[#This Row],[T1]])+points(Tab_MS[[#This Row],[T2]])+points(Tab_MS[[#This Row],[T3]])+points(Tab_MS[[#This Row],[T4]])+points(Tab_MS[[#This Row],[T5]])+points(Tab_MS[[#This Row],[T6]])+points(Tab_MS[[#This Row],[T7]])+points(Tab_MS[[#This Row],[T8]])+points(Tab_MS[[#This Row],[T9]])+points(Tab_MS[[#This Row],[T10]])</f>
        <v>65</v>
      </c>
    </row>
    <row r="20" spans="2:14" x14ac:dyDescent="0.3">
      <c r="B20" s="1" t="s">
        <v>74</v>
      </c>
      <c r="C20" s="13"/>
      <c r="D20" s="13">
        <v>8</v>
      </c>
      <c r="E20" s="13"/>
      <c r="F20" s="13"/>
      <c r="G20" s="13">
        <v>9</v>
      </c>
      <c r="H20" s="13"/>
      <c r="I20" s="13"/>
      <c r="J20" s="13"/>
      <c r="K20" s="13"/>
      <c r="L20" s="13"/>
      <c r="M20" s="14" t="str">
        <f>MID(Tab_MS[[#This Row],[Player]], FIND(" ", Tab_MS[[#This Row],[Player]]) + 1, 1)</f>
        <v>A</v>
      </c>
      <c r="N20" s="14" cm="1">
        <f t="array" ref="N20">points(Tab_MS[[#This Row],[T1]])+points(Tab_MS[[#This Row],[T2]])+points(Tab_MS[[#This Row],[T3]])+points(Tab_MS[[#This Row],[T4]])+points(Tab_MS[[#This Row],[T5]])+points(Tab_MS[[#This Row],[T6]])+points(Tab_MS[[#This Row],[T7]])+points(Tab_MS[[#This Row],[T8]])+points(Tab_MS[[#This Row],[T9]])+points(Tab_MS[[#This Row],[T10]])</f>
        <v>65</v>
      </c>
    </row>
    <row r="21" spans="2:14" x14ac:dyDescent="0.3">
      <c r="B21" s="1" t="s">
        <v>70</v>
      </c>
      <c r="C21" s="13"/>
      <c r="D21" s="13"/>
      <c r="E21" s="13">
        <v>8</v>
      </c>
      <c r="F21" s="13"/>
      <c r="G21" s="13">
        <v>12</v>
      </c>
      <c r="H21" s="13"/>
      <c r="I21" s="13"/>
      <c r="J21" s="13"/>
      <c r="K21" s="13"/>
      <c r="L21" s="13"/>
      <c r="M21" s="14" t="str">
        <f>MID(Tab_MS[[#This Row],[Player]], FIND(" ", Tab_MS[[#This Row],[Player]]) + 1, 1)</f>
        <v>P</v>
      </c>
      <c r="N21" s="14" cm="1">
        <f t="array" ref="N21">points(Tab_MS[[#This Row],[T1]])+points(Tab_MS[[#This Row],[T2]])+points(Tab_MS[[#This Row],[T3]])+points(Tab_MS[[#This Row],[T4]])+points(Tab_MS[[#This Row],[T5]])+points(Tab_MS[[#This Row],[T6]])+points(Tab_MS[[#This Row],[T7]])+points(Tab_MS[[#This Row],[T8]])+points(Tab_MS[[#This Row],[T9]])+points(Tab_MS[[#This Row],[T10]])</f>
        <v>56</v>
      </c>
    </row>
    <row r="22" spans="2:14" x14ac:dyDescent="0.3">
      <c r="B22" s="1" t="s">
        <v>59</v>
      </c>
      <c r="C22" s="13"/>
      <c r="D22" s="13"/>
      <c r="E22" s="13">
        <v>4</v>
      </c>
      <c r="F22" s="13"/>
      <c r="G22" s="13"/>
      <c r="H22" s="13"/>
      <c r="I22" s="13"/>
      <c r="J22" s="13"/>
      <c r="K22" s="13"/>
      <c r="L22" s="13"/>
      <c r="M22" s="14" t="str">
        <f>MID(Tab_MS[[#This Row],[Player]], FIND(" ", Tab_MS[[#This Row],[Player]]) + 1, 1)</f>
        <v>K</v>
      </c>
      <c r="N22" s="14" cm="1">
        <f t="array" ref="N22">points(Tab_MS[[#This Row],[T1]])+points(Tab_MS[[#This Row],[T2]])+points(Tab_MS[[#This Row],[T3]])+points(Tab_MS[[#This Row],[T4]])+points(Tab_MS[[#This Row],[T5]])+points(Tab_MS[[#This Row],[T6]])+points(Tab_MS[[#This Row],[T7]])+points(Tab_MS[[#This Row],[T8]])+points(Tab_MS[[#This Row],[T9]])+points(Tab_MS[[#This Row],[T10]])</f>
        <v>55</v>
      </c>
    </row>
    <row r="23" spans="2:14" x14ac:dyDescent="0.3">
      <c r="B23" s="2" t="s">
        <v>76</v>
      </c>
      <c r="C23" s="17"/>
      <c r="D23" s="17">
        <v>10</v>
      </c>
      <c r="E23" s="17"/>
      <c r="F23" s="17"/>
      <c r="G23" s="17">
        <v>10</v>
      </c>
      <c r="H23" s="17"/>
      <c r="I23" s="17"/>
      <c r="J23" s="17"/>
      <c r="K23" s="17"/>
      <c r="L23" s="17"/>
      <c r="M23" s="18" t="str">
        <f>MID(Tab_MS[[#This Row],[Player]], FIND(" ", Tab_MS[[#This Row],[Player]]) + 1, 1)</f>
        <v>S</v>
      </c>
      <c r="N23" s="18" cm="1">
        <f t="array" ref="N23">points(Tab_MS[[#This Row],[T1]])+points(Tab_MS[[#This Row],[T2]])+points(Tab_MS[[#This Row],[T3]])+points(Tab_MS[[#This Row],[T4]])+points(Tab_MS[[#This Row],[T5]])+points(Tab_MS[[#This Row],[T6]])+points(Tab_MS[[#This Row],[T7]])+points(Tab_MS[[#This Row],[T8]])+points(Tab_MS[[#This Row],[T9]])+points(Tab_MS[[#This Row],[T10]])</f>
        <v>50</v>
      </c>
    </row>
    <row r="24" spans="2:14" x14ac:dyDescent="0.3">
      <c r="B24" s="2" t="s">
        <v>77</v>
      </c>
      <c r="C24" s="17"/>
      <c r="D24" s="17">
        <v>11</v>
      </c>
      <c r="E24" s="17"/>
      <c r="F24" s="17"/>
      <c r="G24" s="17">
        <v>11</v>
      </c>
      <c r="H24" s="17"/>
      <c r="I24" s="17"/>
      <c r="J24" s="17"/>
      <c r="K24" s="17"/>
      <c r="L24" s="17"/>
      <c r="M24" s="18" t="str">
        <f>MID(Tab_MS[[#This Row],[Player]], FIND(" ", Tab_MS[[#This Row],[Player]]) + 1, 1)</f>
        <v>K</v>
      </c>
      <c r="N24" s="18" cm="1">
        <f t="array" ref="N24">points(Tab_MS[[#This Row],[T1]])+points(Tab_MS[[#This Row],[T2]])+points(Tab_MS[[#This Row],[T3]])+points(Tab_MS[[#This Row],[T4]])+points(Tab_MS[[#This Row],[T5]])+points(Tab_MS[[#This Row],[T6]])+points(Tab_MS[[#This Row],[T7]])+points(Tab_MS[[#This Row],[T8]])+points(Tab_MS[[#This Row],[T9]])+points(Tab_MS[[#This Row],[T10]])</f>
        <v>46</v>
      </c>
    </row>
  </sheetData>
  <sortState xmlns:xlrd2="http://schemas.microsoft.com/office/spreadsheetml/2017/richdata2" ref="P3:Q14">
    <sortCondition descending="1" ref="Q3:Q14"/>
  </sortState>
  <phoneticPr fontId="1" type="noConversion"/>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FFB219-5984-401C-9509-2AA69833F1C5}">
  <sheetPr codeName="Sheet1"/>
  <dimension ref="A1:C1000"/>
  <sheetViews>
    <sheetView topLeftCell="A13" workbookViewId="0">
      <selection activeCell="F11" sqref="F11"/>
    </sheetView>
  </sheetViews>
  <sheetFormatPr defaultRowHeight="14.4" x14ac:dyDescent="0.3"/>
  <cols>
    <col min="1" max="1" width="23.109375" bestFit="1" customWidth="1"/>
    <col min="2" max="2" width="12.6640625" bestFit="1" customWidth="1"/>
    <col min="3" max="3" width="12.33203125" bestFit="1" customWidth="1"/>
    <col min="8" max="8" width="8.88671875" customWidth="1"/>
  </cols>
  <sheetData>
    <row r="1" spans="1:3" x14ac:dyDescent="0.3">
      <c r="A1" s="8" t="s">
        <v>1</v>
      </c>
      <c r="B1" t="s">
        <v>13</v>
      </c>
      <c r="C1" s="10" t="s">
        <v>14</v>
      </c>
    </row>
    <row r="2" spans="1:3" x14ac:dyDescent="0.3">
      <c r="A2" s="9" t="s">
        <v>55</v>
      </c>
      <c r="B2" s="12">
        <v>665</v>
      </c>
      <c r="C2">
        <f t="shared" ref="C2:C33" si="0">IF(ROW()-ROW($C$1)+1 &lt;= COUNTA($A$1:$A$1000),_xlfn.RANK.EQ(GETPIVOTDATA("Points",$A$1,"Player",A2),$B$2:$B$1000), "")</f>
        <v>1</v>
      </c>
    </row>
    <row r="3" spans="1:3" x14ac:dyDescent="0.3">
      <c r="A3" s="9" t="s">
        <v>78</v>
      </c>
      <c r="B3" s="12">
        <v>590</v>
      </c>
      <c r="C3">
        <f t="shared" si="0"/>
        <v>2</v>
      </c>
    </row>
    <row r="4" spans="1:3" x14ac:dyDescent="0.3">
      <c r="A4" s="9" t="s">
        <v>82</v>
      </c>
      <c r="B4" s="12">
        <v>545</v>
      </c>
      <c r="C4">
        <f t="shared" si="0"/>
        <v>3</v>
      </c>
    </row>
    <row r="5" spans="1:3" x14ac:dyDescent="0.3">
      <c r="A5" s="9" t="s">
        <v>61</v>
      </c>
      <c r="B5" s="12">
        <v>500</v>
      </c>
      <c r="C5">
        <f t="shared" si="0"/>
        <v>4</v>
      </c>
    </row>
    <row r="6" spans="1:3" x14ac:dyDescent="0.3">
      <c r="A6" s="9" t="s">
        <v>81</v>
      </c>
      <c r="B6" s="12">
        <v>455</v>
      </c>
      <c r="C6">
        <f t="shared" si="0"/>
        <v>5</v>
      </c>
    </row>
    <row r="7" spans="1:3" x14ac:dyDescent="0.3">
      <c r="A7" s="9" t="s">
        <v>62</v>
      </c>
      <c r="B7" s="12">
        <v>450</v>
      </c>
      <c r="C7">
        <f t="shared" si="0"/>
        <v>6</v>
      </c>
    </row>
    <row r="8" spans="1:3" x14ac:dyDescent="0.3">
      <c r="A8" s="9" t="s">
        <v>79</v>
      </c>
      <c r="B8" s="12">
        <v>445</v>
      </c>
      <c r="C8">
        <f t="shared" si="0"/>
        <v>7</v>
      </c>
    </row>
    <row r="9" spans="1:3" x14ac:dyDescent="0.3">
      <c r="A9" s="9" t="s">
        <v>80</v>
      </c>
      <c r="B9" s="12">
        <v>430</v>
      </c>
      <c r="C9">
        <f t="shared" si="0"/>
        <v>8</v>
      </c>
    </row>
    <row r="10" spans="1:3" x14ac:dyDescent="0.3">
      <c r="A10" s="9" t="s">
        <v>60</v>
      </c>
      <c r="B10" s="12">
        <v>425</v>
      </c>
      <c r="C10">
        <f t="shared" si="0"/>
        <v>9</v>
      </c>
    </row>
    <row r="11" spans="1:3" x14ac:dyDescent="0.3">
      <c r="A11" s="9" t="s">
        <v>129</v>
      </c>
      <c r="B11" s="12">
        <v>420</v>
      </c>
      <c r="C11">
        <f t="shared" si="0"/>
        <v>10</v>
      </c>
    </row>
    <row r="12" spans="1:3" x14ac:dyDescent="0.3">
      <c r="A12" s="9" t="s">
        <v>56</v>
      </c>
      <c r="B12" s="12">
        <v>405</v>
      </c>
      <c r="C12">
        <f t="shared" si="0"/>
        <v>11</v>
      </c>
    </row>
    <row r="13" spans="1:3" x14ac:dyDescent="0.3">
      <c r="A13" s="9" t="s">
        <v>59</v>
      </c>
      <c r="B13" s="12">
        <v>400</v>
      </c>
      <c r="C13">
        <f t="shared" si="0"/>
        <v>12</v>
      </c>
    </row>
    <row r="14" spans="1:3" x14ac:dyDescent="0.3">
      <c r="A14" s="9" t="s">
        <v>64</v>
      </c>
      <c r="B14" s="12">
        <v>370</v>
      </c>
      <c r="C14">
        <f t="shared" si="0"/>
        <v>13</v>
      </c>
    </row>
    <row r="15" spans="1:3" x14ac:dyDescent="0.3">
      <c r="A15" s="9" t="s">
        <v>75</v>
      </c>
      <c r="B15" s="12">
        <v>365</v>
      </c>
      <c r="C15">
        <f t="shared" si="0"/>
        <v>14</v>
      </c>
    </row>
    <row r="16" spans="1:3" x14ac:dyDescent="0.3">
      <c r="A16" s="9" t="s">
        <v>66</v>
      </c>
      <c r="B16" s="12">
        <v>355</v>
      </c>
      <c r="C16">
        <f t="shared" si="0"/>
        <v>15</v>
      </c>
    </row>
    <row r="17" spans="1:3" x14ac:dyDescent="0.3">
      <c r="A17" s="9" t="s">
        <v>67</v>
      </c>
      <c r="B17" s="12">
        <v>335</v>
      </c>
      <c r="C17">
        <f t="shared" si="0"/>
        <v>16</v>
      </c>
    </row>
    <row r="18" spans="1:3" x14ac:dyDescent="0.3">
      <c r="A18" s="9" t="s">
        <v>65</v>
      </c>
      <c r="B18" s="12">
        <v>335</v>
      </c>
      <c r="C18">
        <f t="shared" si="0"/>
        <v>16</v>
      </c>
    </row>
    <row r="19" spans="1:3" x14ac:dyDescent="0.3">
      <c r="A19" s="9" t="s">
        <v>68</v>
      </c>
      <c r="B19" s="12">
        <v>323</v>
      </c>
      <c r="C19">
        <f t="shared" si="0"/>
        <v>18</v>
      </c>
    </row>
    <row r="20" spans="1:3" x14ac:dyDescent="0.3">
      <c r="A20" s="9" t="s">
        <v>63</v>
      </c>
      <c r="B20" s="12">
        <v>305</v>
      </c>
      <c r="C20">
        <f t="shared" si="0"/>
        <v>19</v>
      </c>
    </row>
    <row r="21" spans="1:3" x14ac:dyDescent="0.3">
      <c r="A21" s="9" t="s">
        <v>69</v>
      </c>
      <c r="B21" s="12">
        <v>299</v>
      </c>
      <c r="C21">
        <f t="shared" si="0"/>
        <v>20</v>
      </c>
    </row>
    <row r="22" spans="1:3" x14ac:dyDescent="0.3">
      <c r="A22" s="9" t="s">
        <v>58</v>
      </c>
      <c r="B22" s="12">
        <v>280</v>
      </c>
      <c r="C22">
        <f t="shared" si="0"/>
        <v>21</v>
      </c>
    </row>
    <row r="23" spans="1:3" x14ac:dyDescent="0.3">
      <c r="A23" s="9" t="s">
        <v>57</v>
      </c>
      <c r="B23" s="12">
        <v>265</v>
      </c>
      <c r="C23">
        <f t="shared" si="0"/>
        <v>22</v>
      </c>
    </row>
    <row r="24" spans="1:3" x14ac:dyDescent="0.3">
      <c r="A24" s="9" t="s">
        <v>83</v>
      </c>
      <c r="B24" s="12">
        <v>235</v>
      </c>
      <c r="C24">
        <f t="shared" si="0"/>
        <v>23</v>
      </c>
    </row>
    <row r="25" spans="1:3" x14ac:dyDescent="0.3">
      <c r="A25" s="9" t="s">
        <v>95</v>
      </c>
      <c r="B25" s="12">
        <v>230</v>
      </c>
      <c r="C25">
        <f t="shared" si="0"/>
        <v>24</v>
      </c>
    </row>
    <row r="26" spans="1:3" x14ac:dyDescent="0.3">
      <c r="A26" s="9" t="s">
        <v>96</v>
      </c>
      <c r="B26" s="12">
        <v>230</v>
      </c>
      <c r="C26">
        <f t="shared" si="0"/>
        <v>24</v>
      </c>
    </row>
    <row r="27" spans="1:3" x14ac:dyDescent="0.3">
      <c r="A27" s="9" t="s">
        <v>131</v>
      </c>
      <c r="B27" s="12">
        <v>215</v>
      </c>
      <c r="C27">
        <f t="shared" si="0"/>
        <v>26</v>
      </c>
    </row>
    <row r="28" spans="1:3" x14ac:dyDescent="0.3">
      <c r="A28" s="9" t="s">
        <v>114</v>
      </c>
      <c r="B28" s="12">
        <v>210</v>
      </c>
      <c r="C28">
        <f t="shared" si="0"/>
        <v>27</v>
      </c>
    </row>
    <row r="29" spans="1:3" x14ac:dyDescent="0.3">
      <c r="A29" s="9" t="s">
        <v>130</v>
      </c>
      <c r="B29" s="12">
        <v>210</v>
      </c>
      <c r="C29">
        <f t="shared" si="0"/>
        <v>27</v>
      </c>
    </row>
    <row r="30" spans="1:3" x14ac:dyDescent="0.3">
      <c r="A30" s="9" t="s">
        <v>113</v>
      </c>
      <c r="B30" s="12">
        <v>210</v>
      </c>
      <c r="C30">
        <f t="shared" si="0"/>
        <v>27</v>
      </c>
    </row>
    <row r="31" spans="1:3" x14ac:dyDescent="0.3">
      <c r="A31" s="9" t="s">
        <v>84</v>
      </c>
      <c r="B31" s="12">
        <v>210</v>
      </c>
      <c r="C31">
        <f t="shared" si="0"/>
        <v>27</v>
      </c>
    </row>
    <row r="32" spans="1:3" x14ac:dyDescent="0.3">
      <c r="A32" s="9" t="s">
        <v>102</v>
      </c>
      <c r="B32" s="12">
        <v>200</v>
      </c>
      <c r="C32">
        <f t="shared" si="0"/>
        <v>31</v>
      </c>
    </row>
    <row r="33" spans="1:3" x14ac:dyDescent="0.3">
      <c r="A33" s="9" t="s">
        <v>92</v>
      </c>
      <c r="B33" s="12">
        <v>200</v>
      </c>
      <c r="C33">
        <f t="shared" si="0"/>
        <v>31</v>
      </c>
    </row>
    <row r="34" spans="1:3" x14ac:dyDescent="0.3">
      <c r="A34" s="9" t="s">
        <v>104</v>
      </c>
      <c r="B34" s="12">
        <v>175</v>
      </c>
      <c r="C34">
        <f t="shared" ref="C34:C65" si="1">IF(ROW()-ROW($C$1)+1 &lt;= COUNTA($A$1:$A$1000),_xlfn.RANK.EQ(GETPIVOTDATA("Points",$A$1,"Player",A34),$B$2:$B$1000), "")</f>
        <v>33</v>
      </c>
    </row>
    <row r="35" spans="1:3" x14ac:dyDescent="0.3">
      <c r="A35" s="9" t="s">
        <v>103</v>
      </c>
      <c r="B35" s="12">
        <v>175</v>
      </c>
      <c r="C35">
        <f t="shared" si="1"/>
        <v>33</v>
      </c>
    </row>
    <row r="36" spans="1:3" x14ac:dyDescent="0.3">
      <c r="A36" s="9" t="s">
        <v>93</v>
      </c>
      <c r="B36" s="12">
        <v>160</v>
      </c>
      <c r="C36">
        <f t="shared" si="1"/>
        <v>35</v>
      </c>
    </row>
    <row r="37" spans="1:3" x14ac:dyDescent="0.3">
      <c r="A37" s="9" t="s">
        <v>94</v>
      </c>
      <c r="B37" s="12">
        <v>160</v>
      </c>
      <c r="C37">
        <f t="shared" si="1"/>
        <v>35</v>
      </c>
    </row>
    <row r="38" spans="1:3" x14ac:dyDescent="0.3">
      <c r="A38" s="9" t="s">
        <v>119</v>
      </c>
      <c r="B38" s="12">
        <v>155</v>
      </c>
      <c r="C38">
        <f t="shared" si="1"/>
        <v>37</v>
      </c>
    </row>
    <row r="39" spans="1:3" x14ac:dyDescent="0.3">
      <c r="A39" s="9" t="s">
        <v>86</v>
      </c>
      <c r="B39" s="12">
        <v>155</v>
      </c>
      <c r="C39">
        <f t="shared" si="1"/>
        <v>37</v>
      </c>
    </row>
    <row r="40" spans="1:3" x14ac:dyDescent="0.3">
      <c r="A40" s="9" t="s">
        <v>128</v>
      </c>
      <c r="B40" s="12">
        <v>150</v>
      </c>
      <c r="C40">
        <f t="shared" si="1"/>
        <v>39</v>
      </c>
    </row>
    <row r="41" spans="1:3" x14ac:dyDescent="0.3">
      <c r="A41" s="9" t="s">
        <v>87</v>
      </c>
      <c r="B41" s="12">
        <v>150</v>
      </c>
      <c r="C41">
        <f t="shared" si="1"/>
        <v>39</v>
      </c>
    </row>
    <row r="42" spans="1:3" x14ac:dyDescent="0.3">
      <c r="A42" s="9" t="s">
        <v>127</v>
      </c>
      <c r="B42" s="12">
        <v>150</v>
      </c>
      <c r="C42">
        <f t="shared" si="1"/>
        <v>39</v>
      </c>
    </row>
    <row r="43" spans="1:3" x14ac:dyDescent="0.3">
      <c r="A43" s="9" t="s">
        <v>110</v>
      </c>
      <c r="B43" s="12">
        <v>150</v>
      </c>
      <c r="C43">
        <f t="shared" si="1"/>
        <v>39</v>
      </c>
    </row>
    <row r="44" spans="1:3" x14ac:dyDescent="0.3">
      <c r="A44" s="9" t="s">
        <v>99</v>
      </c>
      <c r="B44" s="12">
        <v>150</v>
      </c>
      <c r="C44">
        <f t="shared" si="1"/>
        <v>39</v>
      </c>
    </row>
    <row r="45" spans="1:3" x14ac:dyDescent="0.3">
      <c r="A45" s="9" t="s">
        <v>100</v>
      </c>
      <c r="B45" s="12">
        <v>150</v>
      </c>
      <c r="C45">
        <f t="shared" si="1"/>
        <v>39</v>
      </c>
    </row>
    <row r="46" spans="1:3" x14ac:dyDescent="0.3">
      <c r="A46" s="9" t="s">
        <v>111</v>
      </c>
      <c r="B46" s="12">
        <v>148</v>
      </c>
      <c r="C46">
        <f t="shared" si="1"/>
        <v>45</v>
      </c>
    </row>
    <row r="47" spans="1:3" x14ac:dyDescent="0.3">
      <c r="A47" s="9" t="s">
        <v>108</v>
      </c>
      <c r="B47" s="12">
        <v>140</v>
      </c>
      <c r="C47">
        <f t="shared" si="1"/>
        <v>46</v>
      </c>
    </row>
    <row r="48" spans="1:3" x14ac:dyDescent="0.3">
      <c r="A48" s="9" t="s">
        <v>107</v>
      </c>
      <c r="B48" s="12">
        <v>140</v>
      </c>
      <c r="C48">
        <f t="shared" si="1"/>
        <v>46</v>
      </c>
    </row>
    <row r="49" spans="1:3" x14ac:dyDescent="0.3">
      <c r="A49" s="9" t="s">
        <v>98</v>
      </c>
      <c r="B49" s="12">
        <v>135</v>
      </c>
      <c r="C49">
        <f t="shared" si="1"/>
        <v>48</v>
      </c>
    </row>
    <row r="50" spans="1:3" x14ac:dyDescent="0.3">
      <c r="A50" s="9" t="s">
        <v>97</v>
      </c>
      <c r="B50" s="12">
        <v>135</v>
      </c>
      <c r="C50">
        <f t="shared" si="1"/>
        <v>48</v>
      </c>
    </row>
    <row r="51" spans="1:3" x14ac:dyDescent="0.3">
      <c r="A51" s="9" t="s">
        <v>105</v>
      </c>
      <c r="B51" s="12">
        <v>125</v>
      </c>
      <c r="C51">
        <f t="shared" si="1"/>
        <v>50</v>
      </c>
    </row>
    <row r="52" spans="1:3" x14ac:dyDescent="0.3">
      <c r="A52" s="9" t="s">
        <v>121</v>
      </c>
      <c r="B52" s="12">
        <v>120</v>
      </c>
      <c r="C52">
        <f t="shared" si="1"/>
        <v>51</v>
      </c>
    </row>
    <row r="53" spans="1:3" x14ac:dyDescent="0.3">
      <c r="A53" s="9" t="s">
        <v>122</v>
      </c>
      <c r="B53" s="12">
        <v>120</v>
      </c>
      <c r="C53">
        <f t="shared" si="1"/>
        <v>51</v>
      </c>
    </row>
    <row r="54" spans="1:3" x14ac:dyDescent="0.3">
      <c r="A54" s="9" t="s">
        <v>85</v>
      </c>
      <c r="B54" s="12">
        <v>120</v>
      </c>
      <c r="C54">
        <f t="shared" si="1"/>
        <v>51</v>
      </c>
    </row>
    <row r="55" spans="1:3" x14ac:dyDescent="0.3">
      <c r="A55" s="9" t="s">
        <v>132</v>
      </c>
      <c r="B55" s="12">
        <v>115</v>
      </c>
      <c r="C55">
        <f t="shared" si="1"/>
        <v>54</v>
      </c>
    </row>
    <row r="56" spans="1:3" x14ac:dyDescent="0.3">
      <c r="A56" s="9" t="s">
        <v>118</v>
      </c>
      <c r="B56" s="12">
        <v>110</v>
      </c>
      <c r="C56">
        <f t="shared" si="1"/>
        <v>55</v>
      </c>
    </row>
    <row r="57" spans="1:3" x14ac:dyDescent="0.3">
      <c r="A57" s="9" t="s">
        <v>101</v>
      </c>
      <c r="B57" s="12">
        <v>110</v>
      </c>
      <c r="C57">
        <f t="shared" si="1"/>
        <v>55</v>
      </c>
    </row>
    <row r="58" spans="1:3" x14ac:dyDescent="0.3">
      <c r="A58" s="9" t="s">
        <v>70</v>
      </c>
      <c r="B58" s="12">
        <v>101</v>
      </c>
      <c r="C58">
        <f t="shared" si="1"/>
        <v>57</v>
      </c>
    </row>
    <row r="59" spans="1:3" x14ac:dyDescent="0.3">
      <c r="A59" s="9" t="s">
        <v>120</v>
      </c>
      <c r="B59" s="12">
        <v>90</v>
      </c>
      <c r="C59">
        <f t="shared" si="1"/>
        <v>58</v>
      </c>
    </row>
    <row r="60" spans="1:3" x14ac:dyDescent="0.3">
      <c r="A60" s="9" t="s">
        <v>123</v>
      </c>
      <c r="B60" s="12">
        <v>90</v>
      </c>
      <c r="C60">
        <f t="shared" si="1"/>
        <v>58</v>
      </c>
    </row>
    <row r="61" spans="1:3" x14ac:dyDescent="0.3">
      <c r="A61" s="9" t="s">
        <v>124</v>
      </c>
      <c r="B61" s="12">
        <v>90</v>
      </c>
      <c r="C61">
        <f t="shared" si="1"/>
        <v>58</v>
      </c>
    </row>
    <row r="62" spans="1:3" x14ac:dyDescent="0.3">
      <c r="A62" s="9" t="s">
        <v>88</v>
      </c>
      <c r="B62" s="12">
        <v>90</v>
      </c>
      <c r="C62">
        <f t="shared" si="1"/>
        <v>58</v>
      </c>
    </row>
    <row r="63" spans="1:3" x14ac:dyDescent="0.3">
      <c r="A63" s="9" t="s">
        <v>71</v>
      </c>
      <c r="B63" s="12">
        <v>90</v>
      </c>
      <c r="C63">
        <f t="shared" si="1"/>
        <v>58</v>
      </c>
    </row>
    <row r="64" spans="1:3" x14ac:dyDescent="0.3">
      <c r="A64" s="9" t="s">
        <v>126</v>
      </c>
      <c r="B64" s="12">
        <v>80</v>
      </c>
      <c r="C64">
        <f t="shared" si="1"/>
        <v>63</v>
      </c>
    </row>
    <row r="65" spans="1:3" x14ac:dyDescent="0.3">
      <c r="A65" s="9" t="s">
        <v>125</v>
      </c>
      <c r="B65" s="12">
        <v>80</v>
      </c>
      <c r="C65">
        <f t="shared" si="1"/>
        <v>63</v>
      </c>
    </row>
    <row r="66" spans="1:3" x14ac:dyDescent="0.3">
      <c r="A66" s="9" t="s">
        <v>72</v>
      </c>
      <c r="B66" s="12">
        <v>80</v>
      </c>
      <c r="C66">
        <f t="shared" ref="C66:C83" si="2">IF(ROW()-ROW($C$1)+1 &lt;= COUNTA($A$1:$A$1000),_xlfn.RANK.EQ(GETPIVOTDATA("Points",$A$1,"Player",A66),$B$2:$B$1000), "")</f>
        <v>63</v>
      </c>
    </row>
    <row r="67" spans="1:3" x14ac:dyDescent="0.3">
      <c r="A67" s="9" t="s">
        <v>73</v>
      </c>
      <c r="B67" s="12">
        <v>65</v>
      </c>
      <c r="C67">
        <f t="shared" si="2"/>
        <v>66</v>
      </c>
    </row>
    <row r="68" spans="1:3" x14ac:dyDescent="0.3">
      <c r="A68" s="9" t="s">
        <v>74</v>
      </c>
      <c r="B68" s="12">
        <v>65</v>
      </c>
      <c r="C68">
        <f t="shared" si="2"/>
        <v>66</v>
      </c>
    </row>
    <row r="69" spans="1:3" x14ac:dyDescent="0.3">
      <c r="A69" s="9" t="s">
        <v>116</v>
      </c>
      <c r="B69" s="12">
        <v>50</v>
      </c>
      <c r="C69">
        <f t="shared" si="2"/>
        <v>68</v>
      </c>
    </row>
    <row r="70" spans="1:3" x14ac:dyDescent="0.3">
      <c r="A70" s="9" t="s">
        <v>76</v>
      </c>
      <c r="B70" s="12">
        <v>50</v>
      </c>
      <c r="C70">
        <f t="shared" si="2"/>
        <v>68</v>
      </c>
    </row>
    <row r="71" spans="1:3" x14ac:dyDescent="0.3">
      <c r="A71" s="9" t="s">
        <v>115</v>
      </c>
      <c r="B71" s="12">
        <v>50</v>
      </c>
      <c r="C71">
        <f t="shared" si="2"/>
        <v>68</v>
      </c>
    </row>
    <row r="72" spans="1:3" x14ac:dyDescent="0.3">
      <c r="A72" s="9" t="s">
        <v>77</v>
      </c>
      <c r="B72" s="12">
        <v>46</v>
      </c>
      <c r="C72">
        <f t="shared" si="2"/>
        <v>71</v>
      </c>
    </row>
    <row r="73" spans="1:3" x14ac:dyDescent="0.3">
      <c r="A73" s="9" t="s">
        <v>117</v>
      </c>
      <c r="B73" s="12">
        <v>45</v>
      </c>
      <c r="C73">
        <f t="shared" si="2"/>
        <v>72</v>
      </c>
    </row>
    <row r="74" spans="1:3" x14ac:dyDescent="0.3">
      <c r="A74" s="9" t="s">
        <v>89</v>
      </c>
      <c r="B74" s="12">
        <v>40</v>
      </c>
      <c r="C74">
        <f t="shared" si="2"/>
        <v>73</v>
      </c>
    </row>
    <row r="75" spans="1:3" x14ac:dyDescent="0.3">
      <c r="A75" s="9" t="s">
        <v>90</v>
      </c>
      <c r="B75" s="12">
        <v>35</v>
      </c>
      <c r="C75">
        <f t="shared" si="2"/>
        <v>74</v>
      </c>
    </row>
    <row r="76" spans="1:3" x14ac:dyDescent="0.3">
      <c r="A76" s="9" t="s">
        <v>106</v>
      </c>
      <c r="B76" s="12">
        <v>35</v>
      </c>
      <c r="C76">
        <f t="shared" si="2"/>
        <v>74</v>
      </c>
    </row>
    <row r="77" spans="1:3" x14ac:dyDescent="0.3">
      <c r="A77" s="9" t="s">
        <v>91</v>
      </c>
      <c r="B77" s="12">
        <v>30</v>
      </c>
      <c r="C77">
        <f t="shared" si="2"/>
        <v>76</v>
      </c>
    </row>
    <row r="78" spans="1:3" x14ac:dyDescent="0.3">
      <c r="A78" s="9" t="s">
        <v>109</v>
      </c>
      <c r="B78" s="12">
        <v>25</v>
      </c>
      <c r="C78">
        <f t="shared" si="2"/>
        <v>77</v>
      </c>
    </row>
    <row r="79" spans="1:3" x14ac:dyDescent="0.3">
      <c r="A79" s="9" t="s">
        <v>112</v>
      </c>
      <c r="B79" s="12">
        <v>23</v>
      </c>
      <c r="C79">
        <f t="shared" si="2"/>
        <v>78</v>
      </c>
    </row>
    <row r="80" spans="1:3" x14ac:dyDescent="0.3">
      <c r="C80" t="str">
        <f t="shared" si="2"/>
        <v/>
      </c>
    </row>
    <row r="81" spans="3:3" x14ac:dyDescent="0.3">
      <c r="C81" t="str">
        <f t="shared" si="2"/>
        <v/>
      </c>
    </row>
    <row r="82" spans="3:3" x14ac:dyDescent="0.3">
      <c r="C82" t="str">
        <f t="shared" si="2"/>
        <v/>
      </c>
    </row>
    <row r="83" spans="3:3" x14ac:dyDescent="0.3">
      <c r="C83" t="str">
        <f t="shared" si="2"/>
        <v/>
      </c>
    </row>
    <row r="84" spans="3:3" x14ac:dyDescent="0.3">
      <c r="C84" t="str">
        <f t="shared" ref="C84:C85" si="3">IF(ROW()-ROW($C$1)+1 &lt;= COUNTA($A$1:$A$1000),_xlfn.RANK.EQ(GETPIVOTDATA("Points",$A$1,"Player",A84),$B$2:$B$1000), "")</f>
        <v/>
      </c>
    </row>
    <row r="85" spans="3:3" x14ac:dyDescent="0.3">
      <c r="C85" t="str">
        <f t="shared" si="3"/>
        <v/>
      </c>
    </row>
    <row r="87" spans="3:3" x14ac:dyDescent="0.3">
      <c r="C87" t="str">
        <f t="shared" ref="C87:C150" si="4">IF(ROW()-ROW($C$1)+1 &lt;= COUNTA($A$1:$A$1000),_xlfn.RANK.EQ(GETPIVOTDATA("Points",$A$1,"Player",A87),$B$2:$B$1000), "")</f>
        <v/>
      </c>
    </row>
    <row r="88" spans="3:3" x14ac:dyDescent="0.3">
      <c r="C88" t="str">
        <f t="shared" si="4"/>
        <v/>
      </c>
    </row>
    <row r="89" spans="3:3" x14ac:dyDescent="0.3">
      <c r="C89" t="str">
        <f t="shared" si="4"/>
        <v/>
      </c>
    </row>
    <row r="90" spans="3:3" x14ac:dyDescent="0.3">
      <c r="C90" t="str">
        <f t="shared" si="4"/>
        <v/>
      </c>
    </row>
    <row r="91" spans="3:3" x14ac:dyDescent="0.3">
      <c r="C91" t="str">
        <f t="shared" si="4"/>
        <v/>
      </c>
    </row>
    <row r="92" spans="3:3" x14ac:dyDescent="0.3">
      <c r="C92" t="str">
        <f t="shared" si="4"/>
        <v/>
      </c>
    </row>
    <row r="93" spans="3:3" x14ac:dyDescent="0.3">
      <c r="C93" t="str">
        <f t="shared" si="4"/>
        <v/>
      </c>
    </row>
    <row r="94" spans="3:3" x14ac:dyDescent="0.3">
      <c r="C94" t="str">
        <f t="shared" si="4"/>
        <v/>
      </c>
    </row>
    <row r="95" spans="3:3" x14ac:dyDescent="0.3">
      <c r="C95" t="str">
        <f t="shared" si="4"/>
        <v/>
      </c>
    </row>
    <row r="96" spans="3:3" x14ac:dyDescent="0.3">
      <c r="C96" t="str">
        <f t="shared" si="4"/>
        <v/>
      </c>
    </row>
    <row r="97" spans="3:3" x14ac:dyDescent="0.3">
      <c r="C97" t="str">
        <f t="shared" si="4"/>
        <v/>
      </c>
    </row>
    <row r="98" spans="3:3" x14ac:dyDescent="0.3">
      <c r="C98" t="str">
        <f t="shared" si="4"/>
        <v/>
      </c>
    </row>
    <row r="99" spans="3:3" x14ac:dyDescent="0.3">
      <c r="C99" t="str">
        <f t="shared" si="4"/>
        <v/>
      </c>
    </row>
    <row r="100" spans="3:3" x14ac:dyDescent="0.3">
      <c r="C100" t="str">
        <f t="shared" si="4"/>
        <v/>
      </c>
    </row>
    <row r="101" spans="3:3" x14ac:dyDescent="0.3">
      <c r="C101" t="str">
        <f t="shared" si="4"/>
        <v/>
      </c>
    </row>
    <row r="102" spans="3:3" x14ac:dyDescent="0.3">
      <c r="C102" t="str">
        <f t="shared" si="4"/>
        <v/>
      </c>
    </row>
    <row r="103" spans="3:3" x14ac:dyDescent="0.3">
      <c r="C103" t="str">
        <f t="shared" si="4"/>
        <v/>
      </c>
    </row>
    <row r="104" spans="3:3" x14ac:dyDescent="0.3">
      <c r="C104" t="str">
        <f t="shared" si="4"/>
        <v/>
      </c>
    </row>
    <row r="105" spans="3:3" x14ac:dyDescent="0.3">
      <c r="C105" t="str">
        <f t="shared" si="4"/>
        <v/>
      </c>
    </row>
    <row r="106" spans="3:3" x14ac:dyDescent="0.3">
      <c r="C106" t="str">
        <f t="shared" si="4"/>
        <v/>
      </c>
    </row>
    <row r="107" spans="3:3" x14ac:dyDescent="0.3">
      <c r="C107" t="str">
        <f t="shared" si="4"/>
        <v/>
      </c>
    </row>
    <row r="108" spans="3:3" x14ac:dyDescent="0.3">
      <c r="C108" t="str">
        <f t="shared" si="4"/>
        <v/>
      </c>
    </row>
    <row r="109" spans="3:3" x14ac:dyDescent="0.3">
      <c r="C109" t="str">
        <f t="shared" si="4"/>
        <v/>
      </c>
    </row>
    <row r="110" spans="3:3" x14ac:dyDescent="0.3">
      <c r="C110" t="str">
        <f t="shared" si="4"/>
        <v/>
      </c>
    </row>
    <row r="111" spans="3:3" x14ac:dyDescent="0.3">
      <c r="C111" t="str">
        <f t="shared" si="4"/>
        <v/>
      </c>
    </row>
    <row r="112" spans="3:3" x14ac:dyDescent="0.3">
      <c r="C112" t="str">
        <f t="shared" si="4"/>
        <v/>
      </c>
    </row>
    <row r="113" spans="3:3" x14ac:dyDescent="0.3">
      <c r="C113" t="str">
        <f t="shared" si="4"/>
        <v/>
      </c>
    </row>
    <row r="114" spans="3:3" x14ac:dyDescent="0.3">
      <c r="C114" t="str">
        <f t="shared" si="4"/>
        <v/>
      </c>
    </row>
    <row r="115" spans="3:3" x14ac:dyDescent="0.3">
      <c r="C115" t="str">
        <f t="shared" si="4"/>
        <v/>
      </c>
    </row>
    <row r="116" spans="3:3" x14ac:dyDescent="0.3">
      <c r="C116" t="str">
        <f t="shared" si="4"/>
        <v/>
      </c>
    </row>
    <row r="117" spans="3:3" x14ac:dyDescent="0.3">
      <c r="C117" t="str">
        <f t="shared" si="4"/>
        <v/>
      </c>
    </row>
    <row r="118" spans="3:3" x14ac:dyDescent="0.3">
      <c r="C118" t="str">
        <f t="shared" si="4"/>
        <v/>
      </c>
    </row>
    <row r="119" spans="3:3" x14ac:dyDescent="0.3">
      <c r="C119" t="str">
        <f t="shared" si="4"/>
        <v/>
      </c>
    </row>
    <row r="120" spans="3:3" x14ac:dyDescent="0.3">
      <c r="C120" t="str">
        <f t="shared" si="4"/>
        <v/>
      </c>
    </row>
    <row r="121" spans="3:3" x14ac:dyDescent="0.3">
      <c r="C121" t="str">
        <f t="shared" si="4"/>
        <v/>
      </c>
    </row>
    <row r="122" spans="3:3" x14ac:dyDescent="0.3">
      <c r="C122" t="str">
        <f t="shared" si="4"/>
        <v/>
      </c>
    </row>
    <row r="123" spans="3:3" x14ac:dyDescent="0.3">
      <c r="C123" t="str">
        <f t="shared" si="4"/>
        <v/>
      </c>
    </row>
    <row r="124" spans="3:3" x14ac:dyDescent="0.3">
      <c r="C124" t="str">
        <f t="shared" si="4"/>
        <v/>
      </c>
    </row>
    <row r="125" spans="3:3" x14ac:dyDescent="0.3">
      <c r="C125" t="str">
        <f t="shared" si="4"/>
        <v/>
      </c>
    </row>
    <row r="126" spans="3:3" x14ac:dyDescent="0.3">
      <c r="C126" t="str">
        <f t="shared" si="4"/>
        <v/>
      </c>
    </row>
    <row r="127" spans="3:3" x14ac:dyDescent="0.3">
      <c r="C127" t="str">
        <f t="shared" si="4"/>
        <v/>
      </c>
    </row>
    <row r="128" spans="3:3" x14ac:dyDescent="0.3">
      <c r="C128" t="str">
        <f t="shared" si="4"/>
        <v/>
      </c>
    </row>
    <row r="129" spans="3:3" x14ac:dyDescent="0.3">
      <c r="C129" t="str">
        <f t="shared" si="4"/>
        <v/>
      </c>
    </row>
    <row r="130" spans="3:3" x14ac:dyDescent="0.3">
      <c r="C130" t="str">
        <f t="shared" si="4"/>
        <v/>
      </c>
    </row>
    <row r="131" spans="3:3" x14ac:dyDescent="0.3">
      <c r="C131" t="str">
        <f t="shared" si="4"/>
        <v/>
      </c>
    </row>
    <row r="132" spans="3:3" x14ac:dyDescent="0.3">
      <c r="C132" t="str">
        <f t="shared" si="4"/>
        <v/>
      </c>
    </row>
    <row r="133" spans="3:3" x14ac:dyDescent="0.3">
      <c r="C133" t="str">
        <f t="shared" si="4"/>
        <v/>
      </c>
    </row>
    <row r="134" spans="3:3" x14ac:dyDescent="0.3">
      <c r="C134" t="str">
        <f t="shared" si="4"/>
        <v/>
      </c>
    </row>
    <row r="135" spans="3:3" x14ac:dyDescent="0.3">
      <c r="C135" t="str">
        <f t="shared" si="4"/>
        <v/>
      </c>
    </row>
    <row r="136" spans="3:3" x14ac:dyDescent="0.3">
      <c r="C136" t="str">
        <f t="shared" si="4"/>
        <v/>
      </c>
    </row>
    <row r="137" spans="3:3" x14ac:dyDescent="0.3">
      <c r="C137" t="str">
        <f t="shared" si="4"/>
        <v/>
      </c>
    </row>
    <row r="138" spans="3:3" x14ac:dyDescent="0.3">
      <c r="C138" t="str">
        <f t="shared" si="4"/>
        <v/>
      </c>
    </row>
    <row r="139" spans="3:3" x14ac:dyDescent="0.3">
      <c r="C139" t="str">
        <f t="shared" si="4"/>
        <v/>
      </c>
    </row>
    <row r="140" spans="3:3" x14ac:dyDescent="0.3">
      <c r="C140" t="str">
        <f t="shared" si="4"/>
        <v/>
      </c>
    </row>
    <row r="141" spans="3:3" x14ac:dyDescent="0.3">
      <c r="C141" t="str">
        <f t="shared" si="4"/>
        <v/>
      </c>
    </row>
    <row r="142" spans="3:3" x14ac:dyDescent="0.3">
      <c r="C142" t="str">
        <f t="shared" si="4"/>
        <v/>
      </c>
    </row>
    <row r="143" spans="3:3" x14ac:dyDescent="0.3">
      <c r="C143" t="str">
        <f t="shared" si="4"/>
        <v/>
      </c>
    </row>
    <row r="144" spans="3:3" x14ac:dyDescent="0.3">
      <c r="C144" t="str">
        <f t="shared" si="4"/>
        <v/>
      </c>
    </row>
    <row r="145" spans="3:3" x14ac:dyDescent="0.3">
      <c r="C145" t="str">
        <f t="shared" si="4"/>
        <v/>
      </c>
    </row>
    <row r="146" spans="3:3" x14ac:dyDescent="0.3">
      <c r="C146" t="str">
        <f t="shared" si="4"/>
        <v/>
      </c>
    </row>
    <row r="147" spans="3:3" x14ac:dyDescent="0.3">
      <c r="C147" t="str">
        <f t="shared" si="4"/>
        <v/>
      </c>
    </row>
    <row r="148" spans="3:3" x14ac:dyDescent="0.3">
      <c r="C148" t="str">
        <f t="shared" si="4"/>
        <v/>
      </c>
    </row>
    <row r="149" spans="3:3" x14ac:dyDescent="0.3">
      <c r="C149" t="str">
        <f t="shared" si="4"/>
        <v/>
      </c>
    </row>
    <row r="150" spans="3:3" x14ac:dyDescent="0.3">
      <c r="C150" t="str">
        <f t="shared" si="4"/>
        <v/>
      </c>
    </row>
    <row r="151" spans="3:3" x14ac:dyDescent="0.3">
      <c r="C151" t="str">
        <f t="shared" ref="C151:C214" si="5">IF(ROW()-ROW($C$1)+1 &lt;= COUNTA($A$1:$A$1000),_xlfn.RANK.EQ(GETPIVOTDATA("Points",$A$1,"Player",A151),$B$2:$B$1000), "")</f>
        <v/>
      </c>
    </row>
    <row r="152" spans="3:3" x14ac:dyDescent="0.3">
      <c r="C152" t="str">
        <f t="shared" si="5"/>
        <v/>
      </c>
    </row>
    <row r="153" spans="3:3" x14ac:dyDescent="0.3">
      <c r="C153" t="str">
        <f t="shared" si="5"/>
        <v/>
      </c>
    </row>
    <row r="154" spans="3:3" x14ac:dyDescent="0.3">
      <c r="C154" t="str">
        <f t="shared" si="5"/>
        <v/>
      </c>
    </row>
    <row r="155" spans="3:3" x14ac:dyDescent="0.3">
      <c r="C155" t="str">
        <f t="shared" si="5"/>
        <v/>
      </c>
    </row>
    <row r="156" spans="3:3" x14ac:dyDescent="0.3">
      <c r="C156" t="str">
        <f t="shared" si="5"/>
        <v/>
      </c>
    </row>
    <row r="157" spans="3:3" x14ac:dyDescent="0.3">
      <c r="C157" t="str">
        <f t="shared" si="5"/>
        <v/>
      </c>
    </row>
    <row r="158" spans="3:3" x14ac:dyDescent="0.3">
      <c r="C158" t="str">
        <f t="shared" si="5"/>
        <v/>
      </c>
    </row>
    <row r="159" spans="3:3" x14ac:dyDescent="0.3">
      <c r="C159" t="str">
        <f t="shared" si="5"/>
        <v/>
      </c>
    </row>
    <row r="160" spans="3:3" x14ac:dyDescent="0.3">
      <c r="C160" t="str">
        <f t="shared" si="5"/>
        <v/>
      </c>
    </row>
    <row r="161" spans="3:3" x14ac:dyDescent="0.3">
      <c r="C161" t="str">
        <f t="shared" si="5"/>
        <v/>
      </c>
    </row>
    <row r="162" spans="3:3" x14ac:dyDescent="0.3">
      <c r="C162" t="str">
        <f t="shared" si="5"/>
        <v/>
      </c>
    </row>
    <row r="163" spans="3:3" x14ac:dyDescent="0.3">
      <c r="C163" t="str">
        <f t="shared" si="5"/>
        <v/>
      </c>
    </row>
    <row r="164" spans="3:3" x14ac:dyDescent="0.3">
      <c r="C164" t="str">
        <f t="shared" si="5"/>
        <v/>
      </c>
    </row>
    <row r="165" spans="3:3" x14ac:dyDescent="0.3">
      <c r="C165" t="str">
        <f t="shared" si="5"/>
        <v/>
      </c>
    </row>
    <row r="166" spans="3:3" x14ac:dyDescent="0.3">
      <c r="C166" t="str">
        <f t="shared" si="5"/>
        <v/>
      </c>
    </row>
    <row r="167" spans="3:3" x14ac:dyDescent="0.3">
      <c r="C167" t="str">
        <f t="shared" si="5"/>
        <v/>
      </c>
    </row>
    <row r="168" spans="3:3" x14ac:dyDescent="0.3">
      <c r="C168" t="str">
        <f t="shared" si="5"/>
        <v/>
      </c>
    </row>
    <row r="169" spans="3:3" x14ac:dyDescent="0.3">
      <c r="C169" t="str">
        <f t="shared" si="5"/>
        <v/>
      </c>
    </row>
    <row r="170" spans="3:3" x14ac:dyDescent="0.3">
      <c r="C170" t="str">
        <f t="shared" si="5"/>
        <v/>
      </c>
    </row>
    <row r="171" spans="3:3" x14ac:dyDescent="0.3">
      <c r="C171" t="str">
        <f t="shared" si="5"/>
        <v/>
      </c>
    </row>
    <row r="172" spans="3:3" x14ac:dyDescent="0.3">
      <c r="C172" t="str">
        <f t="shared" si="5"/>
        <v/>
      </c>
    </row>
    <row r="173" spans="3:3" x14ac:dyDescent="0.3">
      <c r="C173" t="str">
        <f t="shared" si="5"/>
        <v/>
      </c>
    </row>
    <row r="174" spans="3:3" x14ac:dyDescent="0.3">
      <c r="C174" t="str">
        <f t="shared" si="5"/>
        <v/>
      </c>
    </row>
    <row r="175" spans="3:3" x14ac:dyDescent="0.3">
      <c r="C175" t="str">
        <f t="shared" si="5"/>
        <v/>
      </c>
    </row>
    <row r="176" spans="3:3" x14ac:dyDescent="0.3">
      <c r="C176" t="str">
        <f t="shared" si="5"/>
        <v/>
      </c>
    </row>
    <row r="177" spans="3:3" x14ac:dyDescent="0.3">
      <c r="C177" t="str">
        <f t="shared" si="5"/>
        <v/>
      </c>
    </row>
    <row r="178" spans="3:3" x14ac:dyDescent="0.3">
      <c r="C178" t="str">
        <f t="shared" si="5"/>
        <v/>
      </c>
    </row>
    <row r="179" spans="3:3" x14ac:dyDescent="0.3">
      <c r="C179" t="str">
        <f t="shared" si="5"/>
        <v/>
      </c>
    </row>
    <row r="180" spans="3:3" x14ac:dyDescent="0.3">
      <c r="C180" t="str">
        <f t="shared" si="5"/>
        <v/>
      </c>
    </row>
    <row r="181" spans="3:3" x14ac:dyDescent="0.3">
      <c r="C181" t="str">
        <f t="shared" si="5"/>
        <v/>
      </c>
    </row>
    <row r="182" spans="3:3" x14ac:dyDescent="0.3">
      <c r="C182" t="str">
        <f t="shared" si="5"/>
        <v/>
      </c>
    </row>
    <row r="183" spans="3:3" x14ac:dyDescent="0.3">
      <c r="C183" t="str">
        <f t="shared" si="5"/>
        <v/>
      </c>
    </row>
    <row r="184" spans="3:3" x14ac:dyDescent="0.3">
      <c r="C184" t="str">
        <f t="shared" si="5"/>
        <v/>
      </c>
    </row>
    <row r="185" spans="3:3" x14ac:dyDescent="0.3">
      <c r="C185" t="str">
        <f t="shared" si="5"/>
        <v/>
      </c>
    </row>
    <row r="186" spans="3:3" x14ac:dyDescent="0.3">
      <c r="C186" t="str">
        <f t="shared" si="5"/>
        <v/>
      </c>
    </row>
    <row r="187" spans="3:3" x14ac:dyDescent="0.3">
      <c r="C187" t="str">
        <f t="shared" si="5"/>
        <v/>
      </c>
    </row>
    <row r="188" spans="3:3" x14ac:dyDescent="0.3">
      <c r="C188" t="str">
        <f t="shared" si="5"/>
        <v/>
      </c>
    </row>
    <row r="189" spans="3:3" x14ac:dyDescent="0.3">
      <c r="C189" t="str">
        <f t="shared" si="5"/>
        <v/>
      </c>
    </row>
    <row r="190" spans="3:3" x14ac:dyDescent="0.3">
      <c r="C190" t="str">
        <f t="shared" si="5"/>
        <v/>
      </c>
    </row>
    <row r="191" spans="3:3" x14ac:dyDescent="0.3">
      <c r="C191" t="str">
        <f t="shared" si="5"/>
        <v/>
      </c>
    </row>
    <row r="192" spans="3:3" x14ac:dyDescent="0.3">
      <c r="C192" t="str">
        <f t="shared" si="5"/>
        <v/>
      </c>
    </row>
    <row r="193" spans="3:3" x14ac:dyDescent="0.3">
      <c r="C193" t="str">
        <f t="shared" si="5"/>
        <v/>
      </c>
    </row>
    <row r="194" spans="3:3" x14ac:dyDescent="0.3">
      <c r="C194" t="str">
        <f t="shared" si="5"/>
        <v/>
      </c>
    </row>
    <row r="195" spans="3:3" x14ac:dyDescent="0.3">
      <c r="C195" t="str">
        <f t="shared" si="5"/>
        <v/>
      </c>
    </row>
    <row r="196" spans="3:3" x14ac:dyDescent="0.3">
      <c r="C196" t="str">
        <f t="shared" si="5"/>
        <v/>
      </c>
    </row>
    <row r="197" spans="3:3" x14ac:dyDescent="0.3">
      <c r="C197" t="str">
        <f t="shared" si="5"/>
        <v/>
      </c>
    </row>
    <row r="198" spans="3:3" x14ac:dyDescent="0.3">
      <c r="C198" t="str">
        <f t="shared" si="5"/>
        <v/>
      </c>
    </row>
    <row r="199" spans="3:3" x14ac:dyDescent="0.3">
      <c r="C199" t="str">
        <f t="shared" si="5"/>
        <v/>
      </c>
    </row>
    <row r="200" spans="3:3" x14ac:dyDescent="0.3">
      <c r="C200" t="str">
        <f t="shared" si="5"/>
        <v/>
      </c>
    </row>
    <row r="201" spans="3:3" x14ac:dyDescent="0.3">
      <c r="C201" t="str">
        <f t="shared" si="5"/>
        <v/>
      </c>
    </row>
    <row r="202" spans="3:3" x14ac:dyDescent="0.3">
      <c r="C202" t="str">
        <f t="shared" si="5"/>
        <v/>
      </c>
    </row>
    <row r="203" spans="3:3" x14ac:dyDescent="0.3">
      <c r="C203" t="str">
        <f t="shared" si="5"/>
        <v/>
      </c>
    </row>
    <row r="204" spans="3:3" x14ac:dyDescent="0.3">
      <c r="C204" t="str">
        <f t="shared" si="5"/>
        <v/>
      </c>
    </row>
    <row r="205" spans="3:3" x14ac:dyDescent="0.3">
      <c r="C205" t="str">
        <f t="shared" si="5"/>
        <v/>
      </c>
    </row>
    <row r="206" spans="3:3" x14ac:dyDescent="0.3">
      <c r="C206" t="str">
        <f t="shared" si="5"/>
        <v/>
      </c>
    </row>
    <row r="207" spans="3:3" x14ac:dyDescent="0.3">
      <c r="C207" t="str">
        <f t="shared" si="5"/>
        <v/>
      </c>
    </row>
    <row r="208" spans="3:3" x14ac:dyDescent="0.3">
      <c r="C208" t="str">
        <f t="shared" si="5"/>
        <v/>
      </c>
    </row>
    <row r="209" spans="3:3" x14ac:dyDescent="0.3">
      <c r="C209" t="str">
        <f t="shared" si="5"/>
        <v/>
      </c>
    </row>
    <row r="210" spans="3:3" x14ac:dyDescent="0.3">
      <c r="C210" t="str">
        <f t="shared" si="5"/>
        <v/>
      </c>
    </row>
    <row r="211" spans="3:3" x14ac:dyDescent="0.3">
      <c r="C211" t="str">
        <f t="shared" si="5"/>
        <v/>
      </c>
    </row>
    <row r="212" spans="3:3" x14ac:dyDescent="0.3">
      <c r="C212" t="str">
        <f t="shared" si="5"/>
        <v/>
      </c>
    </row>
    <row r="213" spans="3:3" x14ac:dyDescent="0.3">
      <c r="C213" t="str">
        <f t="shared" si="5"/>
        <v/>
      </c>
    </row>
    <row r="214" spans="3:3" x14ac:dyDescent="0.3">
      <c r="C214" t="str">
        <f t="shared" si="5"/>
        <v/>
      </c>
    </row>
    <row r="215" spans="3:3" x14ac:dyDescent="0.3">
      <c r="C215" t="str">
        <f t="shared" ref="C215:C278" si="6">IF(ROW()-ROW($C$1)+1 &lt;= COUNTA($A$1:$A$1000),_xlfn.RANK.EQ(GETPIVOTDATA("Points",$A$1,"Player",A215),$B$2:$B$1000), "")</f>
        <v/>
      </c>
    </row>
    <row r="216" spans="3:3" x14ac:dyDescent="0.3">
      <c r="C216" t="str">
        <f t="shared" si="6"/>
        <v/>
      </c>
    </row>
    <row r="217" spans="3:3" x14ac:dyDescent="0.3">
      <c r="C217" t="str">
        <f t="shared" si="6"/>
        <v/>
      </c>
    </row>
    <row r="218" spans="3:3" x14ac:dyDescent="0.3">
      <c r="C218" t="str">
        <f t="shared" si="6"/>
        <v/>
      </c>
    </row>
    <row r="219" spans="3:3" x14ac:dyDescent="0.3">
      <c r="C219" t="str">
        <f t="shared" si="6"/>
        <v/>
      </c>
    </row>
    <row r="220" spans="3:3" x14ac:dyDescent="0.3">
      <c r="C220" t="str">
        <f t="shared" si="6"/>
        <v/>
      </c>
    </row>
    <row r="221" spans="3:3" x14ac:dyDescent="0.3">
      <c r="C221" t="str">
        <f t="shared" si="6"/>
        <v/>
      </c>
    </row>
    <row r="222" spans="3:3" x14ac:dyDescent="0.3">
      <c r="C222" t="str">
        <f t="shared" si="6"/>
        <v/>
      </c>
    </row>
    <row r="223" spans="3:3" x14ac:dyDescent="0.3">
      <c r="C223" t="str">
        <f t="shared" si="6"/>
        <v/>
      </c>
    </row>
    <row r="224" spans="3:3" x14ac:dyDescent="0.3">
      <c r="C224" t="str">
        <f t="shared" si="6"/>
        <v/>
      </c>
    </row>
    <row r="225" spans="3:3" x14ac:dyDescent="0.3">
      <c r="C225" t="str">
        <f t="shared" si="6"/>
        <v/>
      </c>
    </row>
    <row r="226" spans="3:3" x14ac:dyDescent="0.3">
      <c r="C226" t="str">
        <f t="shared" si="6"/>
        <v/>
      </c>
    </row>
    <row r="227" spans="3:3" x14ac:dyDescent="0.3">
      <c r="C227" t="str">
        <f t="shared" si="6"/>
        <v/>
      </c>
    </row>
    <row r="228" spans="3:3" x14ac:dyDescent="0.3">
      <c r="C228" t="str">
        <f t="shared" si="6"/>
        <v/>
      </c>
    </row>
    <row r="229" spans="3:3" x14ac:dyDescent="0.3">
      <c r="C229" t="str">
        <f t="shared" si="6"/>
        <v/>
      </c>
    </row>
    <row r="230" spans="3:3" x14ac:dyDescent="0.3">
      <c r="C230" t="str">
        <f t="shared" si="6"/>
        <v/>
      </c>
    </row>
    <row r="231" spans="3:3" x14ac:dyDescent="0.3">
      <c r="C231" t="str">
        <f t="shared" si="6"/>
        <v/>
      </c>
    </row>
    <row r="232" spans="3:3" x14ac:dyDescent="0.3">
      <c r="C232" t="str">
        <f t="shared" si="6"/>
        <v/>
      </c>
    </row>
    <row r="233" spans="3:3" x14ac:dyDescent="0.3">
      <c r="C233" t="str">
        <f t="shared" si="6"/>
        <v/>
      </c>
    </row>
    <row r="234" spans="3:3" x14ac:dyDescent="0.3">
      <c r="C234" t="str">
        <f t="shared" si="6"/>
        <v/>
      </c>
    </row>
    <row r="235" spans="3:3" x14ac:dyDescent="0.3">
      <c r="C235" t="str">
        <f t="shared" si="6"/>
        <v/>
      </c>
    </row>
    <row r="236" spans="3:3" x14ac:dyDescent="0.3">
      <c r="C236" t="str">
        <f t="shared" si="6"/>
        <v/>
      </c>
    </row>
    <row r="237" spans="3:3" x14ac:dyDescent="0.3">
      <c r="C237" t="str">
        <f t="shared" si="6"/>
        <v/>
      </c>
    </row>
    <row r="238" spans="3:3" x14ac:dyDescent="0.3">
      <c r="C238" t="str">
        <f t="shared" si="6"/>
        <v/>
      </c>
    </row>
    <row r="239" spans="3:3" x14ac:dyDescent="0.3">
      <c r="C239" t="str">
        <f t="shared" si="6"/>
        <v/>
      </c>
    </row>
    <row r="240" spans="3:3" x14ac:dyDescent="0.3">
      <c r="C240" t="str">
        <f t="shared" si="6"/>
        <v/>
      </c>
    </row>
    <row r="241" spans="3:3" x14ac:dyDescent="0.3">
      <c r="C241" t="str">
        <f t="shared" si="6"/>
        <v/>
      </c>
    </row>
    <row r="242" spans="3:3" x14ac:dyDescent="0.3">
      <c r="C242" t="str">
        <f t="shared" si="6"/>
        <v/>
      </c>
    </row>
    <row r="243" spans="3:3" x14ac:dyDescent="0.3">
      <c r="C243" t="str">
        <f t="shared" si="6"/>
        <v/>
      </c>
    </row>
    <row r="244" spans="3:3" x14ac:dyDescent="0.3">
      <c r="C244" t="str">
        <f t="shared" si="6"/>
        <v/>
      </c>
    </row>
    <row r="245" spans="3:3" x14ac:dyDescent="0.3">
      <c r="C245" t="str">
        <f t="shared" si="6"/>
        <v/>
      </c>
    </row>
    <row r="246" spans="3:3" x14ac:dyDescent="0.3">
      <c r="C246" t="str">
        <f t="shared" si="6"/>
        <v/>
      </c>
    </row>
    <row r="247" spans="3:3" x14ac:dyDescent="0.3">
      <c r="C247" t="str">
        <f t="shared" si="6"/>
        <v/>
      </c>
    </row>
    <row r="248" spans="3:3" x14ac:dyDescent="0.3">
      <c r="C248" t="str">
        <f t="shared" si="6"/>
        <v/>
      </c>
    </row>
    <row r="249" spans="3:3" x14ac:dyDescent="0.3">
      <c r="C249" t="str">
        <f t="shared" si="6"/>
        <v/>
      </c>
    </row>
    <row r="250" spans="3:3" x14ac:dyDescent="0.3">
      <c r="C250" t="str">
        <f t="shared" si="6"/>
        <v/>
      </c>
    </row>
    <row r="251" spans="3:3" x14ac:dyDescent="0.3">
      <c r="C251" t="str">
        <f t="shared" si="6"/>
        <v/>
      </c>
    </row>
    <row r="252" spans="3:3" x14ac:dyDescent="0.3">
      <c r="C252" t="str">
        <f t="shared" si="6"/>
        <v/>
      </c>
    </row>
    <row r="253" spans="3:3" x14ac:dyDescent="0.3">
      <c r="C253" t="str">
        <f t="shared" si="6"/>
        <v/>
      </c>
    </row>
    <row r="254" spans="3:3" x14ac:dyDescent="0.3">
      <c r="C254" t="str">
        <f t="shared" si="6"/>
        <v/>
      </c>
    </row>
    <row r="255" spans="3:3" x14ac:dyDescent="0.3">
      <c r="C255" t="str">
        <f t="shared" si="6"/>
        <v/>
      </c>
    </row>
    <row r="256" spans="3:3" x14ac:dyDescent="0.3">
      <c r="C256" t="str">
        <f t="shared" si="6"/>
        <v/>
      </c>
    </row>
    <row r="257" spans="3:3" x14ac:dyDescent="0.3">
      <c r="C257" t="str">
        <f t="shared" si="6"/>
        <v/>
      </c>
    </row>
    <row r="258" spans="3:3" x14ac:dyDescent="0.3">
      <c r="C258" t="str">
        <f t="shared" si="6"/>
        <v/>
      </c>
    </row>
    <row r="259" spans="3:3" x14ac:dyDescent="0.3">
      <c r="C259" t="str">
        <f t="shared" si="6"/>
        <v/>
      </c>
    </row>
    <row r="260" spans="3:3" x14ac:dyDescent="0.3">
      <c r="C260" t="str">
        <f t="shared" si="6"/>
        <v/>
      </c>
    </row>
    <row r="261" spans="3:3" x14ac:dyDescent="0.3">
      <c r="C261" t="str">
        <f t="shared" si="6"/>
        <v/>
      </c>
    </row>
    <row r="262" spans="3:3" x14ac:dyDescent="0.3">
      <c r="C262" t="str">
        <f t="shared" si="6"/>
        <v/>
      </c>
    </row>
    <row r="263" spans="3:3" x14ac:dyDescent="0.3">
      <c r="C263" t="str">
        <f t="shared" si="6"/>
        <v/>
      </c>
    </row>
    <row r="264" spans="3:3" x14ac:dyDescent="0.3">
      <c r="C264" t="str">
        <f t="shared" si="6"/>
        <v/>
      </c>
    </row>
    <row r="265" spans="3:3" x14ac:dyDescent="0.3">
      <c r="C265" t="str">
        <f t="shared" si="6"/>
        <v/>
      </c>
    </row>
    <row r="266" spans="3:3" x14ac:dyDescent="0.3">
      <c r="C266" t="str">
        <f t="shared" si="6"/>
        <v/>
      </c>
    </row>
    <row r="267" spans="3:3" x14ac:dyDescent="0.3">
      <c r="C267" t="str">
        <f t="shared" si="6"/>
        <v/>
      </c>
    </row>
    <row r="268" spans="3:3" x14ac:dyDescent="0.3">
      <c r="C268" t="str">
        <f t="shared" si="6"/>
        <v/>
      </c>
    </row>
    <row r="269" spans="3:3" x14ac:dyDescent="0.3">
      <c r="C269" t="str">
        <f t="shared" si="6"/>
        <v/>
      </c>
    </row>
    <row r="270" spans="3:3" x14ac:dyDescent="0.3">
      <c r="C270" t="str">
        <f t="shared" si="6"/>
        <v/>
      </c>
    </row>
    <row r="271" spans="3:3" x14ac:dyDescent="0.3">
      <c r="C271" t="str">
        <f t="shared" si="6"/>
        <v/>
      </c>
    </row>
    <row r="272" spans="3:3" x14ac:dyDescent="0.3">
      <c r="C272" t="str">
        <f t="shared" si="6"/>
        <v/>
      </c>
    </row>
    <row r="273" spans="3:3" x14ac:dyDescent="0.3">
      <c r="C273" t="str">
        <f t="shared" si="6"/>
        <v/>
      </c>
    </row>
    <row r="274" spans="3:3" x14ac:dyDescent="0.3">
      <c r="C274" t="str">
        <f t="shared" si="6"/>
        <v/>
      </c>
    </row>
    <row r="275" spans="3:3" x14ac:dyDescent="0.3">
      <c r="C275" t="str">
        <f t="shared" si="6"/>
        <v/>
      </c>
    </row>
    <row r="276" spans="3:3" x14ac:dyDescent="0.3">
      <c r="C276" t="str">
        <f t="shared" si="6"/>
        <v/>
      </c>
    </row>
    <row r="277" spans="3:3" x14ac:dyDescent="0.3">
      <c r="C277" t="str">
        <f t="shared" si="6"/>
        <v/>
      </c>
    </row>
    <row r="278" spans="3:3" x14ac:dyDescent="0.3">
      <c r="C278" t="str">
        <f t="shared" si="6"/>
        <v/>
      </c>
    </row>
    <row r="279" spans="3:3" x14ac:dyDescent="0.3">
      <c r="C279" t="str">
        <f t="shared" ref="C279:C342" si="7">IF(ROW()-ROW($C$1)+1 &lt;= COUNTA($A$1:$A$1000),_xlfn.RANK.EQ(GETPIVOTDATA("Points",$A$1,"Player",A279),$B$2:$B$1000), "")</f>
        <v/>
      </c>
    </row>
    <row r="280" spans="3:3" x14ac:dyDescent="0.3">
      <c r="C280" t="str">
        <f t="shared" si="7"/>
        <v/>
      </c>
    </row>
    <row r="281" spans="3:3" x14ac:dyDescent="0.3">
      <c r="C281" t="str">
        <f t="shared" si="7"/>
        <v/>
      </c>
    </row>
    <row r="282" spans="3:3" x14ac:dyDescent="0.3">
      <c r="C282" t="str">
        <f t="shared" si="7"/>
        <v/>
      </c>
    </row>
    <row r="283" spans="3:3" x14ac:dyDescent="0.3">
      <c r="C283" t="str">
        <f t="shared" si="7"/>
        <v/>
      </c>
    </row>
    <row r="284" spans="3:3" x14ac:dyDescent="0.3">
      <c r="C284" t="str">
        <f t="shared" si="7"/>
        <v/>
      </c>
    </row>
    <row r="285" spans="3:3" x14ac:dyDescent="0.3">
      <c r="C285" t="str">
        <f t="shared" si="7"/>
        <v/>
      </c>
    </row>
    <row r="286" spans="3:3" x14ac:dyDescent="0.3">
      <c r="C286" t="str">
        <f t="shared" si="7"/>
        <v/>
      </c>
    </row>
    <row r="287" spans="3:3" x14ac:dyDescent="0.3">
      <c r="C287" t="str">
        <f t="shared" si="7"/>
        <v/>
      </c>
    </row>
    <row r="288" spans="3:3" x14ac:dyDescent="0.3">
      <c r="C288" t="str">
        <f t="shared" si="7"/>
        <v/>
      </c>
    </row>
    <row r="289" spans="3:3" x14ac:dyDescent="0.3">
      <c r="C289" t="str">
        <f t="shared" si="7"/>
        <v/>
      </c>
    </row>
    <row r="290" spans="3:3" x14ac:dyDescent="0.3">
      <c r="C290" t="str">
        <f t="shared" si="7"/>
        <v/>
      </c>
    </row>
    <row r="291" spans="3:3" x14ac:dyDescent="0.3">
      <c r="C291" t="str">
        <f t="shared" si="7"/>
        <v/>
      </c>
    </row>
    <row r="292" spans="3:3" x14ac:dyDescent="0.3">
      <c r="C292" t="str">
        <f t="shared" si="7"/>
        <v/>
      </c>
    </row>
    <row r="293" spans="3:3" x14ac:dyDescent="0.3">
      <c r="C293" t="str">
        <f t="shared" si="7"/>
        <v/>
      </c>
    </row>
    <row r="294" spans="3:3" x14ac:dyDescent="0.3">
      <c r="C294" t="str">
        <f t="shared" si="7"/>
        <v/>
      </c>
    </row>
    <row r="295" spans="3:3" x14ac:dyDescent="0.3">
      <c r="C295" t="str">
        <f t="shared" si="7"/>
        <v/>
      </c>
    </row>
    <row r="296" spans="3:3" x14ac:dyDescent="0.3">
      <c r="C296" t="str">
        <f t="shared" si="7"/>
        <v/>
      </c>
    </row>
    <row r="297" spans="3:3" x14ac:dyDescent="0.3">
      <c r="C297" t="str">
        <f t="shared" si="7"/>
        <v/>
      </c>
    </row>
    <row r="298" spans="3:3" x14ac:dyDescent="0.3">
      <c r="C298" t="str">
        <f t="shared" si="7"/>
        <v/>
      </c>
    </row>
    <row r="299" spans="3:3" x14ac:dyDescent="0.3">
      <c r="C299" t="str">
        <f t="shared" si="7"/>
        <v/>
      </c>
    </row>
    <row r="300" spans="3:3" x14ac:dyDescent="0.3">
      <c r="C300" t="str">
        <f t="shared" si="7"/>
        <v/>
      </c>
    </row>
    <row r="301" spans="3:3" x14ac:dyDescent="0.3">
      <c r="C301" t="str">
        <f t="shared" si="7"/>
        <v/>
      </c>
    </row>
    <row r="302" spans="3:3" x14ac:dyDescent="0.3">
      <c r="C302" t="str">
        <f t="shared" si="7"/>
        <v/>
      </c>
    </row>
    <row r="303" spans="3:3" x14ac:dyDescent="0.3">
      <c r="C303" t="str">
        <f t="shared" si="7"/>
        <v/>
      </c>
    </row>
    <row r="304" spans="3:3" x14ac:dyDescent="0.3">
      <c r="C304" t="str">
        <f t="shared" si="7"/>
        <v/>
      </c>
    </row>
    <row r="305" spans="3:3" x14ac:dyDescent="0.3">
      <c r="C305" t="str">
        <f t="shared" si="7"/>
        <v/>
      </c>
    </row>
    <row r="306" spans="3:3" x14ac:dyDescent="0.3">
      <c r="C306" t="str">
        <f t="shared" si="7"/>
        <v/>
      </c>
    </row>
    <row r="307" spans="3:3" x14ac:dyDescent="0.3">
      <c r="C307" t="str">
        <f t="shared" si="7"/>
        <v/>
      </c>
    </row>
    <row r="308" spans="3:3" x14ac:dyDescent="0.3">
      <c r="C308" t="str">
        <f t="shared" si="7"/>
        <v/>
      </c>
    </row>
    <row r="309" spans="3:3" x14ac:dyDescent="0.3">
      <c r="C309" t="str">
        <f t="shared" si="7"/>
        <v/>
      </c>
    </row>
    <row r="310" spans="3:3" x14ac:dyDescent="0.3">
      <c r="C310" t="str">
        <f t="shared" si="7"/>
        <v/>
      </c>
    </row>
    <row r="311" spans="3:3" x14ac:dyDescent="0.3">
      <c r="C311" t="str">
        <f t="shared" si="7"/>
        <v/>
      </c>
    </row>
    <row r="312" spans="3:3" x14ac:dyDescent="0.3">
      <c r="C312" t="str">
        <f t="shared" si="7"/>
        <v/>
      </c>
    </row>
    <row r="313" spans="3:3" x14ac:dyDescent="0.3">
      <c r="C313" t="str">
        <f t="shared" si="7"/>
        <v/>
      </c>
    </row>
    <row r="314" spans="3:3" x14ac:dyDescent="0.3">
      <c r="C314" t="str">
        <f t="shared" si="7"/>
        <v/>
      </c>
    </row>
    <row r="315" spans="3:3" x14ac:dyDescent="0.3">
      <c r="C315" t="str">
        <f t="shared" si="7"/>
        <v/>
      </c>
    </row>
    <row r="316" spans="3:3" x14ac:dyDescent="0.3">
      <c r="C316" t="str">
        <f t="shared" si="7"/>
        <v/>
      </c>
    </row>
    <row r="317" spans="3:3" x14ac:dyDescent="0.3">
      <c r="C317" t="str">
        <f t="shared" si="7"/>
        <v/>
      </c>
    </row>
    <row r="318" spans="3:3" x14ac:dyDescent="0.3">
      <c r="C318" t="str">
        <f t="shared" si="7"/>
        <v/>
      </c>
    </row>
    <row r="319" spans="3:3" x14ac:dyDescent="0.3">
      <c r="C319" t="str">
        <f t="shared" si="7"/>
        <v/>
      </c>
    </row>
    <row r="320" spans="3:3" x14ac:dyDescent="0.3">
      <c r="C320" t="str">
        <f t="shared" si="7"/>
        <v/>
      </c>
    </row>
    <row r="321" spans="3:3" x14ac:dyDescent="0.3">
      <c r="C321" t="str">
        <f t="shared" si="7"/>
        <v/>
      </c>
    </row>
    <row r="322" spans="3:3" x14ac:dyDescent="0.3">
      <c r="C322" t="str">
        <f t="shared" si="7"/>
        <v/>
      </c>
    </row>
    <row r="323" spans="3:3" x14ac:dyDescent="0.3">
      <c r="C323" t="str">
        <f t="shared" si="7"/>
        <v/>
      </c>
    </row>
    <row r="324" spans="3:3" x14ac:dyDescent="0.3">
      <c r="C324" t="str">
        <f t="shared" si="7"/>
        <v/>
      </c>
    </row>
    <row r="325" spans="3:3" x14ac:dyDescent="0.3">
      <c r="C325" t="str">
        <f t="shared" si="7"/>
        <v/>
      </c>
    </row>
    <row r="326" spans="3:3" x14ac:dyDescent="0.3">
      <c r="C326" t="str">
        <f t="shared" si="7"/>
        <v/>
      </c>
    </row>
    <row r="327" spans="3:3" x14ac:dyDescent="0.3">
      <c r="C327" t="str">
        <f t="shared" si="7"/>
        <v/>
      </c>
    </row>
    <row r="328" spans="3:3" x14ac:dyDescent="0.3">
      <c r="C328" t="str">
        <f t="shared" si="7"/>
        <v/>
      </c>
    </row>
    <row r="329" spans="3:3" x14ac:dyDescent="0.3">
      <c r="C329" t="str">
        <f t="shared" si="7"/>
        <v/>
      </c>
    </row>
    <row r="330" spans="3:3" x14ac:dyDescent="0.3">
      <c r="C330" t="str">
        <f t="shared" si="7"/>
        <v/>
      </c>
    </row>
    <row r="331" spans="3:3" x14ac:dyDescent="0.3">
      <c r="C331" t="str">
        <f t="shared" si="7"/>
        <v/>
      </c>
    </row>
    <row r="332" spans="3:3" x14ac:dyDescent="0.3">
      <c r="C332" t="str">
        <f t="shared" si="7"/>
        <v/>
      </c>
    </row>
    <row r="333" spans="3:3" x14ac:dyDescent="0.3">
      <c r="C333" t="str">
        <f t="shared" si="7"/>
        <v/>
      </c>
    </row>
    <row r="334" spans="3:3" x14ac:dyDescent="0.3">
      <c r="C334" t="str">
        <f t="shared" si="7"/>
        <v/>
      </c>
    </row>
    <row r="335" spans="3:3" x14ac:dyDescent="0.3">
      <c r="C335" t="str">
        <f t="shared" si="7"/>
        <v/>
      </c>
    </row>
    <row r="336" spans="3:3" x14ac:dyDescent="0.3">
      <c r="C336" t="str">
        <f t="shared" si="7"/>
        <v/>
      </c>
    </row>
    <row r="337" spans="3:3" x14ac:dyDescent="0.3">
      <c r="C337" t="str">
        <f t="shared" si="7"/>
        <v/>
      </c>
    </row>
    <row r="338" spans="3:3" x14ac:dyDescent="0.3">
      <c r="C338" t="str">
        <f t="shared" si="7"/>
        <v/>
      </c>
    </row>
    <row r="339" spans="3:3" x14ac:dyDescent="0.3">
      <c r="C339" t="str">
        <f t="shared" si="7"/>
        <v/>
      </c>
    </row>
    <row r="340" spans="3:3" x14ac:dyDescent="0.3">
      <c r="C340" t="str">
        <f t="shared" si="7"/>
        <v/>
      </c>
    </row>
    <row r="341" spans="3:3" x14ac:dyDescent="0.3">
      <c r="C341" t="str">
        <f t="shared" si="7"/>
        <v/>
      </c>
    </row>
    <row r="342" spans="3:3" x14ac:dyDescent="0.3">
      <c r="C342" t="str">
        <f t="shared" si="7"/>
        <v/>
      </c>
    </row>
    <row r="343" spans="3:3" x14ac:dyDescent="0.3">
      <c r="C343" t="str">
        <f t="shared" ref="C343:C406" si="8">IF(ROW()-ROW($C$1)+1 &lt;= COUNTA($A$1:$A$1000),_xlfn.RANK.EQ(GETPIVOTDATA("Points",$A$1,"Player",A343),$B$2:$B$1000), "")</f>
        <v/>
      </c>
    </row>
    <row r="344" spans="3:3" x14ac:dyDescent="0.3">
      <c r="C344" t="str">
        <f t="shared" si="8"/>
        <v/>
      </c>
    </row>
    <row r="345" spans="3:3" x14ac:dyDescent="0.3">
      <c r="C345" t="str">
        <f t="shared" si="8"/>
        <v/>
      </c>
    </row>
    <row r="346" spans="3:3" x14ac:dyDescent="0.3">
      <c r="C346" t="str">
        <f t="shared" si="8"/>
        <v/>
      </c>
    </row>
    <row r="347" spans="3:3" x14ac:dyDescent="0.3">
      <c r="C347" t="str">
        <f t="shared" si="8"/>
        <v/>
      </c>
    </row>
    <row r="348" spans="3:3" x14ac:dyDescent="0.3">
      <c r="C348" t="str">
        <f t="shared" si="8"/>
        <v/>
      </c>
    </row>
    <row r="349" spans="3:3" x14ac:dyDescent="0.3">
      <c r="C349" t="str">
        <f t="shared" si="8"/>
        <v/>
      </c>
    </row>
    <row r="350" spans="3:3" x14ac:dyDescent="0.3">
      <c r="C350" t="str">
        <f t="shared" si="8"/>
        <v/>
      </c>
    </row>
    <row r="351" spans="3:3" x14ac:dyDescent="0.3">
      <c r="C351" t="str">
        <f t="shared" si="8"/>
        <v/>
      </c>
    </row>
    <row r="352" spans="3:3" x14ac:dyDescent="0.3">
      <c r="C352" t="str">
        <f t="shared" si="8"/>
        <v/>
      </c>
    </row>
    <row r="353" spans="3:3" x14ac:dyDescent="0.3">
      <c r="C353" t="str">
        <f t="shared" si="8"/>
        <v/>
      </c>
    </row>
    <row r="354" spans="3:3" x14ac:dyDescent="0.3">
      <c r="C354" t="str">
        <f t="shared" si="8"/>
        <v/>
      </c>
    </row>
    <row r="355" spans="3:3" x14ac:dyDescent="0.3">
      <c r="C355" t="str">
        <f t="shared" si="8"/>
        <v/>
      </c>
    </row>
    <row r="356" spans="3:3" x14ac:dyDescent="0.3">
      <c r="C356" t="str">
        <f t="shared" si="8"/>
        <v/>
      </c>
    </row>
    <row r="357" spans="3:3" x14ac:dyDescent="0.3">
      <c r="C357" t="str">
        <f t="shared" si="8"/>
        <v/>
      </c>
    </row>
    <row r="358" spans="3:3" x14ac:dyDescent="0.3">
      <c r="C358" t="str">
        <f t="shared" si="8"/>
        <v/>
      </c>
    </row>
    <row r="359" spans="3:3" x14ac:dyDescent="0.3">
      <c r="C359" t="str">
        <f t="shared" si="8"/>
        <v/>
      </c>
    </row>
    <row r="360" spans="3:3" x14ac:dyDescent="0.3">
      <c r="C360" t="str">
        <f t="shared" si="8"/>
        <v/>
      </c>
    </row>
    <row r="361" spans="3:3" x14ac:dyDescent="0.3">
      <c r="C361" t="str">
        <f t="shared" si="8"/>
        <v/>
      </c>
    </row>
    <row r="362" spans="3:3" x14ac:dyDescent="0.3">
      <c r="C362" t="str">
        <f t="shared" si="8"/>
        <v/>
      </c>
    </row>
    <row r="363" spans="3:3" x14ac:dyDescent="0.3">
      <c r="C363" t="str">
        <f t="shared" si="8"/>
        <v/>
      </c>
    </row>
    <row r="364" spans="3:3" x14ac:dyDescent="0.3">
      <c r="C364" t="str">
        <f t="shared" si="8"/>
        <v/>
      </c>
    </row>
    <row r="365" spans="3:3" x14ac:dyDescent="0.3">
      <c r="C365" t="str">
        <f t="shared" si="8"/>
        <v/>
      </c>
    </row>
    <row r="366" spans="3:3" x14ac:dyDescent="0.3">
      <c r="C366" t="str">
        <f t="shared" si="8"/>
        <v/>
      </c>
    </row>
    <row r="367" spans="3:3" x14ac:dyDescent="0.3">
      <c r="C367" t="str">
        <f t="shared" si="8"/>
        <v/>
      </c>
    </row>
    <row r="368" spans="3:3" x14ac:dyDescent="0.3">
      <c r="C368" t="str">
        <f t="shared" si="8"/>
        <v/>
      </c>
    </row>
    <row r="369" spans="3:3" x14ac:dyDescent="0.3">
      <c r="C369" t="str">
        <f t="shared" si="8"/>
        <v/>
      </c>
    </row>
    <row r="370" spans="3:3" x14ac:dyDescent="0.3">
      <c r="C370" t="str">
        <f t="shared" si="8"/>
        <v/>
      </c>
    </row>
    <row r="371" spans="3:3" x14ac:dyDescent="0.3">
      <c r="C371" t="str">
        <f t="shared" si="8"/>
        <v/>
      </c>
    </row>
    <row r="372" spans="3:3" x14ac:dyDescent="0.3">
      <c r="C372" t="str">
        <f t="shared" si="8"/>
        <v/>
      </c>
    </row>
    <row r="373" spans="3:3" x14ac:dyDescent="0.3">
      <c r="C373" t="str">
        <f t="shared" si="8"/>
        <v/>
      </c>
    </row>
    <row r="374" spans="3:3" x14ac:dyDescent="0.3">
      <c r="C374" t="str">
        <f t="shared" si="8"/>
        <v/>
      </c>
    </row>
    <row r="375" spans="3:3" x14ac:dyDescent="0.3">
      <c r="C375" t="str">
        <f t="shared" si="8"/>
        <v/>
      </c>
    </row>
    <row r="376" spans="3:3" x14ac:dyDescent="0.3">
      <c r="C376" t="str">
        <f t="shared" si="8"/>
        <v/>
      </c>
    </row>
    <row r="377" spans="3:3" x14ac:dyDescent="0.3">
      <c r="C377" t="str">
        <f t="shared" si="8"/>
        <v/>
      </c>
    </row>
    <row r="378" spans="3:3" x14ac:dyDescent="0.3">
      <c r="C378" t="str">
        <f t="shared" si="8"/>
        <v/>
      </c>
    </row>
    <row r="379" spans="3:3" x14ac:dyDescent="0.3">
      <c r="C379" t="str">
        <f t="shared" si="8"/>
        <v/>
      </c>
    </row>
    <row r="380" spans="3:3" x14ac:dyDescent="0.3">
      <c r="C380" t="str">
        <f t="shared" si="8"/>
        <v/>
      </c>
    </row>
    <row r="381" spans="3:3" x14ac:dyDescent="0.3">
      <c r="C381" t="str">
        <f t="shared" si="8"/>
        <v/>
      </c>
    </row>
    <row r="382" spans="3:3" x14ac:dyDescent="0.3">
      <c r="C382" t="str">
        <f t="shared" si="8"/>
        <v/>
      </c>
    </row>
    <row r="383" spans="3:3" x14ac:dyDescent="0.3">
      <c r="C383" t="str">
        <f t="shared" si="8"/>
        <v/>
      </c>
    </row>
    <row r="384" spans="3:3" x14ac:dyDescent="0.3">
      <c r="C384" t="str">
        <f t="shared" si="8"/>
        <v/>
      </c>
    </row>
    <row r="385" spans="3:3" x14ac:dyDescent="0.3">
      <c r="C385" t="str">
        <f t="shared" si="8"/>
        <v/>
      </c>
    </row>
    <row r="386" spans="3:3" x14ac:dyDescent="0.3">
      <c r="C386" t="str">
        <f t="shared" si="8"/>
        <v/>
      </c>
    </row>
    <row r="387" spans="3:3" x14ac:dyDescent="0.3">
      <c r="C387" t="str">
        <f t="shared" si="8"/>
        <v/>
      </c>
    </row>
    <row r="388" spans="3:3" x14ac:dyDescent="0.3">
      <c r="C388" t="str">
        <f t="shared" si="8"/>
        <v/>
      </c>
    </row>
    <row r="389" spans="3:3" x14ac:dyDescent="0.3">
      <c r="C389" t="str">
        <f t="shared" si="8"/>
        <v/>
      </c>
    </row>
    <row r="390" spans="3:3" x14ac:dyDescent="0.3">
      <c r="C390" t="str">
        <f t="shared" si="8"/>
        <v/>
      </c>
    </row>
    <row r="391" spans="3:3" x14ac:dyDescent="0.3">
      <c r="C391" t="str">
        <f t="shared" si="8"/>
        <v/>
      </c>
    </row>
    <row r="392" spans="3:3" x14ac:dyDescent="0.3">
      <c r="C392" t="str">
        <f t="shared" si="8"/>
        <v/>
      </c>
    </row>
    <row r="393" spans="3:3" x14ac:dyDescent="0.3">
      <c r="C393" t="str">
        <f t="shared" si="8"/>
        <v/>
      </c>
    </row>
    <row r="394" spans="3:3" x14ac:dyDescent="0.3">
      <c r="C394" t="str">
        <f t="shared" si="8"/>
        <v/>
      </c>
    </row>
    <row r="395" spans="3:3" x14ac:dyDescent="0.3">
      <c r="C395" t="str">
        <f t="shared" si="8"/>
        <v/>
      </c>
    </row>
    <row r="396" spans="3:3" x14ac:dyDescent="0.3">
      <c r="C396" t="str">
        <f t="shared" si="8"/>
        <v/>
      </c>
    </row>
    <row r="397" spans="3:3" x14ac:dyDescent="0.3">
      <c r="C397" t="str">
        <f t="shared" si="8"/>
        <v/>
      </c>
    </row>
    <row r="398" spans="3:3" x14ac:dyDescent="0.3">
      <c r="C398" t="str">
        <f t="shared" si="8"/>
        <v/>
      </c>
    </row>
    <row r="399" spans="3:3" x14ac:dyDescent="0.3">
      <c r="C399" t="str">
        <f t="shared" si="8"/>
        <v/>
      </c>
    </row>
    <row r="400" spans="3:3" x14ac:dyDescent="0.3">
      <c r="C400" t="str">
        <f t="shared" si="8"/>
        <v/>
      </c>
    </row>
    <row r="401" spans="3:3" x14ac:dyDescent="0.3">
      <c r="C401" t="str">
        <f t="shared" si="8"/>
        <v/>
      </c>
    </row>
    <row r="402" spans="3:3" x14ac:dyDescent="0.3">
      <c r="C402" t="str">
        <f t="shared" si="8"/>
        <v/>
      </c>
    </row>
    <row r="403" spans="3:3" x14ac:dyDescent="0.3">
      <c r="C403" t="str">
        <f t="shared" si="8"/>
        <v/>
      </c>
    </row>
    <row r="404" spans="3:3" x14ac:dyDescent="0.3">
      <c r="C404" t="str">
        <f t="shared" si="8"/>
        <v/>
      </c>
    </row>
    <row r="405" spans="3:3" x14ac:dyDescent="0.3">
      <c r="C405" t="str">
        <f t="shared" si="8"/>
        <v/>
      </c>
    </row>
    <row r="406" spans="3:3" x14ac:dyDescent="0.3">
      <c r="C406" t="str">
        <f t="shared" si="8"/>
        <v/>
      </c>
    </row>
    <row r="407" spans="3:3" x14ac:dyDescent="0.3">
      <c r="C407" t="str">
        <f t="shared" ref="C407:C470" si="9">IF(ROW()-ROW($C$1)+1 &lt;= COUNTA($A$1:$A$1000),_xlfn.RANK.EQ(GETPIVOTDATA("Points",$A$1,"Player",A407),$B$2:$B$1000), "")</f>
        <v/>
      </c>
    </row>
    <row r="408" spans="3:3" x14ac:dyDescent="0.3">
      <c r="C408" t="str">
        <f t="shared" si="9"/>
        <v/>
      </c>
    </row>
    <row r="409" spans="3:3" x14ac:dyDescent="0.3">
      <c r="C409" t="str">
        <f t="shared" si="9"/>
        <v/>
      </c>
    </row>
    <row r="410" spans="3:3" x14ac:dyDescent="0.3">
      <c r="C410" t="str">
        <f t="shared" si="9"/>
        <v/>
      </c>
    </row>
    <row r="411" spans="3:3" x14ac:dyDescent="0.3">
      <c r="C411" t="str">
        <f t="shared" si="9"/>
        <v/>
      </c>
    </row>
    <row r="412" spans="3:3" x14ac:dyDescent="0.3">
      <c r="C412" t="str">
        <f t="shared" si="9"/>
        <v/>
      </c>
    </row>
    <row r="413" spans="3:3" x14ac:dyDescent="0.3">
      <c r="C413" t="str">
        <f t="shared" si="9"/>
        <v/>
      </c>
    </row>
    <row r="414" spans="3:3" x14ac:dyDescent="0.3">
      <c r="C414" t="str">
        <f t="shared" si="9"/>
        <v/>
      </c>
    </row>
    <row r="415" spans="3:3" x14ac:dyDescent="0.3">
      <c r="C415" t="str">
        <f t="shared" si="9"/>
        <v/>
      </c>
    </row>
    <row r="416" spans="3:3" x14ac:dyDescent="0.3">
      <c r="C416" t="str">
        <f t="shared" si="9"/>
        <v/>
      </c>
    </row>
    <row r="417" spans="3:3" x14ac:dyDescent="0.3">
      <c r="C417" t="str">
        <f t="shared" si="9"/>
        <v/>
      </c>
    </row>
    <row r="418" spans="3:3" x14ac:dyDescent="0.3">
      <c r="C418" t="str">
        <f t="shared" si="9"/>
        <v/>
      </c>
    </row>
    <row r="419" spans="3:3" x14ac:dyDescent="0.3">
      <c r="C419" t="str">
        <f t="shared" si="9"/>
        <v/>
      </c>
    </row>
    <row r="420" spans="3:3" x14ac:dyDescent="0.3">
      <c r="C420" t="str">
        <f t="shared" si="9"/>
        <v/>
      </c>
    </row>
    <row r="421" spans="3:3" x14ac:dyDescent="0.3">
      <c r="C421" t="str">
        <f t="shared" si="9"/>
        <v/>
      </c>
    </row>
    <row r="422" spans="3:3" x14ac:dyDescent="0.3">
      <c r="C422" t="str">
        <f t="shared" si="9"/>
        <v/>
      </c>
    </row>
    <row r="423" spans="3:3" x14ac:dyDescent="0.3">
      <c r="C423" t="str">
        <f t="shared" si="9"/>
        <v/>
      </c>
    </row>
    <row r="424" spans="3:3" x14ac:dyDescent="0.3">
      <c r="C424" t="str">
        <f t="shared" si="9"/>
        <v/>
      </c>
    </row>
    <row r="425" spans="3:3" x14ac:dyDescent="0.3">
      <c r="C425" t="str">
        <f t="shared" si="9"/>
        <v/>
      </c>
    </row>
    <row r="426" spans="3:3" x14ac:dyDescent="0.3">
      <c r="C426" t="str">
        <f t="shared" si="9"/>
        <v/>
      </c>
    </row>
    <row r="427" spans="3:3" x14ac:dyDescent="0.3">
      <c r="C427" t="str">
        <f t="shared" si="9"/>
        <v/>
      </c>
    </row>
    <row r="428" spans="3:3" x14ac:dyDescent="0.3">
      <c r="C428" t="str">
        <f t="shared" si="9"/>
        <v/>
      </c>
    </row>
    <row r="429" spans="3:3" x14ac:dyDescent="0.3">
      <c r="C429" t="str">
        <f t="shared" si="9"/>
        <v/>
      </c>
    </row>
    <row r="430" spans="3:3" x14ac:dyDescent="0.3">
      <c r="C430" t="str">
        <f t="shared" si="9"/>
        <v/>
      </c>
    </row>
    <row r="431" spans="3:3" x14ac:dyDescent="0.3">
      <c r="C431" t="str">
        <f t="shared" si="9"/>
        <v/>
      </c>
    </row>
    <row r="432" spans="3:3" x14ac:dyDescent="0.3">
      <c r="C432" t="str">
        <f t="shared" si="9"/>
        <v/>
      </c>
    </row>
    <row r="433" spans="3:3" x14ac:dyDescent="0.3">
      <c r="C433" t="str">
        <f t="shared" si="9"/>
        <v/>
      </c>
    </row>
    <row r="434" spans="3:3" x14ac:dyDescent="0.3">
      <c r="C434" t="str">
        <f t="shared" si="9"/>
        <v/>
      </c>
    </row>
    <row r="435" spans="3:3" x14ac:dyDescent="0.3">
      <c r="C435" t="str">
        <f t="shared" si="9"/>
        <v/>
      </c>
    </row>
    <row r="436" spans="3:3" x14ac:dyDescent="0.3">
      <c r="C436" t="str">
        <f t="shared" si="9"/>
        <v/>
      </c>
    </row>
    <row r="437" spans="3:3" x14ac:dyDescent="0.3">
      <c r="C437" t="str">
        <f t="shared" si="9"/>
        <v/>
      </c>
    </row>
    <row r="438" spans="3:3" x14ac:dyDescent="0.3">
      <c r="C438" t="str">
        <f t="shared" si="9"/>
        <v/>
      </c>
    </row>
    <row r="439" spans="3:3" x14ac:dyDescent="0.3">
      <c r="C439" t="str">
        <f t="shared" si="9"/>
        <v/>
      </c>
    </row>
    <row r="440" spans="3:3" x14ac:dyDescent="0.3">
      <c r="C440" t="str">
        <f t="shared" si="9"/>
        <v/>
      </c>
    </row>
    <row r="441" spans="3:3" x14ac:dyDescent="0.3">
      <c r="C441" t="str">
        <f t="shared" si="9"/>
        <v/>
      </c>
    </row>
    <row r="442" spans="3:3" x14ac:dyDescent="0.3">
      <c r="C442" t="str">
        <f t="shared" si="9"/>
        <v/>
      </c>
    </row>
    <row r="443" spans="3:3" x14ac:dyDescent="0.3">
      <c r="C443" t="str">
        <f t="shared" si="9"/>
        <v/>
      </c>
    </row>
    <row r="444" spans="3:3" x14ac:dyDescent="0.3">
      <c r="C444" t="str">
        <f t="shared" si="9"/>
        <v/>
      </c>
    </row>
    <row r="445" spans="3:3" x14ac:dyDescent="0.3">
      <c r="C445" t="str">
        <f t="shared" si="9"/>
        <v/>
      </c>
    </row>
    <row r="446" spans="3:3" x14ac:dyDescent="0.3">
      <c r="C446" t="str">
        <f t="shared" si="9"/>
        <v/>
      </c>
    </row>
    <row r="447" spans="3:3" x14ac:dyDescent="0.3">
      <c r="C447" t="str">
        <f t="shared" si="9"/>
        <v/>
      </c>
    </row>
    <row r="448" spans="3:3" x14ac:dyDescent="0.3">
      <c r="C448" t="str">
        <f t="shared" si="9"/>
        <v/>
      </c>
    </row>
    <row r="449" spans="3:3" x14ac:dyDescent="0.3">
      <c r="C449" t="str">
        <f t="shared" si="9"/>
        <v/>
      </c>
    </row>
    <row r="450" spans="3:3" x14ac:dyDescent="0.3">
      <c r="C450" t="str">
        <f t="shared" si="9"/>
        <v/>
      </c>
    </row>
    <row r="451" spans="3:3" x14ac:dyDescent="0.3">
      <c r="C451" t="str">
        <f t="shared" si="9"/>
        <v/>
      </c>
    </row>
    <row r="452" spans="3:3" x14ac:dyDescent="0.3">
      <c r="C452" t="str">
        <f t="shared" si="9"/>
        <v/>
      </c>
    </row>
    <row r="453" spans="3:3" x14ac:dyDescent="0.3">
      <c r="C453" t="str">
        <f t="shared" si="9"/>
        <v/>
      </c>
    </row>
    <row r="454" spans="3:3" x14ac:dyDescent="0.3">
      <c r="C454" t="str">
        <f t="shared" si="9"/>
        <v/>
      </c>
    </row>
    <row r="455" spans="3:3" x14ac:dyDescent="0.3">
      <c r="C455" t="str">
        <f t="shared" si="9"/>
        <v/>
      </c>
    </row>
    <row r="456" spans="3:3" x14ac:dyDescent="0.3">
      <c r="C456" t="str">
        <f t="shared" si="9"/>
        <v/>
      </c>
    </row>
    <row r="457" spans="3:3" x14ac:dyDescent="0.3">
      <c r="C457" t="str">
        <f t="shared" si="9"/>
        <v/>
      </c>
    </row>
    <row r="458" spans="3:3" x14ac:dyDescent="0.3">
      <c r="C458" t="str">
        <f t="shared" si="9"/>
        <v/>
      </c>
    </row>
    <row r="459" spans="3:3" x14ac:dyDescent="0.3">
      <c r="C459" t="str">
        <f t="shared" si="9"/>
        <v/>
      </c>
    </row>
    <row r="460" spans="3:3" x14ac:dyDescent="0.3">
      <c r="C460" t="str">
        <f t="shared" si="9"/>
        <v/>
      </c>
    </row>
    <row r="461" spans="3:3" x14ac:dyDescent="0.3">
      <c r="C461" t="str">
        <f t="shared" si="9"/>
        <v/>
      </c>
    </row>
    <row r="462" spans="3:3" x14ac:dyDescent="0.3">
      <c r="C462" t="str">
        <f t="shared" si="9"/>
        <v/>
      </c>
    </row>
    <row r="463" spans="3:3" x14ac:dyDescent="0.3">
      <c r="C463" t="str">
        <f t="shared" si="9"/>
        <v/>
      </c>
    </row>
    <row r="464" spans="3:3" x14ac:dyDescent="0.3">
      <c r="C464" t="str">
        <f t="shared" si="9"/>
        <v/>
      </c>
    </row>
    <row r="465" spans="3:3" x14ac:dyDescent="0.3">
      <c r="C465" t="str">
        <f t="shared" si="9"/>
        <v/>
      </c>
    </row>
    <row r="466" spans="3:3" x14ac:dyDescent="0.3">
      <c r="C466" t="str">
        <f t="shared" si="9"/>
        <v/>
      </c>
    </row>
    <row r="467" spans="3:3" x14ac:dyDescent="0.3">
      <c r="C467" t="str">
        <f t="shared" si="9"/>
        <v/>
      </c>
    </row>
    <row r="468" spans="3:3" x14ac:dyDescent="0.3">
      <c r="C468" t="str">
        <f t="shared" si="9"/>
        <v/>
      </c>
    </row>
    <row r="469" spans="3:3" x14ac:dyDescent="0.3">
      <c r="C469" t="str">
        <f t="shared" si="9"/>
        <v/>
      </c>
    </row>
    <row r="470" spans="3:3" x14ac:dyDescent="0.3">
      <c r="C470" t="str">
        <f t="shared" si="9"/>
        <v/>
      </c>
    </row>
    <row r="471" spans="3:3" x14ac:dyDescent="0.3">
      <c r="C471" t="str">
        <f t="shared" ref="C471:C534" si="10">IF(ROW()-ROW($C$1)+1 &lt;= COUNTA($A$1:$A$1000),_xlfn.RANK.EQ(GETPIVOTDATA("Points",$A$1,"Player",A471),$B$2:$B$1000), "")</f>
        <v/>
      </c>
    </row>
    <row r="472" spans="3:3" x14ac:dyDescent="0.3">
      <c r="C472" t="str">
        <f t="shared" si="10"/>
        <v/>
      </c>
    </row>
    <row r="473" spans="3:3" x14ac:dyDescent="0.3">
      <c r="C473" t="str">
        <f t="shared" si="10"/>
        <v/>
      </c>
    </row>
    <row r="474" spans="3:3" x14ac:dyDescent="0.3">
      <c r="C474" t="str">
        <f t="shared" si="10"/>
        <v/>
      </c>
    </row>
    <row r="475" spans="3:3" x14ac:dyDescent="0.3">
      <c r="C475" t="str">
        <f t="shared" si="10"/>
        <v/>
      </c>
    </row>
    <row r="476" spans="3:3" x14ac:dyDescent="0.3">
      <c r="C476" t="str">
        <f t="shared" si="10"/>
        <v/>
      </c>
    </row>
    <row r="477" spans="3:3" x14ac:dyDescent="0.3">
      <c r="C477" t="str">
        <f t="shared" si="10"/>
        <v/>
      </c>
    </row>
    <row r="478" spans="3:3" x14ac:dyDescent="0.3">
      <c r="C478" t="str">
        <f t="shared" si="10"/>
        <v/>
      </c>
    </row>
    <row r="479" spans="3:3" x14ac:dyDescent="0.3">
      <c r="C479" t="str">
        <f t="shared" si="10"/>
        <v/>
      </c>
    </row>
    <row r="480" spans="3:3" x14ac:dyDescent="0.3">
      <c r="C480" t="str">
        <f t="shared" si="10"/>
        <v/>
      </c>
    </row>
    <row r="481" spans="3:3" x14ac:dyDescent="0.3">
      <c r="C481" t="str">
        <f t="shared" si="10"/>
        <v/>
      </c>
    </row>
    <row r="482" spans="3:3" x14ac:dyDescent="0.3">
      <c r="C482" t="str">
        <f t="shared" si="10"/>
        <v/>
      </c>
    </row>
    <row r="483" spans="3:3" x14ac:dyDescent="0.3">
      <c r="C483" t="str">
        <f t="shared" si="10"/>
        <v/>
      </c>
    </row>
    <row r="484" spans="3:3" x14ac:dyDescent="0.3">
      <c r="C484" t="str">
        <f t="shared" si="10"/>
        <v/>
      </c>
    </row>
    <row r="485" spans="3:3" x14ac:dyDescent="0.3">
      <c r="C485" t="str">
        <f t="shared" si="10"/>
        <v/>
      </c>
    </row>
    <row r="486" spans="3:3" x14ac:dyDescent="0.3">
      <c r="C486" t="str">
        <f t="shared" si="10"/>
        <v/>
      </c>
    </row>
    <row r="487" spans="3:3" x14ac:dyDescent="0.3">
      <c r="C487" t="str">
        <f t="shared" si="10"/>
        <v/>
      </c>
    </row>
    <row r="488" spans="3:3" x14ac:dyDescent="0.3">
      <c r="C488" t="str">
        <f t="shared" si="10"/>
        <v/>
      </c>
    </row>
    <row r="489" spans="3:3" x14ac:dyDescent="0.3">
      <c r="C489" t="str">
        <f t="shared" si="10"/>
        <v/>
      </c>
    </row>
    <row r="490" spans="3:3" x14ac:dyDescent="0.3">
      <c r="C490" t="str">
        <f t="shared" si="10"/>
        <v/>
      </c>
    </row>
    <row r="491" spans="3:3" x14ac:dyDescent="0.3">
      <c r="C491" t="str">
        <f t="shared" si="10"/>
        <v/>
      </c>
    </row>
    <row r="492" spans="3:3" x14ac:dyDescent="0.3">
      <c r="C492" t="str">
        <f t="shared" si="10"/>
        <v/>
      </c>
    </row>
    <row r="493" spans="3:3" x14ac:dyDescent="0.3">
      <c r="C493" t="str">
        <f t="shared" si="10"/>
        <v/>
      </c>
    </row>
    <row r="494" spans="3:3" x14ac:dyDescent="0.3">
      <c r="C494" t="str">
        <f t="shared" si="10"/>
        <v/>
      </c>
    </row>
    <row r="495" spans="3:3" x14ac:dyDescent="0.3">
      <c r="C495" t="str">
        <f t="shared" si="10"/>
        <v/>
      </c>
    </row>
    <row r="496" spans="3:3" x14ac:dyDescent="0.3">
      <c r="C496" t="str">
        <f t="shared" si="10"/>
        <v/>
      </c>
    </row>
    <row r="497" spans="3:3" x14ac:dyDescent="0.3">
      <c r="C497" t="str">
        <f t="shared" si="10"/>
        <v/>
      </c>
    </row>
    <row r="498" spans="3:3" x14ac:dyDescent="0.3">
      <c r="C498" t="str">
        <f t="shared" si="10"/>
        <v/>
      </c>
    </row>
    <row r="499" spans="3:3" x14ac:dyDescent="0.3">
      <c r="C499" t="str">
        <f t="shared" si="10"/>
        <v/>
      </c>
    </row>
    <row r="500" spans="3:3" x14ac:dyDescent="0.3">
      <c r="C500" t="str">
        <f t="shared" si="10"/>
        <v/>
      </c>
    </row>
    <row r="501" spans="3:3" x14ac:dyDescent="0.3">
      <c r="C501" t="str">
        <f t="shared" si="10"/>
        <v/>
      </c>
    </row>
    <row r="502" spans="3:3" x14ac:dyDescent="0.3">
      <c r="C502" t="str">
        <f t="shared" si="10"/>
        <v/>
      </c>
    </row>
    <row r="503" spans="3:3" x14ac:dyDescent="0.3">
      <c r="C503" t="str">
        <f t="shared" si="10"/>
        <v/>
      </c>
    </row>
    <row r="504" spans="3:3" x14ac:dyDescent="0.3">
      <c r="C504" t="str">
        <f t="shared" si="10"/>
        <v/>
      </c>
    </row>
    <row r="505" spans="3:3" x14ac:dyDescent="0.3">
      <c r="C505" t="str">
        <f t="shared" si="10"/>
        <v/>
      </c>
    </row>
    <row r="506" spans="3:3" x14ac:dyDescent="0.3">
      <c r="C506" t="str">
        <f t="shared" si="10"/>
        <v/>
      </c>
    </row>
    <row r="507" spans="3:3" x14ac:dyDescent="0.3">
      <c r="C507" t="str">
        <f t="shared" si="10"/>
        <v/>
      </c>
    </row>
    <row r="508" spans="3:3" x14ac:dyDescent="0.3">
      <c r="C508" t="str">
        <f t="shared" si="10"/>
        <v/>
      </c>
    </row>
    <row r="509" spans="3:3" x14ac:dyDescent="0.3">
      <c r="C509" t="str">
        <f t="shared" si="10"/>
        <v/>
      </c>
    </row>
    <row r="510" spans="3:3" x14ac:dyDescent="0.3">
      <c r="C510" t="str">
        <f t="shared" si="10"/>
        <v/>
      </c>
    </row>
    <row r="511" spans="3:3" x14ac:dyDescent="0.3">
      <c r="C511" t="str">
        <f t="shared" si="10"/>
        <v/>
      </c>
    </row>
    <row r="512" spans="3:3" x14ac:dyDescent="0.3">
      <c r="C512" t="str">
        <f t="shared" si="10"/>
        <v/>
      </c>
    </row>
    <row r="513" spans="3:3" x14ac:dyDescent="0.3">
      <c r="C513" t="str">
        <f t="shared" si="10"/>
        <v/>
      </c>
    </row>
    <row r="514" spans="3:3" x14ac:dyDescent="0.3">
      <c r="C514" t="str">
        <f t="shared" si="10"/>
        <v/>
      </c>
    </row>
    <row r="515" spans="3:3" x14ac:dyDescent="0.3">
      <c r="C515" t="str">
        <f t="shared" si="10"/>
        <v/>
      </c>
    </row>
    <row r="516" spans="3:3" x14ac:dyDescent="0.3">
      <c r="C516" t="str">
        <f t="shared" si="10"/>
        <v/>
      </c>
    </row>
    <row r="517" spans="3:3" x14ac:dyDescent="0.3">
      <c r="C517" t="str">
        <f t="shared" si="10"/>
        <v/>
      </c>
    </row>
    <row r="518" spans="3:3" x14ac:dyDescent="0.3">
      <c r="C518" t="str">
        <f t="shared" si="10"/>
        <v/>
      </c>
    </row>
    <row r="519" spans="3:3" x14ac:dyDescent="0.3">
      <c r="C519" t="str">
        <f t="shared" si="10"/>
        <v/>
      </c>
    </row>
    <row r="520" spans="3:3" x14ac:dyDescent="0.3">
      <c r="C520" t="str">
        <f t="shared" si="10"/>
        <v/>
      </c>
    </row>
    <row r="521" spans="3:3" x14ac:dyDescent="0.3">
      <c r="C521" t="str">
        <f t="shared" si="10"/>
        <v/>
      </c>
    </row>
    <row r="522" spans="3:3" x14ac:dyDescent="0.3">
      <c r="C522" t="str">
        <f t="shared" si="10"/>
        <v/>
      </c>
    </row>
    <row r="523" spans="3:3" x14ac:dyDescent="0.3">
      <c r="C523" t="str">
        <f t="shared" si="10"/>
        <v/>
      </c>
    </row>
    <row r="524" spans="3:3" x14ac:dyDescent="0.3">
      <c r="C524" t="str">
        <f t="shared" si="10"/>
        <v/>
      </c>
    </row>
    <row r="525" spans="3:3" x14ac:dyDescent="0.3">
      <c r="C525" t="str">
        <f t="shared" si="10"/>
        <v/>
      </c>
    </row>
    <row r="526" spans="3:3" x14ac:dyDescent="0.3">
      <c r="C526" t="str">
        <f t="shared" si="10"/>
        <v/>
      </c>
    </row>
    <row r="527" spans="3:3" x14ac:dyDescent="0.3">
      <c r="C527" t="str">
        <f t="shared" si="10"/>
        <v/>
      </c>
    </row>
    <row r="528" spans="3:3" x14ac:dyDescent="0.3">
      <c r="C528" t="str">
        <f t="shared" si="10"/>
        <v/>
      </c>
    </row>
    <row r="529" spans="3:3" x14ac:dyDescent="0.3">
      <c r="C529" t="str">
        <f t="shared" si="10"/>
        <v/>
      </c>
    </row>
    <row r="530" spans="3:3" x14ac:dyDescent="0.3">
      <c r="C530" t="str">
        <f t="shared" si="10"/>
        <v/>
      </c>
    </row>
    <row r="531" spans="3:3" x14ac:dyDescent="0.3">
      <c r="C531" t="str">
        <f t="shared" si="10"/>
        <v/>
      </c>
    </row>
    <row r="532" spans="3:3" x14ac:dyDescent="0.3">
      <c r="C532" t="str">
        <f t="shared" si="10"/>
        <v/>
      </c>
    </row>
    <row r="533" spans="3:3" x14ac:dyDescent="0.3">
      <c r="C533" t="str">
        <f t="shared" si="10"/>
        <v/>
      </c>
    </row>
    <row r="534" spans="3:3" x14ac:dyDescent="0.3">
      <c r="C534" t="str">
        <f t="shared" si="10"/>
        <v/>
      </c>
    </row>
    <row r="535" spans="3:3" x14ac:dyDescent="0.3">
      <c r="C535" t="str">
        <f t="shared" ref="C535:C598" si="11">IF(ROW()-ROW($C$1)+1 &lt;= COUNTA($A$1:$A$1000),_xlfn.RANK.EQ(GETPIVOTDATA("Points",$A$1,"Player",A535),$B$2:$B$1000), "")</f>
        <v/>
      </c>
    </row>
    <row r="536" spans="3:3" x14ac:dyDescent="0.3">
      <c r="C536" t="str">
        <f t="shared" si="11"/>
        <v/>
      </c>
    </row>
    <row r="537" spans="3:3" x14ac:dyDescent="0.3">
      <c r="C537" t="str">
        <f t="shared" si="11"/>
        <v/>
      </c>
    </row>
    <row r="538" spans="3:3" x14ac:dyDescent="0.3">
      <c r="C538" t="str">
        <f t="shared" si="11"/>
        <v/>
      </c>
    </row>
    <row r="539" spans="3:3" x14ac:dyDescent="0.3">
      <c r="C539" t="str">
        <f t="shared" si="11"/>
        <v/>
      </c>
    </row>
    <row r="540" spans="3:3" x14ac:dyDescent="0.3">
      <c r="C540" t="str">
        <f t="shared" si="11"/>
        <v/>
      </c>
    </row>
    <row r="541" spans="3:3" x14ac:dyDescent="0.3">
      <c r="C541" t="str">
        <f t="shared" si="11"/>
        <v/>
      </c>
    </row>
    <row r="542" spans="3:3" x14ac:dyDescent="0.3">
      <c r="C542" t="str">
        <f t="shared" si="11"/>
        <v/>
      </c>
    </row>
    <row r="543" spans="3:3" x14ac:dyDescent="0.3">
      <c r="C543" t="str">
        <f t="shared" si="11"/>
        <v/>
      </c>
    </row>
    <row r="544" spans="3:3" x14ac:dyDescent="0.3">
      <c r="C544" t="str">
        <f t="shared" si="11"/>
        <v/>
      </c>
    </row>
    <row r="545" spans="3:3" x14ac:dyDescent="0.3">
      <c r="C545" t="str">
        <f t="shared" si="11"/>
        <v/>
      </c>
    </row>
    <row r="546" spans="3:3" x14ac:dyDescent="0.3">
      <c r="C546" t="str">
        <f t="shared" si="11"/>
        <v/>
      </c>
    </row>
    <row r="547" spans="3:3" x14ac:dyDescent="0.3">
      <c r="C547" t="str">
        <f t="shared" si="11"/>
        <v/>
      </c>
    </row>
    <row r="548" spans="3:3" x14ac:dyDescent="0.3">
      <c r="C548" t="str">
        <f t="shared" si="11"/>
        <v/>
      </c>
    </row>
    <row r="549" spans="3:3" x14ac:dyDescent="0.3">
      <c r="C549" t="str">
        <f t="shared" si="11"/>
        <v/>
      </c>
    </row>
    <row r="550" spans="3:3" x14ac:dyDescent="0.3">
      <c r="C550" t="str">
        <f t="shared" si="11"/>
        <v/>
      </c>
    </row>
    <row r="551" spans="3:3" x14ac:dyDescent="0.3">
      <c r="C551" t="str">
        <f t="shared" si="11"/>
        <v/>
      </c>
    </row>
    <row r="552" spans="3:3" x14ac:dyDescent="0.3">
      <c r="C552" t="str">
        <f t="shared" si="11"/>
        <v/>
      </c>
    </row>
    <row r="553" spans="3:3" x14ac:dyDescent="0.3">
      <c r="C553" t="str">
        <f t="shared" si="11"/>
        <v/>
      </c>
    </row>
    <row r="554" spans="3:3" x14ac:dyDescent="0.3">
      <c r="C554" t="str">
        <f t="shared" si="11"/>
        <v/>
      </c>
    </row>
    <row r="555" spans="3:3" x14ac:dyDescent="0.3">
      <c r="C555" t="str">
        <f t="shared" si="11"/>
        <v/>
      </c>
    </row>
    <row r="556" spans="3:3" x14ac:dyDescent="0.3">
      <c r="C556" t="str">
        <f t="shared" si="11"/>
        <v/>
      </c>
    </row>
    <row r="557" spans="3:3" x14ac:dyDescent="0.3">
      <c r="C557" t="str">
        <f t="shared" si="11"/>
        <v/>
      </c>
    </row>
    <row r="558" spans="3:3" x14ac:dyDescent="0.3">
      <c r="C558" t="str">
        <f t="shared" si="11"/>
        <v/>
      </c>
    </row>
    <row r="559" spans="3:3" x14ac:dyDescent="0.3">
      <c r="C559" t="str">
        <f t="shared" si="11"/>
        <v/>
      </c>
    </row>
    <row r="560" spans="3:3" x14ac:dyDescent="0.3">
      <c r="C560" t="str">
        <f t="shared" si="11"/>
        <v/>
      </c>
    </row>
    <row r="561" spans="3:3" x14ac:dyDescent="0.3">
      <c r="C561" t="str">
        <f t="shared" si="11"/>
        <v/>
      </c>
    </row>
    <row r="562" spans="3:3" x14ac:dyDescent="0.3">
      <c r="C562" t="str">
        <f t="shared" si="11"/>
        <v/>
      </c>
    </row>
    <row r="563" spans="3:3" x14ac:dyDescent="0.3">
      <c r="C563" t="str">
        <f t="shared" si="11"/>
        <v/>
      </c>
    </row>
    <row r="564" spans="3:3" x14ac:dyDescent="0.3">
      <c r="C564" t="str">
        <f t="shared" si="11"/>
        <v/>
      </c>
    </row>
    <row r="565" spans="3:3" x14ac:dyDescent="0.3">
      <c r="C565" t="str">
        <f t="shared" si="11"/>
        <v/>
      </c>
    </row>
    <row r="566" spans="3:3" x14ac:dyDescent="0.3">
      <c r="C566" t="str">
        <f t="shared" si="11"/>
        <v/>
      </c>
    </row>
    <row r="567" spans="3:3" x14ac:dyDescent="0.3">
      <c r="C567" t="str">
        <f t="shared" si="11"/>
        <v/>
      </c>
    </row>
    <row r="568" spans="3:3" x14ac:dyDescent="0.3">
      <c r="C568" t="str">
        <f t="shared" si="11"/>
        <v/>
      </c>
    </row>
    <row r="569" spans="3:3" x14ac:dyDescent="0.3">
      <c r="C569" t="str">
        <f t="shared" si="11"/>
        <v/>
      </c>
    </row>
    <row r="570" spans="3:3" x14ac:dyDescent="0.3">
      <c r="C570" t="str">
        <f t="shared" si="11"/>
        <v/>
      </c>
    </row>
    <row r="571" spans="3:3" x14ac:dyDescent="0.3">
      <c r="C571" t="str">
        <f t="shared" si="11"/>
        <v/>
      </c>
    </row>
    <row r="572" spans="3:3" x14ac:dyDescent="0.3">
      <c r="C572" t="str">
        <f t="shared" si="11"/>
        <v/>
      </c>
    </row>
    <row r="573" spans="3:3" x14ac:dyDescent="0.3">
      <c r="C573" t="str">
        <f t="shared" si="11"/>
        <v/>
      </c>
    </row>
    <row r="574" spans="3:3" x14ac:dyDescent="0.3">
      <c r="C574" t="str">
        <f t="shared" si="11"/>
        <v/>
      </c>
    </row>
    <row r="575" spans="3:3" x14ac:dyDescent="0.3">
      <c r="C575" t="str">
        <f t="shared" si="11"/>
        <v/>
      </c>
    </row>
    <row r="576" spans="3:3" x14ac:dyDescent="0.3">
      <c r="C576" t="str">
        <f t="shared" si="11"/>
        <v/>
      </c>
    </row>
    <row r="577" spans="3:3" x14ac:dyDescent="0.3">
      <c r="C577" t="str">
        <f t="shared" si="11"/>
        <v/>
      </c>
    </row>
    <row r="578" spans="3:3" x14ac:dyDescent="0.3">
      <c r="C578" t="str">
        <f t="shared" si="11"/>
        <v/>
      </c>
    </row>
    <row r="579" spans="3:3" x14ac:dyDescent="0.3">
      <c r="C579" t="str">
        <f t="shared" si="11"/>
        <v/>
      </c>
    </row>
    <row r="580" spans="3:3" x14ac:dyDescent="0.3">
      <c r="C580" t="str">
        <f t="shared" si="11"/>
        <v/>
      </c>
    </row>
    <row r="581" spans="3:3" x14ac:dyDescent="0.3">
      <c r="C581" t="str">
        <f t="shared" si="11"/>
        <v/>
      </c>
    </row>
    <row r="582" spans="3:3" x14ac:dyDescent="0.3">
      <c r="C582" t="str">
        <f t="shared" si="11"/>
        <v/>
      </c>
    </row>
    <row r="583" spans="3:3" x14ac:dyDescent="0.3">
      <c r="C583" t="str">
        <f t="shared" si="11"/>
        <v/>
      </c>
    </row>
    <row r="584" spans="3:3" x14ac:dyDescent="0.3">
      <c r="C584" t="str">
        <f t="shared" si="11"/>
        <v/>
      </c>
    </row>
    <row r="585" spans="3:3" x14ac:dyDescent="0.3">
      <c r="C585" t="str">
        <f t="shared" si="11"/>
        <v/>
      </c>
    </row>
    <row r="586" spans="3:3" x14ac:dyDescent="0.3">
      <c r="C586" t="str">
        <f t="shared" si="11"/>
        <v/>
      </c>
    </row>
    <row r="587" spans="3:3" x14ac:dyDescent="0.3">
      <c r="C587" t="str">
        <f t="shared" si="11"/>
        <v/>
      </c>
    </row>
    <row r="588" spans="3:3" x14ac:dyDescent="0.3">
      <c r="C588" t="str">
        <f t="shared" si="11"/>
        <v/>
      </c>
    </row>
    <row r="589" spans="3:3" x14ac:dyDescent="0.3">
      <c r="C589" t="str">
        <f t="shared" si="11"/>
        <v/>
      </c>
    </row>
    <row r="590" spans="3:3" x14ac:dyDescent="0.3">
      <c r="C590" t="str">
        <f t="shared" si="11"/>
        <v/>
      </c>
    </row>
    <row r="591" spans="3:3" x14ac:dyDescent="0.3">
      <c r="C591" t="str">
        <f t="shared" si="11"/>
        <v/>
      </c>
    </row>
    <row r="592" spans="3:3" x14ac:dyDescent="0.3">
      <c r="C592" t="str">
        <f t="shared" si="11"/>
        <v/>
      </c>
    </row>
    <row r="593" spans="3:3" x14ac:dyDescent="0.3">
      <c r="C593" t="str">
        <f t="shared" si="11"/>
        <v/>
      </c>
    </row>
    <row r="594" spans="3:3" x14ac:dyDescent="0.3">
      <c r="C594" t="str">
        <f t="shared" si="11"/>
        <v/>
      </c>
    </row>
    <row r="595" spans="3:3" x14ac:dyDescent="0.3">
      <c r="C595" t="str">
        <f t="shared" si="11"/>
        <v/>
      </c>
    </row>
    <row r="596" spans="3:3" x14ac:dyDescent="0.3">
      <c r="C596" t="str">
        <f t="shared" si="11"/>
        <v/>
      </c>
    </row>
    <row r="597" spans="3:3" x14ac:dyDescent="0.3">
      <c r="C597" t="str">
        <f t="shared" si="11"/>
        <v/>
      </c>
    </row>
    <row r="598" spans="3:3" x14ac:dyDescent="0.3">
      <c r="C598" t="str">
        <f t="shared" si="11"/>
        <v/>
      </c>
    </row>
    <row r="599" spans="3:3" x14ac:dyDescent="0.3">
      <c r="C599" t="str">
        <f t="shared" ref="C599:C662" si="12">IF(ROW()-ROW($C$1)+1 &lt;= COUNTA($A$1:$A$1000),_xlfn.RANK.EQ(GETPIVOTDATA("Points",$A$1,"Player",A599),$B$2:$B$1000), "")</f>
        <v/>
      </c>
    </row>
    <row r="600" spans="3:3" x14ac:dyDescent="0.3">
      <c r="C600" t="str">
        <f t="shared" si="12"/>
        <v/>
      </c>
    </row>
    <row r="601" spans="3:3" x14ac:dyDescent="0.3">
      <c r="C601" t="str">
        <f t="shared" si="12"/>
        <v/>
      </c>
    </row>
    <row r="602" spans="3:3" x14ac:dyDescent="0.3">
      <c r="C602" t="str">
        <f t="shared" si="12"/>
        <v/>
      </c>
    </row>
    <row r="603" spans="3:3" x14ac:dyDescent="0.3">
      <c r="C603" t="str">
        <f t="shared" si="12"/>
        <v/>
      </c>
    </row>
    <row r="604" spans="3:3" x14ac:dyDescent="0.3">
      <c r="C604" t="str">
        <f t="shared" si="12"/>
        <v/>
      </c>
    </row>
    <row r="605" spans="3:3" x14ac:dyDescent="0.3">
      <c r="C605" t="str">
        <f t="shared" si="12"/>
        <v/>
      </c>
    </row>
    <row r="606" spans="3:3" x14ac:dyDescent="0.3">
      <c r="C606" t="str">
        <f t="shared" si="12"/>
        <v/>
      </c>
    </row>
    <row r="607" spans="3:3" x14ac:dyDescent="0.3">
      <c r="C607" t="str">
        <f t="shared" si="12"/>
        <v/>
      </c>
    </row>
    <row r="608" spans="3:3" x14ac:dyDescent="0.3">
      <c r="C608" t="str">
        <f t="shared" si="12"/>
        <v/>
      </c>
    </row>
    <row r="609" spans="3:3" x14ac:dyDescent="0.3">
      <c r="C609" t="str">
        <f t="shared" si="12"/>
        <v/>
      </c>
    </row>
    <row r="610" spans="3:3" x14ac:dyDescent="0.3">
      <c r="C610" t="str">
        <f t="shared" si="12"/>
        <v/>
      </c>
    </row>
    <row r="611" spans="3:3" x14ac:dyDescent="0.3">
      <c r="C611" t="str">
        <f t="shared" si="12"/>
        <v/>
      </c>
    </row>
    <row r="612" spans="3:3" x14ac:dyDescent="0.3">
      <c r="C612" t="str">
        <f t="shared" si="12"/>
        <v/>
      </c>
    </row>
    <row r="613" spans="3:3" x14ac:dyDescent="0.3">
      <c r="C613" t="str">
        <f t="shared" si="12"/>
        <v/>
      </c>
    </row>
    <row r="614" spans="3:3" x14ac:dyDescent="0.3">
      <c r="C614" t="str">
        <f t="shared" si="12"/>
        <v/>
      </c>
    </row>
    <row r="615" spans="3:3" x14ac:dyDescent="0.3">
      <c r="C615" t="str">
        <f t="shared" si="12"/>
        <v/>
      </c>
    </row>
    <row r="616" spans="3:3" x14ac:dyDescent="0.3">
      <c r="C616" t="str">
        <f t="shared" si="12"/>
        <v/>
      </c>
    </row>
    <row r="617" spans="3:3" x14ac:dyDescent="0.3">
      <c r="C617" t="str">
        <f t="shared" si="12"/>
        <v/>
      </c>
    </row>
    <row r="618" spans="3:3" x14ac:dyDescent="0.3">
      <c r="C618" t="str">
        <f t="shared" si="12"/>
        <v/>
      </c>
    </row>
    <row r="619" spans="3:3" x14ac:dyDescent="0.3">
      <c r="C619" t="str">
        <f t="shared" si="12"/>
        <v/>
      </c>
    </row>
    <row r="620" spans="3:3" x14ac:dyDescent="0.3">
      <c r="C620" t="str">
        <f t="shared" si="12"/>
        <v/>
      </c>
    </row>
    <row r="621" spans="3:3" x14ac:dyDescent="0.3">
      <c r="C621" t="str">
        <f t="shared" si="12"/>
        <v/>
      </c>
    </row>
    <row r="622" spans="3:3" x14ac:dyDescent="0.3">
      <c r="C622" t="str">
        <f t="shared" si="12"/>
        <v/>
      </c>
    </row>
    <row r="623" spans="3:3" x14ac:dyDescent="0.3">
      <c r="C623" t="str">
        <f t="shared" si="12"/>
        <v/>
      </c>
    </row>
    <row r="624" spans="3:3" x14ac:dyDescent="0.3">
      <c r="C624" t="str">
        <f t="shared" si="12"/>
        <v/>
      </c>
    </row>
    <row r="625" spans="3:3" x14ac:dyDescent="0.3">
      <c r="C625" t="str">
        <f t="shared" si="12"/>
        <v/>
      </c>
    </row>
    <row r="626" spans="3:3" x14ac:dyDescent="0.3">
      <c r="C626" t="str">
        <f t="shared" si="12"/>
        <v/>
      </c>
    </row>
    <row r="627" spans="3:3" x14ac:dyDescent="0.3">
      <c r="C627" t="str">
        <f t="shared" si="12"/>
        <v/>
      </c>
    </row>
    <row r="628" spans="3:3" x14ac:dyDescent="0.3">
      <c r="C628" t="str">
        <f t="shared" si="12"/>
        <v/>
      </c>
    </row>
    <row r="629" spans="3:3" x14ac:dyDescent="0.3">
      <c r="C629" t="str">
        <f t="shared" si="12"/>
        <v/>
      </c>
    </row>
    <row r="630" spans="3:3" x14ac:dyDescent="0.3">
      <c r="C630" t="str">
        <f t="shared" si="12"/>
        <v/>
      </c>
    </row>
    <row r="631" spans="3:3" x14ac:dyDescent="0.3">
      <c r="C631" t="str">
        <f t="shared" si="12"/>
        <v/>
      </c>
    </row>
    <row r="632" spans="3:3" x14ac:dyDescent="0.3">
      <c r="C632" t="str">
        <f t="shared" si="12"/>
        <v/>
      </c>
    </row>
    <row r="633" spans="3:3" x14ac:dyDescent="0.3">
      <c r="C633" t="str">
        <f t="shared" si="12"/>
        <v/>
      </c>
    </row>
    <row r="634" spans="3:3" x14ac:dyDescent="0.3">
      <c r="C634" t="str">
        <f t="shared" si="12"/>
        <v/>
      </c>
    </row>
    <row r="635" spans="3:3" x14ac:dyDescent="0.3">
      <c r="C635" t="str">
        <f t="shared" si="12"/>
        <v/>
      </c>
    </row>
    <row r="636" spans="3:3" x14ac:dyDescent="0.3">
      <c r="C636" t="str">
        <f t="shared" si="12"/>
        <v/>
      </c>
    </row>
    <row r="637" spans="3:3" x14ac:dyDescent="0.3">
      <c r="C637" t="str">
        <f t="shared" si="12"/>
        <v/>
      </c>
    </row>
    <row r="638" spans="3:3" x14ac:dyDescent="0.3">
      <c r="C638" t="str">
        <f t="shared" si="12"/>
        <v/>
      </c>
    </row>
    <row r="639" spans="3:3" x14ac:dyDescent="0.3">
      <c r="C639" t="str">
        <f t="shared" si="12"/>
        <v/>
      </c>
    </row>
    <row r="640" spans="3:3" x14ac:dyDescent="0.3">
      <c r="C640" t="str">
        <f t="shared" si="12"/>
        <v/>
      </c>
    </row>
    <row r="641" spans="3:3" x14ac:dyDescent="0.3">
      <c r="C641" t="str">
        <f t="shared" si="12"/>
        <v/>
      </c>
    </row>
    <row r="642" spans="3:3" x14ac:dyDescent="0.3">
      <c r="C642" t="str">
        <f t="shared" si="12"/>
        <v/>
      </c>
    </row>
    <row r="643" spans="3:3" x14ac:dyDescent="0.3">
      <c r="C643" t="str">
        <f t="shared" si="12"/>
        <v/>
      </c>
    </row>
    <row r="644" spans="3:3" x14ac:dyDescent="0.3">
      <c r="C644" t="str">
        <f t="shared" si="12"/>
        <v/>
      </c>
    </row>
    <row r="645" spans="3:3" x14ac:dyDescent="0.3">
      <c r="C645" t="str">
        <f t="shared" si="12"/>
        <v/>
      </c>
    </row>
    <row r="646" spans="3:3" x14ac:dyDescent="0.3">
      <c r="C646" t="str">
        <f t="shared" si="12"/>
        <v/>
      </c>
    </row>
    <row r="647" spans="3:3" x14ac:dyDescent="0.3">
      <c r="C647" t="str">
        <f t="shared" si="12"/>
        <v/>
      </c>
    </row>
    <row r="648" spans="3:3" x14ac:dyDescent="0.3">
      <c r="C648" t="str">
        <f t="shared" si="12"/>
        <v/>
      </c>
    </row>
    <row r="649" spans="3:3" x14ac:dyDescent="0.3">
      <c r="C649" t="str">
        <f t="shared" si="12"/>
        <v/>
      </c>
    </row>
    <row r="650" spans="3:3" x14ac:dyDescent="0.3">
      <c r="C650" t="str">
        <f t="shared" si="12"/>
        <v/>
      </c>
    </row>
    <row r="651" spans="3:3" x14ac:dyDescent="0.3">
      <c r="C651" t="str">
        <f t="shared" si="12"/>
        <v/>
      </c>
    </row>
    <row r="652" spans="3:3" x14ac:dyDescent="0.3">
      <c r="C652" t="str">
        <f t="shared" si="12"/>
        <v/>
      </c>
    </row>
    <row r="653" spans="3:3" x14ac:dyDescent="0.3">
      <c r="C653" t="str">
        <f t="shared" si="12"/>
        <v/>
      </c>
    </row>
    <row r="654" spans="3:3" x14ac:dyDescent="0.3">
      <c r="C654" t="str">
        <f t="shared" si="12"/>
        <v/>
      </c>
    </row>
    <row r="655" spans="3:3" x14ac:dyDescent="0.3">
      <c r="C655" t="str">
        <f t="shared" si="12"/>
        <v/>
      </c>
    </row>
    <row r="656" spans="3:3" x14ac:dyDescent="0.3">
      <c r="C656" t="str">
        <f t="shared" si="12"/>
        <v/>
      </c>
    </row>
    <row r="657" spans="3:3" x14ac:dyDescent="0.3">
      <c r="C657" t="str">
        <f t="shared" si="12"/>
        <v/>
      </c>
    </row>
    <row r="658" spans="3:3" x14ac:dyDescent="0.3">
      <c r="C658" t="str">
        <f t="shared" si="12"/>
        <v/>
      </c>
    </row>
    <row r="659" spans="3:3" x14ac:dyDescent="0.3">
      <c r="C659" t="str">
        <f t="shared" si="12"/>
        <v/>
      </c>
    </row>
    <row r="660" spans="3:3" x14ac:dyDescent="0.3">
      <c r="C660" t="str">
        <f t="shared" si="12"/>
        <v/>
      </c>
    </row>
    <row r="661" spans="3:3" x14ac:dyDescent="0.3">
      <c r="C661" t="str">
        <f t="shared" si="12"/>
        <v/>
      </c>
    </row>
    <row r="662" spans="3:3" x14ac:dyDescent="0.3">
      <c r="C662" t="str">
        <f t="shared" si="12"/>
        <v/>
      </c>
    </row>
    <row r="663" spans="3:3" x14ac:dyDescent="0.3">
      <c r="C663" t="str">
        <f t="shared" ref="C663:C726" si="13">IF(ROW()-ROW($C$1)+1 &lt;= COUNTA($A$1:$A$1000),_xlfn.RANK.EQ(GETPIVOTDATA("Points",$A$1,"Player",A663),$B$2:$B$1000), "")</f>
        <v/>
      </c>
    </row>
    <row r="664" spans="3:3" x14ac:dyDescent="0.3">
      <c r="C664" t="str">
        <f t="shared" si="13"/>
        <v/>
      </c>
    </row>
    <row r="665" spans="3:3" x14ac:dyDescent="0.3">
      <c r="C665" t="str">
        <f t="shared" si="13"/>
        <v/>
      </c>
    </row>
    <row r="666" spans="3:3" x14ac:dyDescent="0.3">
      <c r="C666" t="str">
        <f t="shared" si="13"/>
        <v/>
      </c>
    </row>
    <row r="667" spans="3:3" x14ac:dyDescent="0.3">
      <c r="C667" t="str">
        <f t="shared" si="13"/>
        <v/>
      </c>
    </row>
    <row r="668" spans="3:3" x14ac:dyDescent="0.3">
      <c r="C668" t="str">
        <f t="shared" si="13"/>
        <v/>
      </c>
    </row>
    <row r="669" spans="3:3" x14ac:dyDescent="0.3">
      <c r="C669" t="str">
        <f t="shared" si="13"/>
        <v/>
      </c>
    </row>
    <row r="670" spans="3:3" x14ac:dyDescent="0.3">
      <c r="C670" t="str">
        <f t="shared" si="13"/>
        <v/>
      </c>
    </row>
    <row r="671" spans="3:3" x14ac:dyDescent="0.3">
      <c r="C671" t="str">
        <f t="shared" si="13"/>
        <v/>
      </c>
    </row>
    <row r="672" spans="3:3" x14ac:dyDescent="0.3">
      <c r="C672" t="str">
        <f t="shared" si="13"/>
        <v/>
      </c>
    </row>
    <row r="673" spans="3:3" x14ac:dyDescent="0.3">
      <c r="C673" t="str">
        <f t="shared" si="13"/>
        <v/>
      </c>
    </row>
    <row r="674" spans="3:3" x14ac:dyDescent="0.3">
      <c r="C674" t="str">
        <f t="shared" si="13"/>
        <v/>
      </c>
    </row>
    <row r="675" spans="3:3" x14ac:dyDescent="0.3">
      <c r="C675" t="str">
        <f t="shared" si="13"/>
        <v/>
      </c>
    </row>
    <row r="676" spans="3:3" x14ac:dyDescent="0.3">
      <c r="C676" t="str">
        <f t="shared" si="13"/>
        <v/>
      </c>
    </row>
    <row r="677" spans="3:3" x14ac:dyDescent="0.3">
      <c r="C677" t="str">
        <f t="shared" si="13"/>
        <v/>
      </c>
    </row>
    <row r="678" spans="3:3" x14ac:dyDescent="0.3">
      <c r="C678" t="str">
        <f t="shared" si="13"/>
        <v/>
      </c>
    </row>
    <row r="679" spans="3:3" x14ac:dyDescent="0.3">
      <c r="C679" t="str">
        <f t="shared" si="13"/>
        <v/>
      </c>
    </row>
    <row r="680" spans="3:3" x14ac:dyDescent="0.3">
      <c r="C680" t="str">
        <f t="shared" si="13"/>
        <v/>
      </c>
    </row>
    <row r="681" spans="3:3" x14ac:dyDescent="0.3">
      <c r="C681" t="str">
        <f t="shared" si="13"/>
        <v/>
      </c>
    </row>
    <row r="682" spans="3:3" x14ac:dyDescent="0.3">
      <c r="C682" t="str">
        <f t="shared" si="13"/>
        <v/>
      </c>
    </row>
    <row r="683" spans="3:3" x14ac:dyDescent="0.3">
      <c r="C683" t="str">
        <f t="shared" si="13"/>
        <v/>
      </c>
    </row>
    <row r="684" spans="3:3" x14ac:dyDescent="0.3">
      <c r="C684" t="str">
        <f t="shared" si="13"/>
        <v/>
      </c>
    </row>
    <row r="685" spans="3:3" x14ac:dyDescent="0.3">
      <c r="C685" t="str">
        <f t="shared" si="13"/>
        <v/>
      </c>
    </row>
    <row r="686" spans="3:3" x14ac:dyDescent="0.3">
      <c r="C686" t="str">
        <f t="shared" si="13"/>
        <v/>
      </c>
    </row>
    <row r="687" spans="3:3" x14ac:dyDescent="0.3">
      <c r="C687" t="str">
        <f t="shared" si="13"/>
        <v/>
      </c>
    </row>
    <row r="688" spans="3:3" x14ac:dyDescent="0.3">
      <c r="C688" t="str">
        <f t="shared" si="13"/>
        <v/>
      </c>
    </row>
    <row r="689" spans="3:3" x14ac:dyDescent="0.3">
      <c r="C689" t="str">
        <f t="shared" si="13"/>
        <v/>
      </c>
    </row>
    <row r="690" spans="3:3" x14ac:dyDescent="0.3">
      <c r="C690" t="str">
        <f t="shared" si="13"/>
        <v/>
      </c>
    </row>
    <row r="691" spans="3:3" x14ac:dyDescent="0.3">
      <c r="C691" t="str">
        <f t="shared" si="13"/>
        <v/>
      </c>
    </row>
    <row r="692" spans="3:3" x14ac:dyDescent="0.3">
      <c r="C692" t="str">
        <f t="shared" si="13"/>
        <v/>
      </c>
    </row>
    <row r="693" spans="3:3" x14ac:dyDescent="0.3">
      <c r="C693" t="str">
        <f t="shared" si="13"/>
        <v/>
      </c>
    </row>
    <row r="694" spans="3:3" x14ac:dyDescent="0.3">
      <c r="C694" t="str">
        <f t="shared" si="13"/>
        <v/>
      </c>
    </row>
    <row r="695" spans="3:3" x14ac:dyDescent="0.3">
      <c r="C695" t="str">
        <f t="shared" si="13"/>
        <v/>
      </c>
    </row>
    <row r="696" spans="3:3" x14ac:dyDescent="0.3">
      <c r="C696" t="str">
        <f t="shared" si="13"/>
        <v/>
      </c>
    </row>
    <row r="697" spans="3:3" x14ac:dyDescent="0.3">
      <c r="C697" t="str">
        <f t="shared" si="13"/>
        <v/>
      </c>
    </row>
    <row r="698" spans="3:3" x14ac:dyDescent="0.3">
      <c r="C698" t="str">
        <f t="shared" si="13"/>
        <v/>
      </c>
    </row>
    <row r="699" spans="3:3" x14ac:dyDescent="0.3">
      <c r="C699" t="str">
        <f t="shared" si="13"/>
        <v/>
      </c>
    </row>
    <row r="700" spans="3:3" x14ac:dyDescent="0.3">
      <c r="C700" t="str">
        <f t="shared" si="13"/>
        <v/>
      </c>
    </row>
    <row r="701" spans="3:3" x14ac:dyDescent="0.3">
      <c r="C701" t="str">
        <f t="shared" si="13"/>
        <v/>
      </c>
    </row>
    <row r="702" spans="3:3" x14ac:dyDescent="0.3">
      <c r="C702" t="str">
        <f t="shared" si="13"/>
        <v/>
      </c>
    </row>
    <row r="703" spans="3:3" x14ac:dyDescent="0.3">
      <c r="C703" t="str">
        <f t="shared" si="13"/>
        <v/>
      </c>
    </row>
    <row r="704" spans="3:3" x14ac:dyDescent="0.3">
      <c r="C704" t="str">
        <f t="shared" si="13"/>
        <v/>
      </c>
    </row>
    <row r="705" spans="3:3" x14ac:dyDescent="0.3">
      <c r="C705" t="str">
        <f t="shared" si="13"/>
        <v/>
      </c>
    </row>
    <row r="706" spans="3:3" x14ac:dyDescent="0.3">
      <c r="C706" t="str">
        <f t="shared" si="13"/>
        <v/>
      </c>
    </row>
    <row r="707" spans="3:3" x14ac:dyDescent="0.3">
      <c r="C707" t="str">
        <f t="shared" si="13"/>
        <v/>
      </c>
    </row>
    <row r="708" spans="3:3" x14ac:dyDescent="0.3">
      <c r="C708" t="str">
        <f t="shared" si="13"/>
        <v/>
      </c>
    </row>
    <row r="709" spans="3:3" x14ac:dyDescent="0.3">
      <c r="C709" t="str">
        <f t="shared" si="13"/>
        <v/>
      </c>
    </row>
    <row r="710" spans="3:3" x14ac:dyDescent="0.3">
      <c r="C710" t="str">
        <f t="shared" si="13"/>
        <v/>
      </c>
    </row>
    <row r="711" spans="3:3" x14ac:dyDescent="0.3">
      <c r="C711" t="str">
        <f t="shared" si="13"/>
        <v/>
      </c>
    </row>
    <row r="712" spans="3:3" x14ac:dyDescent="0.3">
      <c r="C712" t="str">
        <f t="shared" si="13"/>
        <v/>
      </c>
    </row>
    <row r="713" spans="3:3" x14ac:dyDescent="0.3">
      <c r="C713" t="str">
        <f t="shared" si="13"/>
        <v/>
      </c>
    </row>
    <row r="714" spans="3:3" x14ac:dyDescent="0.3">
      <c r="C714" t="str">
        <f t="shared" si="13"/>
        <v/>
      </c>
    </row>
    <row r="715" spans="3:3" x14ac:dyDescent="0.3">
      <c r="C715" t="str">
        <f t="shared" si="13"/>
        <v/>
      </c>
    </row>
    <row r="716" spans="3:3" x14ac:dyDescent="0.3">
      <c r="C716" t="str">
        <f t="shared" si="13"/>
        <v/>
      </c>
    </row>
    <row r="717" spans="3:3" x14ac:dyDescent="0.3">
      <c r="C717" t="str">
        <f t="shared" si="13"/>
        <v/>
      </c>
    </row>
    <row r="718" spans="3:3" x14ac:dyDescent="0.3">
      <c r="C718" t="str">
        <f t="shared" si="13"/>
        <v/>
      </c>
    </row>
    <row r="719" spans="3:3" x14ac:dyDescent="0.3">
      <c r="C719" t="str">
        <f t="shared" si="13"/>
        <v/>
      </c>
    </row>
    <row r="720" spans="3:3" x14ac:dyDescent="0.3">
      <c r="C720" t="str">
        <f t="shared" si="13"/>
        <v/>
      </c>
    </row>
    <row r="721" spans="3:3" x14ac:dyDescent="0.3">
      <c r="C721" t="str">
        <f t="shared" si="13"/>
        <v/>
      </c>
    </row>
    <row r="722" spans="3:3" x14ac:dyDescent="0.3">
      <c r="C722" t="str">
        <f t="shared" si="13"/>
        <v/>
      </c>
    </row>
    <row r="723" spans="3:3" x14ac:dyDescent="0.3">
      <c r="C723" t="str">
        <f t="shared" si="13"/>
        <v/>
      </c>
    </row>
    <row r="724" spans="3:3" x14ac:dyDescent="0.3">
      <c r="C724" t="str">
        <f t="shared" si="13"/>
        <v/>
      </c>
    </row>
    <row r="725" spans="3:3" x14ac:dyDescent="0.3">
      <c r="C725" t="str">
        <f t="shared" si="13"/>
        <v/>
      </c>
    </row>
    <row r="726" spans="3:3" x14ac:dyDescent="0.3">
      <c r="C726" t="str">
        <f t="shared" si="13"/>
        <v/>
      </c>
    </row>
    <row r="727" spans="3:3" x14ac:dyDescent="0.3">
      <c r="C727" t="str">
        <f t="shared" ref="C727:C790" si="14">IF(ROW()-ROW($C$1)+1 &lt;= COUNTA($A$1:$A$1000),_xlfn.RANK.EQ(GETPIVOTDATA("Points",$A$1,"Player",A727),$B$2:$B$1000), "")</f>
        <v/>
      </c>
    </row>
    <row r="728" spans="3:3" x14ac:dyDescent="0.3">
      <c r="C728" t="str">
        <f t="shared" si="14"/>
        <v/>
      </c>
    </row>
    <row r="729" spans="3:3" x14ac:dyDescent="0.3">
      <c r="C729" t="str">
        <f t="shared" si="14"/>
        <v/>
      </c>
    </row>
    <row r="730" spans="3:3" x14ac:dyDescent="0.3">
      <c r="C730" t="str">
        <f t="shared" si="14"/>
        <v/>
      </c>
    </row>
    <row r="731" spans="3:3" x14ac:dyDescent="0.3">
      <c r="C731" t="str">
        <f t="shared" si="14"/>
        <v/>
      </c>
    </row>
    <row r="732" spans="3:3" x14ac:dyDescent="0.3">
      <c r="C732" t="str">
        <f t="shared" si="14"/>
        <v/>
      </c>
    </row>
    <row r="733" spans="3:3" x14ac:dyDescent="0.3">
      <c r="C733" t="str">
        <f t="shared" si="14"/>
        <v/>
      </c>
    </row>
    <row r="734" spans="3:3" x14ac:dyDescent="0.3">
      <c r="C734" t="str">
        <f t="shared" si="14"/>
        <v/>
      </c>
    </row>
    <row r="735" spans="3:3" x14ac:dyDescent="0.3">
      <c r="C735" t="str">
        <f t="shared" si="14"/>
        <v/>
      </c>
    </row>
    <row r="736" spans="3:3" x14ac:dyDescent="0.3">
      <c r="C736" t="str">
        <f t="shared" si="14"/>
        <v/>
      </c>
    </row>
    <row r="737" spans="3:3" x14ac:dyDescent="0.3">
      <c r="C737" t="str">
        <f t="shared" si="14"/>
        <v/>
      </c>
    </row>
    <row r="738" spans="3:3" x14ac:dyDescent="0.3">
      <c r="C738" t="str">
        <f t="shared" si="14"/>
        <v/>
      </c>
    </row>
    <row r="739" spans="3:3" x14ac:dyDescent="0.3">
      <c r="C739" t="str">
        <f t="shared" si="14"/>
        <v/>
      </c>
    </row>
    <row r="740" spans="3:3" x14ac:dyDescent="0.3">
      <c r="C740" t="str">
        <f t="shared" si="14"/>
        <v/>
      </c>
    </row>
    <row r="741" spans="3:3" x14ac:dyDescent="0.3">
      <c r="C741" t="str">
        <f t="shared" si="14"/>
        <v/>
      </c>
    </row>
    <row r="742" spans="3:3" x14ac:dyDescent="0.3">
      <c r="C742" t="str">
        <f t="shared" si="14"/>
        <v/>
      </c>
    </row>
    <row r="743" spans="3:3" x14ac:dyDescent="0.3">
      <c r="C743" t="str">
        <f t="shared" si="14"/>
        <v/>
      </c>
    </row>
    <row r="744" spans="3:3" x14ac:dyDescent="0.3">
      <c r="C744" t="str">
        <f t="shared" si="14"/>
        <v/>
      </c>
    </row>
    <row r="745" spans="3:3" x14ac:dyDescent="0.3">
      <c r="C745" t="str">
        <f t="shared" si="14"/>
        <v/>
      </c>
    </row>
    <row r="746" spans="3:3" x14ac:dyDescent="0.3">
      <c r="C746" t="str">
        <f t="shared" si="14"/>
        <v/>
      </c>
    </row>
    <row r="747" spans="3:3" x14ac:dyDescent="0.3">
      <c r="C747" t="str">
        <f t="shared" si="14"/>
        <v/>
      </c>
    </row>
    <row r="748" spans="3:3" x14ac:dyDescent="0.3">
      <c r="C748" t="str">
        <f t="shared" si="14"/>
        <v/>
      </c>
    </row>
    <row r="749" spans="3:3" x14ac:dyDescent="0.3">
      <c r="C749" t="str">
        <f t="shared" si="14"/>
        <v/>
      </c>
    </row>
    <row r="750" spans="3:3" x14ac:dyDescent="0.3">
      <c r="C750" t="str">
        <f t="shared" si="14"/>
        <v/>
      </c>
    </row>
    <row r="751" spans="3:3" x14ac:dyDescent="0.3">
      <c r="C751" t="str">
        <f t="shared" si="14"/>
        <v/>
      </c>
    </row>
    <row r="752" spans="3:3" x14ac:dyDescent="0.3">
      <c r="C752" t="str">
        <f t="shared" si="14"/>
        <v/>
      </c>
    </row>
    <row r="753" spans="3:3" x14ac:dyDescent="0.3">
      <c r="C753" t="str">
        <f t="shared" si="14"/>
        <v/>
      </c>
    </row>
    <row r="754" spans="3:3" x14ac:dyDescent="0.3">
      <c r="C754" t="str">
        <f t="shared" si="14"/>
        <v/>
      </c>
    </row>
    <row r="755" spans="3:3" x14ac:dyDescent="0.3">
      <c r="C755" t="str">
        <f t="shared" si="14"/>
        <v/>
      </c>
    </row>
    <row r="756" spans="3:3" x14ac:dyDescent="0.3">
      <c r="C756" t="str">
        <f t="shared" si="14"/>
        <v/>
      </c>
    </row>
    <row r="757" spans="3:3" x14ac:dyDescent="0.3">
      <c r="C757" t="str">
        <f t="shared" si="14"/>
        <v/>
      </c>
    </row>
    <row r="758" spans="3:3" x14ac:dyDescent="0.3">
      <c r="C758" t="str">
        <f t="shared" si="14"/>
        <v/>
      </c>
    </row>
    <row r="759" spans="3:3" x14ac:dyDescent="0.3">
      <c r="C759" t="str">
        <f t="shared" si="14"/>
        <v/>
      </c>
    </row>
    <row r="760" spans="3:3" x14ac:dyDescent="0.3">
      <c r="C760" t="str">
        <f t="shared" si="14"/>
        <v/>
      </c>
    </row>
    <row r="761" spans="3:3" x14ac:dyDescent="0.3">
      <c r="C761" t="str">
        <f t="shared" si="14"/>
        <v/>
      </c>
    </row>
    <row r="762" spans="3:3" x14ac:dyDescent="0.3">
      <c r="C762" t="str">
        <f t="shared" si="14"/>
        <v/>
      </c>
    </row>
    <row r="763" spans="3:3" x14ac:dyDescent="0.3">
      <c r="C763" t="str">
        <f t="shared" si="14"/>
        <v/>
      </c>
    </row>
    <row r="764" spans="3:3" x14ac:dyDescent="0.3">
      <c r="C764" t="str">
        <f t="shared" si="14"/>
        <v/>
      </c>
    </row>
    <row r="765" spans="3:3" x14ac:dyDescent="0.3">
      <c r="C765" t="str">
        <f t="shared" si="14"/>
        <v/>
      </c>
    </row>
    <row r="766" spans="3:3" x14ac:dyDescent="0.3">
      <c r="C766" t="str">
        <f t="shared" si="14"/>
        <v/>
      </c>
    </row>
    <row r="767" spans="3:3" x14ac:dyDescent="0.3">
      <c r="C767" t="str">
        <f t="shared" si="14"/>
        <v/>
      </c>
    </row>
    <row r="768" spans="3:3" x14ac:dyDescent="0.3">
      <c r="C768" t="str">
        <f t="shared" si="14"/>
        <v/>
      </c>
    </row>
    <row r="769" spans="3:3" x14ac:dyDescent="0.3">
      <c r="C769" t="str">
        <f t="shared" si="14"/>
        <v/>
      </c>
    </row>
    <row r="770" spans="3:3" x14ac:dyDescent="0.3">
      <c r="C770" t="str">
        <f t="shared" si="14"/>
        <v/>
      </c>
    </row>
    <row r="771" spans="3:3" x14ac:dyDescent="0.3">
      <c r="C771" t="str">
        <f t="shared" si="14"/>
        <v/>
      </c>
    </row>
    <row r="772" spans="3:3" x14ac:dyDescent="0.3">
      <c r="C772" t="str">
        <f t="shared" si="14"/>
        <v/>
      </c>
    </row>
    <row r="773" spans="3:3" x14ac:dyDescent="0.3">
      <c r="C773" t="str">
        <f t="shared" si="14"/>
        <v/>
      </c>
    </row>
    <row r="774" spans="3:3" x14ac:dyDescent="0.3">
      <c r="C774" t="str">
        <f t="shared" si="14"/>
        <v/>
      </c>
    </row>
    <row r="775" spans="3:3" x14ac:dyDescent="0.3">
      <c r="C775" t="str">
        <f t="shared" si="14"/>
        <v/>
      </c>
    </row>
    <row r="776" spans="3:3" x14ac:dyDescent="0.3">
      <c r="C776" t="str">
        <f t="shared" si="14"/>
        <v/>
      </c>
    </row>
    <row r="777" spans="3:3" x14ac:dyDescent="0.3">
      <c r="C777" t="str">
        <f t="shared" si="14"/>
        <v/>
      </c>
    </row>
    <row r="778" spans="3:3" x14ac:dyDescent="0.3">
      <c r="C778" t="str">
        <f t="shared" si="14"/>
        <v/>
      </c>
    </row>
    <row r="779" spans="3:3" x14ac:dyDescent="0.3">
      <c r="C779" t="str">
        <f t="shared" si="14"/>
        <v/>
      </c>
    </row>
    <row r="780" spans="3:3" x14ac:dyDescent="0.3">
      <c r="C780" t="str">
        <f t="shared" si="14"/>
        <v/>
      </c>
    </row>
    <row r="781" spans="3:3" x14ac:dyDescent="0.3">
      <c r="C781" t="str">
        <f t="shared" si="14"/>
        <v/>
      </c>
    </row>
    <row r="782" spans="3:3" x14ac:dyDescent="0.3">
      <c r="C782" t="str">
        <f t="shared" si="14"/>
        <v/>
      </c>
    </row>
    <row r="783" spans="3:3" x14ac:dyDescent="0.3">
      <c r="C783" t="str">
        <f t="shared" si="14"/>
        <v/>
      </c>
    </row>
    <row r="784" spans="3:3" x14ac:dyDescent="0.3">
      <c r="C784" t="str">
        <f t="shared" si="14"/>
        <v/>
      </c>
    </row>
    <row r="785" spans="3:3" x14ac:dyDescent="0.3">
      <c r="C785" t="str">
        <f t="shared" si="14"/>
        <v/>
      </c>
    </row>
    <row r="786" spans="3:3" x14ac:dyDescent="0.3">
      <c r="C786" t="str">
        <f t="shared" si="14"/>
        <v/>
      </c>
    </row>
    <row r="787" spans="3:3" x14ac:dyDescent="0.3">
      <c r="C787" t="str">
        <f t="shared" si="14"/>
        <v/>
      </c>
    </row>
    <row r="788" spans="3:3" x14ac:dyDescent="0.3">
      <c r="C788" t="str">
        <f t="shared" si="14"/>
        <v/>
      </c>
    </row>
    <row r="789" spans="3:3" x14ac:dyDescent="0.3">
      <c r="C789" t="str">
        <f t="shared" si="14"/>
        <v/>
      </c>
    </row>
    <row r="790" spans="3:3" x14ac:dyDescent="0.3">
      <c r="C790" t="str">
        <f t="shared" si="14"/>
        <v/>
      </c>
    </row>
    <row r="791" spans="3:3" x14ac:dyDescent="0.3">
      <c r="C791" t="str">
        <f t="shared" ref="C791:C854" si="15">IF(ROW()-ROW($C$1)+1 &lt;= COUNTA($A$1:$A$1000),_xlfn.RANK.EQ(GETPIVOTDATA("Points",$A$1,"Player",A791),$B$2:$B$1000), "")</f>
        <v/>
      </c>
    </row>
    <row r="792" spans="3:3" x14ac:dyDescent="0.3">
      <c r="C792" t="str">
        <f t="shared" si="15"/>
        <v/>
      </c>
    </row>
    <row r="793" spans="3:3" x14ac:dyDescent="0.3">
      <c r="C793" t="str">
        <f t="shared" si="15"/>
        <v/>
      </c>
    </row>
    <row r="794" spans="3:3" x14ac:dyDescent="0.3">
      <c r="C794" t="str">
        <f t="shared" si="15"/>
        <v/>
      </c>
    </row>
    <row r="795" spans="3:3" x14ac:dyDescent="0.3">
      <c r="C795" t="str">
        <f t="shared" si="15"/>
        <v/>
      </c>
    </row>
    <row r="796" spans="3:3" x14ac:dyDescent="0.3">
      <c r="C796" t="str">
        <f t="shared" si="15"/>
        <v/>
      </c>
    </row>
    <row r="797" spans="3:3" x14ac:dyDescent="0.3">
      <c r="C797" t="str">
        <f t="shared" si="15"/>
        <v/>
      </c>
    </row>
    <row r="798" spans="3:3" x14ac:dyDescent="0.3">
      <c r="C798" t="str">
        <f t="shared" si="15"/>
        <v/>
      </c>
    </row>
    <row r="799" spans="3:3" x14ac:dyDescent="0.3">
      <c r="C799" t="str">
        <f t="shared" si="15"/>
        <v/>
      </c>
    </row>
    <row r="800" spans="3:3" x14ac:dyDescent="0.3">
      <c r="C800" t="str">
        <f t="shared" si="15"/>
        <v/>
      </c>
    </row>
    <row r="801" spans="3:3" x14ac:dyDescent="0.3">
      <c r="C801" t="str">
        <f t="shared" si="15"/>
        <v/>
      </c>
    </row>
    <row r="802" spans="3:3" x14ac:dyDescent="0.3">
      <c r="C802" t="str">
        <f t="shared" si="15"/>
        <v/>
      </c>
    </row>
    <row r="803" spans="3:3" x14ac:dyDescent="0.3">
      <c r="C803" t="str">
        <f t="shared" si="15"/>
        <v/>
      </c>
    </row>
    <row r="804" spans="3:3" x14ac:dyDescent="0.3">
      <c r="C804" t="str">
        <f t="shared" si="15"/>
        <v/>
      </c>
    </row>
    <row r="805" spans="3:3" x14ac:dyDescent="0.3">
      <c r="C805" t="str">
        <f t="shared" si="15"/>
        <v/>
      </c>
    </row>
    <row r="806" spans="3:3" x14ac:dyDescent="0.3">
      <c r="C806" t="str">
        <f t="shared" si="15"/>
        <v/>
      </c>
    </row>
    <row r="807" spans="3:3" x14ac:dyDescent="0.3">
      <c r="C807" t="str">
        <f t="shared" si="15"/>
        <v/>
      </c>
    </row>
    <row r="808" spans="3:3" x14ac:dyDescent="0.3">
      <c r="C808" t="str">
        <f t="shared" si="15"/>
        <v/>
      </c>
    </row>
    <row r="809" spans="3:3" x14ac:dyDescent="0.3">
      <c r="C809" t="str">
        <f t="shared" si="15"/>
        <v/>
      </c>
    </row>
    <row r="810" spans="3:3" x14ac:dyDescent="0.3">
      <c r="C810" t="str">
        <f t="shared" si="15"/>
        <v/>
      </c>
    </row>
    <row r="811" spans="3:3" x14ac:dyDescent="0.3">
      <c r="C811" t="str">
        <f t="shared" si="15"/>
        <v/>
      </c>
    </row>
    <row r="812" spans="3:3" x14ac:dyDescent="0.3">
      <c r="C812" t="str">
        <f t="shared" si="15"/>
        <v/>
      </c>
    </row>
    <row r="813" spans="3:3" x14ac:dyDescent="0.3">
      <c r="C813" t="str">
        <f t="shared" si="15"/>
        <v/>
      </c>
    </row>
    <row r="814" spans="3:3" x14ac:dyDescent="0.3">
      <c r="C814" t="str">
        <f t="shared" si="15"/>
        <v/>
      </c>
    </row>
    <row r="815" spans="3:3" x14ac:dyDescent="0.3">
      <c r="C815" t="str">
        <f t="shared" si="15"/>
        <v/>
      </c>
    </row>
    <row r="816" spans="3:3" x14ac:dyDescent="0.3">
      <c r="C816" t="str">
        <f t="shared" si="15"/>
        <v/>
      </c>
    </row>
    <row r="817" spans="3:3" x14ac:dyDescent="0.3">
      <c r="C817" t="str">
        <f t="shared" si="15"/>
        <v/>
      </c>
    </row>
    <row r="818" spans="3:3" x14ac:dyDescent="0.3">
      <c r="C818" t="str">
        <f t="shared" si="15"/>
        <v/>
      </c>
    </row>
    <row r="819" spans="3:3" x14ac:dyDescent="0.3">
      <c r="C819" t="str">
        <f t="shared" si="15"/>
        <v/>
      </c>
    </row>
    <row r="820" spans="3:3" x14ac:dyDescent="0.3">
      <c r="C820" t="str">
        <f t="shared" si="15"/>
        <v/>
      </c>
    </row>
    <row r="821" spans="3:3" x14ac:dyDescent="0.3">
      <c r="C821" t="str">
        <f t="shared" si="15"/>
        <v/>
      </c>
    </row>
    <row r="822" spans="3:3" x14ac:dyDescent="0.3">
      <c r="C822" t="str">
        <f t="shared" si="15"/>
        <v/>
      </c>
    </row>
    <row r="823" spans="3:3" x14ac:dyDescent="0.3">
      <c r="C823" t="str">
        <f t="shared" si="15"/>
        <v/>
      </c>
    </row>
    <row r="824" spans="3:3" x14ac:dyDescent="0.3">
      <c r="C824" t="str">
        <f t="shared" si="15"/>
        <v/>
      </c>
    </row>
    <row r="825" spans="3:3" x14ac:dyDescent="0.3">
      <c r="C825" t="str">
        <f t="shared" si="15"/>
        <v/>
      </c>
    </row>
    <row r="826" spans="3:3" x14ac:dyDescent="0.3">
      <c r="C826" t="str">
        <f t="shared" si="15"/>
        <v/>
      </c>
    </row>
    <row r="827" spans="3:3" x14ac:dyDescent="0.3">
      <c r="C827" t="str">
        <f t="shared" si="15"/>
        <v/>
      </c>
    </row>
    <row r="828" spans="3:3" x14ac:dyDescent="0.3">
      <c r="C828" t="str">
        <f t="shared" si="15"/>
        <v/>
      </c>
    </row>
    <row r="829" spans="3:3" x14ac:dyDescent="0.3">
      <c r="C829" t="str">
        <f t="shared" si="15"/>
        <v/>
      </c>
    </row>
    <row r="830" spans="3:3" x14ac:dyDescent="0.3">
      <c r="C830" t="str">
        <f t="shared" si="15"/>
        <v/>
      </c>
    </row>
    <row r="831" spans="3:3" x14ac:dyDescent="0.3">
      <c r="C831" t="str">
        <f t="shared" si="15"/>
        <v/>
      </c>
    </row>
    <row r="832" spans="3:3" x14ac:dyDescent="0.3">
      <c r="C832" t="str">
        <f t="shared" si="15"/>
        <v/>
      </c>
    </row>
    <row r="833" spans="3:3" x14ac:dyDescent="0.3">
      <c r="C833" t="str">
        <f t="shared" si="15"/>
        <v/>
      </c>
    </row>
    <row r="834" spans="3:3" x14ac:dyDescent="0.3">
      <c r="C834" t="str">
        <f t="shared" si="15"/>
        <v/>
      </c>
    </row>
    <row r="835" spans="3:3" x14ac:dyDescent="0.3">
      <c r="C835" t="str">
        <f t="shared" si="15"/>
        <v/>
      </c>
    </row>
    <row r="836" spans="3:3" x14ac:dyDescent="0.3">
      <c r="C836" t="str">
        <f t="shared" si="15"/>
        <v/>
      </c>
    </row>
    <row r="837" spans="3:3" x14ac:dyDescent="0.3">
      <c r="C837" t="str">
        <f t="shared" si="15"/>
        <v/>
      </c>
    </row>
    <row r="838" spans="3:3" x14ac:dyDescent="0.3">
      <c r="C838" t="str">
        <f t="shared" si="15"/>
        <v/>
      </c>
    </row>
    <row r="839" spans="3:3" x14ac:dyDescent="0.3">
      <c r="C839" t="str">
        <f t="shared" si="15"/>
        <v/>
      </c>
    </row>
    <row r="840" spans="3:3" x14ac:dyDescent="0.3">
      <c r="C840" t="str">
        <f t="shared" si="15"/>
        <v/>
      </c>
    </row>
    <row r="841" spans="3:3" x14ac:dyDescent="0.3">
      <c r="C841" t="str">
        <f t="shared" si="15"/>
        <v/>
      </c>
    </row>
    <row r="842" spans="3:3" x14ac:dyDescent="0.3">
      <c r="C842" t="str">
        <f t="shared" si="15"/>
        <v/>
      </c>
    </row>
    <row r="843" spans="3:3" x14ac:dyDescent="0.3">
      <c r="C843" t="str">
        <f t="shared" si="15"/>
        <v/>
      </c>
    </row>
    <row r="844" spans="3:3" x14ac:dyDescent="0.3">
      <c r="C844" t="str">
        <f t="shared" si="15"/>
        <v/>
      </c>
    </row>
    <row r="845" spans="3:3" x14ac:dyDescent="0.3">
      <c r="C845" t="str">
        <f t="shared" si="15"/>
        <v/>
      </c>
    </row>
    <row r="846" spans="3:3" x14ac:dyDescent="0.3">
      <c r="C846" t="str">
        <f t="shared" si="15"/>
        <v/>
      </c>
    </row>
    <row r="847" spans="3:3" x14ac:dyDescent="0.3">
      <c r="C847" t="str">
        <f t="shared" si="15"/>
        <v/>
      </c>
    </row>
    <row r="848" spans="3:3" x14ac:dyDescent="0.3">
      <c r="C848" t="str">
        <f t="shared" si="15"/>
        <v/>
      </c>
    </row>
    <row r="849" spans="3:3" x14ac:dyDescent="0.3">
      <c r="C849" t="str">
        <f t="shared" si="15"/>
        <v/>
      </c>
    </row>
    <row r="850" spans="3:3" x14ac:dyDescent="0.3">
      <c r="C850" t="str">
        <f t="shared" si="15"/>
        <v/>
      </c>
    </row>
    <row r="851" spans="3:3" x14ac:dyDescent="0.3">
      <c r="C851" t="str">
        <f t="shared" si="15"/>
        <v/>
      </c>
    </row>
    <row r="852" spans="3:3" x14ac:dyDescent="0.3">
      <c r="C852" t="str">
        <f t="shared" si="15"/>
        <v/>
      </c>
    </row>
    <row r="853" spans="3:3" x14ac:dyDescent="0.3">
      <c r="C853" t="str">
        <f t="shared" si="15"/>
        <v/>
      </c>
    </row>
    <row r="854" spans="3:3" x14ac:dyDescent="0.3">
      <c r="C854" t="str">
        <f t="shared" si="15"/>
        <v/>
      </c>
    </row>
    <row r="855" spans="3:3" x14ac:dyDescent="0.3">
      <c r="C855" t="str">
        <f t="shared" ref="C855:C918" si="16">IF(ROW()-ROW($C$1)+1 &lt;= COUNTA($A$1:$A$1000),_xlfn.RANK.EQ(GETPIVOTDATA("Points",$A$1,"Player",A855),$B$2:$B$1000), "")</f>
        <v/>
      </c>
    </row>
    <row r="856" spans="3:3" x14ac:dyDescent="0.3">
      <c r="C856" t="str">
        <f t="shared" si="16"/>
        <v/>
      </c>
    </row>
    <row r="857" spans="3:3" x14ac:dyDescent="0.3">
      <c r="C857" t="str">
        <f t="shared" si="16"/>
        <v/>
      </c>
    </row>
    <row r="858" spans="3:3" x14ac:dyDescent="0.3">
      <c r="C858" t="str">
        <f t="shared" si="16"/>
        <v/>
      </c>
    </row>
    <row r="859" spans="3:3" x14ac:dyDescent="0.3">
      <c r="C859" t="str">
        <f t="shared" si="16"/>
        <v/>
      </c>
    </row>
    <row r="860" spans="3:3" x14ac:dyDescent="0.3">
      <c r="C860" t="str">
        <f t="shared" si="16"/>
        <v/>
      </c>
    </row>
    <row r="861" spans="3:3" x14ac:dyDescent="0.3">
      <c r="C861" t="str">
        <f t="shared" si="16"/>
        <v/>
      </c>
    </row>
    <row r="862" spans="3:3" x14ac:dyDescent="0.3">
      <c r="C862" t="str">
        <f t="shared" si="16"/>
        <v/>
      </c>
    </row>
    <row r="863" spans="3:3" x14ac:dyDescent="0.3">
      <c r="C863" t="str">
        <f t="shared" si="16"/>
        <v/>
      </c>
    </row>
    <row r="864" spans="3:3" x14ac:dyDescent="0.3">
      <c r="C864" t="str">
        <f t="shared" si="16"/>
        <v/>
      </c>
    </row>
    <row r="865" spans="3:3" x14ac:dyDescent="0.3">
      <c r="C865" t="str">
        <f t="shared" si="16"/>
        <v/>
      </c>
    </row>
    <row r="866" spans="3:3" x14ac:dyDescent="0.3">
      <c r="C866" t="str">
        <f t="shared" si="16"/>
        <v/>
      </c>
    </row>
    <row r="867" spans="3:3" x14ac:dyDescent="0.3">
      <c r="C867" t="str">
        <f t="shared" si="16"/>
        <v/>
      </c>
    </row>
    <row r="868" spans="3:3" x14ac:dyDescent="0.3">
      <c r="C868" t="str">
        <f t="shared" si="16"/>
        <v/>
      </c>
    </row>
    <row r="869" spans="3:3" x14ac:dyDescent="0.3">
      <c r="C869" t="str">
        <f t="shared" si="16"/>
        <v/>
      </c>
    </row>
    <row r="870" spans="3:3" x14ac:dyDescent="0.3">
      <c r="C870" t="str">
        <f t="shared" si="16"/>
        <v/>
      </c>
    </row>
    <row r="871" spans="3:3" x14ac:dyDescent="0.3">
      <c r="C871" t="str">
        <f t="shared" si="16"/>
        <v/>
      </c>
    </row>
    <row r="872" spans="3:3" x14ac:dyDescent="0.3">
      <c r="C872" t="str">
        <f t="shared" si="16"/>
        <v/>
      </c>
    </row>
    <row r="873" spans="3:3" x14ac:dyDescent="0.3">
      <c r="C873" t="str">
        <f t="shared" si="16"/>
        <v/>
      </c>
    </row>
    <row r="874" spans="3:3" x14ac:dyDescent="0.3">
      <c r="C874" t="str">
        <f t="shared" si="16"/>
        <v/>
      </c>
    </row>
    <row r="875" spans="3:3" x14ac:dyDescent="0.3">
      <c r="C875" t="str">
        <f t="shared" si="16"/>
        <v/>
      </c>
    </row>
    <row r="876" spans="3:3" x14ac:dyDescent="0.3">
      <c r="C876" t="str">
        <f t="shared" si="16"/>
        <v/>
      </c>
    </row>
    <row r="877" spans="3:3" x14ac:dyDescent="0.3">
      <c r="C877" t="str">
        <f t="shared" si="16"/>
        <v/>
      </c>
    </row>
    <row r="878" spans="3:3" x14ac:dyDescent="0.3">
      <c r="C878" t="str">
        <f t="shared" si="16"/>
        <v/>
      </c>
    </row>
    <row r="879" spans="3:3" x14ac:dyDescent="0.3">
      <c r="C879" t="str">
        <f t="shared" si="16"/>
        <v/>
      </c>
    </row>
    <row r="880" spans="3:3" x14ac:dyDescent="0.3">
      <c r="C880" t="str">
        <f t="shared" si="16"/>
        <v/>
      </c>
    </row>
    <row r="881" spans="3:3" x14ac:dyDescent="0.3">
      <c r="C881" t="str">
        <f t="shared" si="16"/>
        <v/>
      </c>
    </row>
    <row r="882" spans="3:3" x14ac:dyDescent="0.3">
      <c r="C882" t="str">
        <f t="shared" si="16"/>
        <v/>
      </c>
    </row>
    <row r="883" spans="3:3" x14ac:dyDescent="0.3">
      <c r="C883" t="str">
        <f t="shared" si="16"/>
        <v/>
      </c>
    </row>
    <row r="884" spans="3:3" x14ac:dyDescent="0.3">
      <c r="C884" t="str">
        <f t="shared" si="16"/>
        <v/>
      </c>
    </row>
    <row r="885" spans="3:3" x14ac:dyDescent="0.3">
      <c r="C885" t="str">
        <f t="shared" si="16"/>
        <v/>
      </c>
    </row>
    <row r="886" spans="3:3" x14ac:dyDescent="0.3">
      <c r="C886" t="str">
        <f t="shared" si="16"/>
        <v/>
      </c>
    </row>
    <row r="887" spans="3:3" x14ac:dyDescent="0.3">
      <c r="C887" t="str">
        <f t="shared" si="16"/>
        <v/>
      </c>
    </row>
    <row r="888" spans="3:3" x14ac:dyDescent="0.3">
      <c r="C888" t="str">
        <f t="shared" si="16"/>
        <v/>
      </c>
    </row>
    <row r="889" spans="3:3" x14ac:dyDescent="0.3">
      <c r="C889" t="str">
        <f t="shared" si="16"/>
        <v/>
      </c>
    </row>
    <row r="890" spans="3:3" x14ac:dyDescent="0.3">
      <c r="C890" t="str">
        <f t="shared" si="16"/>
        <v/>
      </c>
    </row>
    <row r="891" spans="3:3" x14ac:dyDescent="0.3">
      <c r="C891" t="str">
        <f t="shared" si="16"/>
        <v/>
      </c>
    </row>
    <row r="892" spans="3:3" x14ac:dyDescent="0.3">
      <c r="C892" t="str">
        <f t="shared" si="16"/>
        <v/>
      </c>
    </row>
    <row r="893" spans="3:3" x14ac:dyDescent="0.3">
      <c r="C893" t="str">
        <f t="shared" si="16"/>
        <v/>
      </c>
    </row>
    <row r="894" spans="3:3" x14ac:dyDescent="0.3">
      <c r="C894" t="str">
        <f t="shared" si="16"/>
        <v/>
      </c>
    </row>
    <row r="895" spans="3:3" x14ac:dyDescent="0.3">
      <c r="C895" t="str">
        <f t="shared" si="16"/>
        <v/>
      </c>
    </row>
    <row r="896" spans="3:3" x14ac:dyDescent="0.3">
      <c r="C896" t="str">
        <f t="shared" si="16"/>
        <v/>
      </c>
    </row>
    <row r="897" spans="3:3" x14ac:dyDescent="0.3">
      <c r="C897" t="str">
        <f t="shared" si="16"/>
        <v/>
      </c>
    </row>
    <row r="898" spans="3:3" x14ac:dyDescent="0.3">
      <c r="C898" t="str">
        <f t="shared" si="16"/>
        <v/>
      </c>
    </row>
    <row r="899" spans="3:3" x14ac:dyDescent="0.3">
      <c r="C899" t="str">
        <f t="shared" si="16"/>
        <v/>
      </c>
    </row>
    <row r="900" spans="3:3" x14ac:dyDescent="0.3">
      <c r="C900" t="str">
        <f t="shared" si="16"/>
        <v/>
      </c>
    </row>
    <row r="901" spans="3:3" x14ac:dyDescent="0.3">
      <c r="C901" t="str">
        <f t="shared" si="16"/>
        <v/>
      </c>
    </row>
    <row r="902" spans="3:3" x14ac:dyDescent="0.3">
      <c r="C902" t="str">
        <f t="shared" si="16"/>
        <v/>
      </c>
    </row>
    <row r="903" spans="3:3" x14ac:dyDescent="0.3">
      <c r="C903" t="str">
        <f t="shared" si="16"/>
        <v/>
      </c>
    </row>
    <row r="904" spans="3:3" x14ac:dyDescent="0.3">
      <c r="C904" t="str">
        <f t="shared" si="16"/>
        <v/>
      </c>
    </row>
    <row r="905" spans="3:3" x14ac:dyDescent="0.3">
      <c r="C905" t="str">
        <f t="shared" si="16"/>
        <v/>
      </c>
    </row>
    <row r="906" spans="3:3" x14ac:dyDescent="0.3">
      <c r="C906" t="str">
        <f t="shared" si="16"/>
        <v/>
      </c>
    </row>
    <row r="907" spans="3:3" x14ac:dyDescent="0.3">
      <c r="C907" t="str">
        <f t="shared" si="16"/>
        <v/>
      </c>
    </row>
    <row r="908" spans="3:3" x14ac:dyDescent="0.3">
      <c r="C908" t="str">
        <f t="shared" si="16"/>
        <v/>
      </c>
    </row>
    <row r="909" spans="3:3" x14ac:dyDescent="0.3">
      <c r="C909" t="str">
        <f t="shared" si="16"/>
        <v/>
      </c>
    </row>
    <row r="910" spans="3:3" x14ac:dyDescent="0.3">
      <c r="C910" t="str">
        <f t="shared" si="16"/>
        <v/>
      </c>
    </row>
    <row r="911" spans="3:3" x14ac:dyDescent="0.3">
      <c r="C911" t="str">
        <f t="shared" si="16"/>
        <v/>
      </c>
    </row>
    <row r="912" spans="3:3" x14ac:dyDescent="0.3">
      <c r="C912" t="str">
        <f t="shared" si="16"/>
        <v/>
      </c>
    </row>
    <row r="913" spans="3:3" x14ac:dyDescent="0.3">
      <c r="C913" t="str">
        <f t="shared" si="16"/>
        <v/>
      </c>
    </row>
    <row r="914" spans="3:3" x14ac:dyDescent="0.3">
      <c r="C914" t="str">
        <f t="shared" si="16"/>
        <v/>
      </c>
    </row>
    <row r="915" spans="3:3" x14ac:dyDescent="0.3">
      <c r="C915" t="str">
        <f t="shared" si="16"/>
        <v/>
      </c>
    </row>
    <row r="916" spans="3:3" x14ac:dyDescent="0.3">
      <c r="C916" t="str">
        <f t="shared" si="16"/>
        <v/>
      </c>
    </row>
    <row r="917" spans="3:3" x14ac:dyDescent="0.3">
      <c r="C917" t="str">
        <f t="shared" si="16"/>
        <v/>
      </c>
    </row>
    <row r="918" spans="3:3" x14ac:dyDescent="0.3">
      <c r="C918" t="str">
        <f t="shared" si="16"/>
        <v/>
      </c>
    </row>
    <row r="919" spans="3:3" x14ac:dyDescent="0.3">
      <c r="C919" t="str">
        <f t="shared" ref="C919:C982" si="17">IF(ROW()-ROW($C$1)+1 &lt;= COUNTA($A$1:$A$1000),_xlfn.RANK.EQ(GETPIVOTDATA("Points",$A$1,"Player",A919),$B$2:$B$1000), "")</f>
        <v/>
      </c>
    </row>
    <row r="920" spans="3:3" x14ac:dyDescent="0.3">
      <c r="C920" t="str">
        <f t="shared" si="17"/>
        <v/>
      </c>
    </row>
    <row r="921" spans="3:3" x14ac:dyDescent="0.3">
      <c r="C921" t="str">
        <f t="shared" si="17"/>
        <v/>
      </c>
    </row>
    <row r="922" spans="3:3" x14ac:dyDescent="0.3">
      <c r="C922" t="str">
        <f t="shared" si="17"/>
        <v/>
      </c>
    </row>
    <row r="923" spans="3:3" x14ac:dyDescent="0.3">
      <c r="C923" t="str">
        <f t="shared" si="17"/>
        <v/>
      </c>
    </row>
    <row r="924" spans="3:3" x14ac:dyDescent="0.3">
      <c r="C924" t="str">
        <f t="shared" si="17"/>
        <v/>
      </c>
    </row>
    <row r="925" spans="3:3" x14ac:dyDescent="0.3">
      <c r="C925" t="str">
        <f t="shared" si="17"/>
        <v/>
      </c>
    </row>
    <row r="926" spans="3:3" x14ac:dyDescent="0.3">
      <c r="C926" t="str">
        <f t="shared" si="17"/>
        <v/>
      </c>
    </row>
    <row r="927" spans="3:3" x14ac:dyDescent="0.3">
      <c r="C927" t="str">
        <f t="shared" si="17"/>
        <v/>
      </c>
    </row>
    <row r="928" spans="3:3" x14ac:dyDescent="0.3">
      <c r="C928" t="str">
        <f t="shared" si="17"/>
        <v/>
      </c>
    </row>
    <row r="929" spans="3:3" x14ac:dyDescent="0.3">
      <c r="C929" t="str">
        <f t="shared" si="17"/>
        <v/>
      </c>
    </row>
    <row r="930" spans="3:3" x14ac:dyDescent="0.3">
      <c r="C930" t="str">
        <f t="shared" si="17"/>
        <v/>
      </c>
    </row>
    <row r="931" spans="3:3" x14ac:dyDescent="0.3">
      <c r="C931" t="str">
        <f t="shared" si="17"/>
        <v/>
      </c>
    </row>
    <row r="932" spans="3:3" x14ac:dyDescent="0.3">
      <c r="C932" t="str">
        <f t="shared" si="17"/>
        <v/>
      </c>
    </row>
    <row r="933" spans="3:3" x14ac:dyDescent="0.3">
      <c r="C933" t="str">
        <f t="shared" si="17"/>
        <v/>
      </c>
    </row>
    <row r="934" spans="3:3" x14ac:dyDescent="0.3">
      <c r="C934" t="str">
        <f t="shared" si="17"/>
        <v/>
      </c>
    </row>
    <row r="935" spans="3:3" x14ac:dyDescent="0.3">
      <c r="C935" t="str">
        <f t="shared" si="17"/>
        <v/>
      </c>
    </row>
    <row r="936" spans="3:3" x14ac:dyDescent="0.3">
      <c r="C936" t="str">
        <f t="shared" si="17"/>
        <v/>
      </c>
    </row>
    <row r="937" spans="3:3" x14ac:dyDescent="0.3">
      <c r="C937" t="str">
        <f t="shared" si="17"/>
        <v/>
      </c>
    </row>
    <row r="938" spans="3:3" x14ac:dyDescent="0.3">
      <c r="C938" t="str">
        <f t="shared" si="17"/>
        <v/>
      </c>
    </row>
    <row r="939" spans="3:3" x14ac:dyDescent="0.3">
      <c r="C939" t="str">
        <f t="shared" si="17"/>
        <v/>
      </c>
    </row>
    <row r="940" spans="3:3" x14ac:dyDescent="0.3">
      <c r="C940" t="str">
        <f t="shared" si="17"/>
        <v/>
      </c>
    </row>
    <row r="941" spans="3:3" x14ac:dyDescent="0.3">
      <c r="C941" t="str">
        <f t="shared" si="17"/>
        <v/>
      </c>
    </row>
    <row r="942" spans="3:3" x14ac:dyDescent="0.3">
      <c r="C942" t="str">
        <f t="shared" si="17"/>
        <v/>
      </c>
    </row>
    <row r="943" spans="3:3" x14ac:dyDescent="0.3">
      <c r="C943" t="str">
        <f t="shared" si="17"/>
        <v/>
      </c>
    </row>
    <row r="944" spans="3:3" x14ac:dyDescent="0.3">
      <c r="C944" t="str">
        <f t="shared" si="17"/>
        <v/>
      </c>
    </row>
    <row r="945" spans="3:3" x14ac:dyDescent="0.3">
      <c r="C945" t="str">
        <f t="shared" si="17"/>
        <v/>
      </c>
    </row>
    <row r="946" spans="3:3" x14ac:dyDescent="0.3">
      <c r="C946" t="str">
        <f t="shared" si="17"/>
        <v/>
      </c>
    </row>
    <row r="947" spans="3:3" x14ac:dyDescent="0.3">
      <c r="C947" t="str">
        <f t="shared" si="17"/>
        <v/>
      </c>
    </row>
    <row r="948" spans="3:3" x14ac:dyDescent="0.3">
      <c r="C948" t="str">
        <f t="shared" si="17"/>
        <v/>
      </c>
    </row>
    <row r="949" spans="3:3" x14ac:dyDescent="0.3">
      <c r="C949" t="str">
        <f t="shared" si="17"/>
        <v/>
      </c>
    </row>
    <row r="950" spans="3:3" x14ac:dyDescent="0.3">
      <c r="C950" t="str">
        <f t="shared" si="17"/>
        <v/>
      </c>
    </row>
    <row r="951" spans="3:3" x14ac:dyDescent="0.3">
      <c r="C951" t="str">
        <f t="shared" si="17"/>
        <v/>
      </c>
    </row>
    <row r="952" spans="3:3" x14ac:dyDescent="0.3">
      <c r="C952" t="str">
        <f t="shared" si="17"/>
        <v/>
      </c>
    </row>
    <row r="953" spans="3:3" x14ac:dyDescent="0.3">
      <c r="C953" t="str">
        <f t="shared" si="17"/>
        <v/>
      </c>
    </row>
    <row r="954" spans="3:3" x14ac:dyDescent="0.3">
      <c r="C954" t="str">
        <f t="shared" si="17"/>
        <v/>
      </c>
    </row>
    <row r="955" spans="3:3" x14ac:dyDescent="0.3">
      <c r="C955" t="str">
        <f t="shared" si="17"/>
        <v/>
      </c>
    </row>
    <row r="956" spans="3:3" x14ac:dyDescent="0.3">
      <c r="C956" t="str">
        <f t="shared" si="17"/>
        <v/>
      </c>
    </row>
    <row r="957" spans="3:3" x14ac:dyDescent="0.3">
      <c r="C957" t="str">
        <f t="shared" si="17"/>
        <v/>
      </c>
    </row>
    <row r="958" spans="3:3" x14ac:dyDescent="0.3">
      <c r="C958" t="str">
        <f t="shared" si="17"/>
        <v/>
      </c>
    </row>
    <row r="959" spans="3:3" x14ac:dyDescent="0.3">
      <c r="C959" t="str">
        <f t="shared" si="17"/>
        <v/>
      </c>
    </row>
    <row r="960" spans="3:3" x14ac:dyDescent="0.3">
      <c r="C960" t="str">
        <f t="shared" si="17"/>
        <v/>
      </c>
    </row>
    <row r="961" spans="3:3" x14ac:dyDescent="0.3">
      <c r="C961" t="str">
        <f t="shared" si="17"/>
        <v/>
      </c>
    </row>
    <row r="962" spans="3:3" x14ac:dyDescent="0.3">
      <c r="C962" t="str">
        <f t="shared" si="17"/>
        <v/>
      </c>
    </row>
    <row r="963" spans="3:3" x14ac:dyDescent="0.3">
      <c r="C963" t="str">
        <f t="shared" si="17"/>
        <v/>
      </c>
    </row>
    <row r="964" spans="3:3" x14ac:dyDescent="0.3">
      <c r="C964" t="str">
        <f t="shared" si="17"/>
        <v/>
      </c>
    </row>
    <row r="965" spans="3:3" x14ac:dyDescent="0.3">
      <c r="C965" t="str">
        <f t="shared" si="17"/>
        <v/>
      </c>
    </row>
    <row r="966" spans="3:3" x14ac:dyDescent="0.3">
      <c r="C966" t="str">
        <f t="shared" si="17"/>
        <v/>
      </c>
    </row>
    <row r="967" spans="3:3" x14ac:dyDescent="0.3">
      <c r="C967" t="str">
        <f t="shared" si="17"/>
        <v/>
      </c>
    </row>
    <row r="968" spans="3:3" x14ac:dyDescent="0.3">
      <c r="C968" t="str">
        <f t="shared" si="17"/>
        <v/>
      </c>
    </row>
    <row r="969" spans="3:3" x14ac:dyDescent="0.3">
      <c r="C969" t="str">
        <f t="shared" si="17"/>
        <v/>
      </c>
    </row>
    <row r="970" spans="3:3" x14ac:dyDescent="0.3">
      <c r="C970" t="str">
        <f t="shared" si="17"/>
        <v/>
      </c>
    </row>
    <row r="971" spans="3:3" x14ac:dyDescent="0.3">
      <c r="C971" t="str">
        <f t="shared" si="17"/>
        <v/>
      </c>
    </row>
    <row r="972" spans="3:3" x14ac:dyDescent="0.3">
      <c r="C972" t="str">
        <f t="shared" si="17"/>
        <v/>
      </c>
    </row>
    <row r="973" spans="3:3" x14ac:dyDescent="0.3">
      <c r="C973" t="str">
        <f t="shared" si="17"/>
        <v/>
      </c>
    </row>
    <row r="974" spans="3:3" x14ac:dyDescent="0.3">
      <c r="C974" t="str">
        <f t="shared" si="17"/>
        <v/>
      </c>
    </row>
    <row r="975" spans="3:3" x14ac:dyDescent="0.3">
      <c r="C975" t="str">
        <f t="shared" si="17"/>
        <v/>
      </c>
    </row>
    <row r="976" spans="3:3" x14ac:dyDescent="0.3">
      <c r="C976" t="str">
        <f t="shared" si="17"/>
        <v/>
      </c>
    </row>
    <row r="977" spans="3:3" x14ac:dyDescent="0.3">
      <c r="C977" t="str">
        <f t="shared" si="17"/>
        <v/>
      </c>
    </row>
    <row r="978" spans="3:3" x14ac:dyDescent="0.3">
      <c r="C978" t="str">
        <f t="shared" si="17"/>
        <v/>
      </c>
    </row>
    <row r="979" spans="3:3" x14ac:dyDescent="0.3">
      <c r="C979" t="str">
        <f t="shared" si="17"/>
        <v/>
      </c>
    </row>
    <row r="980" spans="3:3" x14ac:dyDescent="0.3">
      <c r="C980" t="str">
        <f t="shared" si="17"/>
        <v/>
      </c>
    </row>
    <row r="981" spans="3:3" x14ac:dyDescent="0.3">
      <c r="C981" t="str">
        <f t="shared" si="17"/>
        <v/>
      </c>
    </row>
    <row r="982" spans="3:3" x14ac:dyDescent="0.3">
      <c r="C982" t="str">
        <f t="shared" si="17"/>
        <v/>
      </c>
    </row>
    <row r="983" spans="3:3" x14ac:dyDescent="0.3">
      <c r="C983" t="str">
        <f t="shared" ref="C983:C1000" si="18">IF(ROW()-ROW($C$1)+1 &lt;= COUNTA($A$1:$A$1000),_xlfn.RANK.EQ(GETPIVOTDATA("Points",$A$1,"Player",A983),$B$2:$B$1000), "")</f>
        <v/>
      </c>
    </row>
    <row r="984" spans="3:3" x14ac:dyDescent="0.3">
      <c r="C984" t="str">
        <f t="shared" si="18"/>
        <v/>
      </c>
    </row>
    <row r="985" spans="3:3" x14ac:dyDescent="0.3">
      <c r="C985" t="str">
        <f t="shared" si="18"/>
        <v/>
      </c>
    </row>
    <row r="986" spans="3:3" x14ac:dyDescent="0.3">
      <c r="C986" t="str">
        <f t="shared" si="18"/>
        <v/>
      </c>
    </row>
    <row r="987" spans="3:3" x14ac:dyDescent="0.3">
      <c r="C987" t="str">
        <f t="shared" si="18"/>
        <v/>
      </c>
    </row>
    <row r="988" spans="3:3" x14ac:dyDescent="0.3">
      <c r="C988" t="str">
        <f t="shared" si="18"/>
        <v/>
      </c>
    </row>
    <row r="989" spans="3:3" x14ac:dyDescent="0.3">
      <c r="C989" t="str">
        <f t="shared" si="18"/>
        <v/>
      </c>
    </row>
    <row r="990" spans="3:3" x14ac:dyDescent="0.3">
      <c r="C990" t="str">
        <f t="shared" si="18"/>
        <v/>
      </c>
    </row>
    <row r="991" spans="3:3" x14ac:dyDescent="0.3">
      <c r="C991" t="str">
        <f t="shared" si="18"/>
        <v/>
      </c>
    </row>
    <row r="992" spans="3:3" x14ac:dyDescent="0.3">
      <c r="C992" t="str">
        <f t="shared" si="18"/>
        <v/>
      </c>
    </row>
    <row r="993" spans="3:3" x14ac:dyDescent="0.3">
      <c r="C993" t="str">
        <f t="shared" si="18"/>
        <v/>
      </c>
    </row>
    <row r="994" spans="3:3" x14ac:dyDescent="0.3">
      <c r="C994" t="str">
        <f t="shared" si="18"/>
        <v/>
      </c>
    </row>
    <row r="995" spans="3:3" x14ac:dyDescent="0.3">
      <c r="C995" t="str">
        <f t="shared" si="18"/>
        <v/>
      </c>
    </row>
    <row r="996" spans="3:3" x14ac:dyDescent="0.3">
      <c r="C996" t="str">
        <f t="shared" si="18"/>
        <v/>
      </c>
    </row>
    <row r="997" spans="3:3" x14ac:dyDescent="0.3">
      <c r="C997" t="str">
        <f t="shared" si="18"/>
        <v/>
      </c>
    </row>
    <row r="998" spans="3:3" x14ac:dyDescent="0.3">
      <c r="C998" t="str">
        <f t="shared" si="18"/>
        <v/>
      </c>
    </row>
    <row r="999" spans="3:3" x14ac:dyDescent="0.3">
      <c r="C999" t="str">
        <f t="shared" si="18"/>
        <v/>
      </c>
    </row>
    <row r="1000" spans="3:3" x14ac:dyDescent="0.3">
      <c r="C1000" t="str">
        <f t="shared" si="18"/>
        <v/>
      </c>
    </row>
  </sheetData>
  <conditionalFormatting sqref="A86:A150 A2:A83">
    <cfRule type="expression" dxfId="4" priority="1">
      <formula>$C2=3</formula>
    </cfRule>
    <cfRule type="expression" dxfId="3" priority="2">
      <formula>$C2=2</formula>
    </cfRule>
    <cfRule type="expression" dxfId="2" priority="3">
      <formula>$C2=1</formula>
    </cfRule>
  </conditionalFormatting>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refreshall">
                <anchor moveWithCells="1" sizeWithCells="1">
                  <from>
                    <xdr:col>4</xdr:col>
                    <xdr:colOff>160020</xdr:colOff>
                    <xdr:row>2</xdr:row>
                    <xdr:rowOff>53340</xdr:rowOff>
                  </from>
                  <to>
                    <xdr:col>5</xdr:col>
                    <xdr:colOff>419100</xdr:colOff>
                    <xdr:row>4</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8CD4-10A2-4FA5-9303-D227A1582903}">
  <sheetPr codeName="Sheet3"/>
  <dimension ref="A2:G17"/>
  <sheetViews>
    <sheetView tabSelected="1" workbookViewId="0">
      <selection activeCell="Q26" sqref="Q26"/>
    </sheetView>
  </sheetViews>
  <sheetFormatPr defaultRowHeight="14.4" x14ac:dyDescent="0.3"/>
  <cols>
    <col min="1" max="1" width="29.109375" bestFit="1" customWidth="1"/>
    <col min="2" max="2" width="5.5546875" bestFit="1" customWidth="1"/>
    <col min="3" max="4" width="6.21875" bestFit="1" customWidth="1"/>
    <col min="5" max="6" width="6" bestFit="1" customWidth="1"/>
    <col min="7" max="7" width="7.44140625" bestFit="1" customWidth="1"/>
  </cols>
  <sheetData>
    <row r="2" spans="1:7" x14ac:dyDescent="0.3">
      <c r="A2" t="s">
        <v>44</v>
      </c>
      <c r="B2" cm="1">
        <f t="array" ref="B2">IF(COUNTA(all_players[Player])=0, 0, COUNTA(_xlfn.UNIQUE(_xlfn._xlws.FILTER(all_players[Player], all_players[Player]&lt;&gt;""))))</f>
        <v>78</v>
      </c>
    </row>
    <row r="3" spans="1:7" x14ac:dyDescent="0.3">
      <c r="A3" t="s">
        <v>53</v>
      </c>
      <c r="B3" t="str">
        <f>INDEX(Tab_analysis[[#Headers],[XD]:[MS]],MATCH(MAX(_xlfn.BYCOL(Tab_analysis[[XD]:[MS]],_xleta.SUM)),_xlfn.BYCOL(Tab_analysis[[XD]:[MS]],_xleta.SUM),0))</f>
        <v>MS</v>
      </c>
    </row>
    <row r="4" spans="1:7" x14ac:dyDescent="0.3">
      <c r="A4" t="s">
        <v>54</v>
      </c>
      <c r="B4" s="9" t="str">
        <f>INDEX(Tab_analysis[Tournament], MATCH(MAX(Tab_analysis[Total]), Tab_analysis[Total], 0))</f>
        <v>T1</v>
      </c>
    </row>
    <row r="6" spans="1:7" x14ac:dyDescent="0.3">
      <c r="A6" s="11" t="s">
        <v>45</v>
      </c>
      <c r="B6" s="11"/>
      <c r="C6" s="11"/>
      <c r="D6" s="11"/>
      <c r="E6" s="11"/>
      <c r="F6" s="11"/>
      <c r="G6" s="11"/>
    </row>
    <row r="7" spans="1:7" x14ac:dyDescent="0.3">
      <c r="A7" t="s">
        <v>46</v>
      </c>
      <c r="B7" t="s">
        <v>51</v>
      </c>
      <c r="C7" t="s">
        <v>50</v>
      </c>
      <c r="D7" t="s">
        <v>49</v>
      </c>
      <c r="E7" t="s">
        <v>47</v>
      </c>
      <c r="F7" t="s">
        <v>48</v>
      </c>
      <c r="G7" t="s">
        <v>52</v>
      </c>
    </row>
    <row r="8" spans="1:7" x14ac:dyDescent="0.3">
      <c r="A8" t="s">
        <v>2</v>
      </c>
      <c r="B8">
        <f>(COUNTIF(Tab_XD[T1],"&lt;&gt;")-COUNTIF(Tab_XD[T1],0))/2</f>
        <v>11</v>
      </c>
      <c r="C8">
        <f>(COUNTIF(Tab_WD[T1],"&lt;&gt;")-COUNTIF(Tab_WD[T1],0))/2</f>
        <v>5</v>
      </c>
      <c r="D8">
        <f>(COUNTIF(Tab_MD[T1],"&lt;&gt;")-COUNTIF(Tab_MD[T1],0))/2</f>
        <v>6</v>
      </c>
      <c r="E8">
        <f>COUNTIF(Tab_WS[T1],"&lt;&gt;")-COUNTIF(Tab_WS[T1],0)</f>
        <v>8</v>
      </c>
      <c r="F8">
        <f>COUNTIF(Tab_MS[T1],"&lt;&gt;")-COUNTIF(Tab_MS[T1],0)</f>
        <v>10</v>
      </c>
      <c r="G8">
        <f>SUM(Tab_analysis[[#This Row],[XD]:[MS]])</f>
        <v>40</v>
      </c>
    </row>
    <row r="9" spans="1:7" x14ac:dyDescent="0.3">
      <c r="A9" t="s">
        <v>3</v>
      </c>
      <c r="B9">
        <f>(COUNTIF(Tab_XD[T2],"&lt;&gt;")-COUNTIF(Tab_XD[T2],0))/2</f>
        <v>8</v>
      </c>
      <c r="C9">
        <f>(COUNTIF(Tab_WD[T2],"&lt;&gt;")-COUNTIF(Tab_WD[T2],0))/2</f>
        <v>3</v>
      </c>
      <c r="D9">
        <f>(COUNTIF(Tab_MD[T2],"&lt;&gt;")-COUNTIF(Tab_MD[T2],0))/2</f>
        <v>6</v>
      </c>
      <c r="E9">
        <f>COUNTIF(Tab_WS[T2],"&lt;&gt;")-COUNTIF(Tab_WS[T2],0)</f>
        <v>4</v>
      </c>
      <c r="F9">
        <f>COUNTIF(Tab_MS[T2],"&lt;&gt;")-COUNTIF(Tab_MS[T2],0)</f>
        <v>12</v>
      </c>
      <c r="G9">
        <f>SUM(Tab_analysis[[#This Row],[XD]:[MS]])</f>
        <v>33</v>
      </c>
    </row>
    <row r="10" spans="1:7" x14ac:dyDescent="0.3">
      <c r="A10" t="s">
        <v>4</v>
      </c>
      <c r="B10">
        <f>(COUNTIF(Tab_XD[T3],"&lt;&gt;")-COUNTIF(Tab_XD[T3],0))/2</f>
        <v>7</v>
      </c>
      <c r="C10">
        <f>(COUNTIF(Tab_WD[T3],"&lt;&gt;")-COUNTIF(Tab_WD[T3],0))/2</f>
        <v>4</v>
      </c>
      <c r="D10">
        <f>(COUNTIF(Tab_MD[T3],"&lt;&gt;")-COUNTIF(Tab_MD[T3],0))/2</f>
        <v>4</v>
      </c>
      <c r="E10">
        <f>COUNTIF(Tab_WS[T3],"&lt;&gt;")-COUNTIF(Tab_WS[T3],0)</f>
        <v>10</v>
      </c>
      <c r="F10">
        <f>COUNTIF(Tab_MS[T3],"&lt;&gt;")-COUNTIF(Tab_MS[T3],0)</f>
        <v>8</v>
      </c>
      <c r="G10">
        <f>SUM(Tab_analysis[[#This Row],[XD]:[MS]])</f>
        <v>33</v>
      </c>
    </row>
    <row r="11" spans="1:7" x14ac:dyDescent="0.3">
      <c r="A11" t="s">
        <v>5</v>
      </c>
      <c r="B11">
        <f>COUNTIF(Tab_XD[T4],"&lt;&gt;")-COUNTIF(Tab_XD[T4],0)</f>
        <v>18</v>
      </c>
      <c r="C11">
        <f>(COUNTIF(Tab_WD[T4],"&lt;&gt;")-COUNTIF(Tab_WD[T4],0))/2</f>
        <v>3</v>
      </c>
      <c r="D11">
        <f>(COUNTIF(Tab_MD[T4],"&lt;&gt;")-COUNTIF(Tab_MD[T4],0))/2</f>
        <v>5</v>
      </c>
      <c r="E11">
        <f>COUNTIF(Tab_WS[T4],"&lt;&gt;")-COUNTIF(Tab_WS[T4],0)</f>
        <v>6</v>
      </c>
      <c r="F11">
        <f>COUNTIF(Tab_MS[T4],"&lt;&gt;")-COUNTIF(Tab_MS[T4],0)</f>
        <v>8</v>
      </c>
      <c r="G11">
        <f>SUM(Tab_analysis[[#This Row],[XD]:[MS]])</f>
        <v>40</v>
      </c>
    </row>
    <row r="12" spans="1:7" x14ac:dyDescent="0.3">
      <c r="A12" t="s">
        <v>6</v>
      </c>
      <c r="B12">
        <f>(COUNTIF(Tab_XD[T5],"&lt;&gt;")-COUNTIF(Tab_XD[T5],0))/2</f>
        <v>6</v>
      </c>
      <c r="C12">
        <f>(COUNTIF(Tab_WD[T5],"&lt;&gt;")-COUNTIF(Tab_WD[T5],0))/2</f>
        <v>3</v>
      </c>
      <c r="D12">
        <f>(COUNTIF(Tab_MD[T5],"&lt;&gt;")-COUNTIF(Tab_MD[T5],0))/2</f>
        <v>6</v>
      </c>
      <c r="E12">
        <f>COUNTIF(Tab_WS[T5],"&lt;&gt;")-COUNTIF(Tab_WS[T5],0)</f>
        <v>6</v>
      </c>
      <c r="F12">
        <f>COUNTIF(Tab_MS[T5],"&lt;&gt;")-COUNTIF(Tab_MS[T5],0)</f>
        <v>14</v>
      </c>
      <c r="G12">
        <f>SUM(Tab_analysis[[#This Row],[XD]:[MS]])</f>
        <v>35</v>
      </c>
    </row>
    <row r="13" spans="1:7" x14ac:dyDescent="0.3">
      <c r="A13" t="s">
        <v>7</v>
      </c>
      <c r="B13">
        <f>(COUNTIF(Tab_XD[T6],"&lt;&gt;")-COUNTIF(Tab_XD[T6],0))/2</f>
        <v>0</v>
      </c>
      <c r="C13">
        <f>(COUNTIF(Tab_WD[T6],"&lt;&gt;")-COUNTIF(Tab_WD[T6],0))/2</f>
        <v>0</v>
      </c>
      <c r="D13">
        <f>(COUNTIF(Tab_MD[T6],"&lt;&gt;")-COUNTIF(Tab_MD[T6],0))/2</f>
        <v>0</v>
      </c>
      <c r="E13">
        <f>COUNTIF(Tab_WS[T6],"&lt;&gt;")-COUNTIF(Tab_WS[T6],0)</f>
        <v>0</v>
      </c>
      <c r="F13">
        <f>COUNTIF(Tab_MS[T6],"&lt;&gt;")-COUNTIF(Tab_MS[T6],0)</f>
        <v>0</v>
      </c>
      <c r="G13">
        <f>SUM(Tab_analysis[[#This Row],[XD]:[MS]])</f>
        <v>0</v>
      </c>
    </row>
    <row r="14" spans="1:7" x14ac:dyDescent="0.3">
      <c r="A14" t="s">
        <v>8</v>
      </c>
      <c r="B14">
        <f>(COUNTIF(Tab_XD[T7],"&lt;&gt;")-COUNTIF(Tab_XD[T7],0))/2</f>
        <v>0</v>
      </c>
      <c r="C14">
        <f>(COUNTIF(Tab_WD[T7],"&lt;&gt;")-COUNTIF(Tab_WD[T7],0))/2</f>
        <v>0</v>
      </c>
      <c r="D14">
        <f>(COUNTIF(Tab_MD[T7],"&lt;&gt;")-COUNTIF(Tab_MD[T7],0))/2</f>
        <v>0</v>
      </c>
      <c r="E14">
        <f>COUNTIF(Tab_WS[T7],"&lt;&gt;")-COUNTIF(Tab_WS[T7],0)</f>
        <v>0</v>
      </c>
      <c r="F14">
        <f>COUNTIF(Tab_MS[T7],"&lt;&gt;")-COUNTIF(Tab_MS[T7],0)</f>
        <v>0</v>
      </c>
      <c r="G14">
        <f>SUM(Tab_analysis[[#This Row],[XD]:[MS]])</f>
        <v>0</v>
      </c>
    </row>
    <row r="15" spans="1:7" x14ac:dyDescent="0.3">
      <c r="A15" t="s">
        <v>9</v>
      </c>
      <c r="B15">
        <f>(COUNTIF(Tab_XD[T8],"&lt;&gt;")-COUNTIF(Tab_XD[T8],0))/2</f>
        <v>0</v>
      </c>
      <c r="C15">
        <f>(COUNTIF(Tab_WD[T8],"&lt;&gt;")-COUNTIF(Tab_WD[T8],0))/2</f>
        <v>0</v>
      </c>
      <c r="D15">
        <f>(COUNTIF(Tab_MD[T8],"&lt;&gt;")-COUNTIF(Tab_MD[T8],0))/2</f>
        <v>0</v>
      </c>
      <c r="E15">
        <f>COUNTIF(Tab_WS[T8],"&lt;&gt;")-COUNTIF(Tab_WS[T8],0)</f>
        <v>0</v>
      </c>
      <c r="F15">
        <f>COUNTIF(Tab_MS[T8],"&lt;&gt;")-COUNTIF(Tab_MS[T8],0)</f>
        <v>0</v>
      </c>
      <c r="G15">
        <f>SUM(Tab_analysis[[#This Row],[XD]:[MS]])</f>
        <v>0</v>
      </c>
    </row>
    <row r="16" spans="1:7" x14ac:dyDescent="0.3">
      <c r="A16" t="s">
        <v>10</v>
      </c>
      <c r="B16">
        <f>(COUNTIF(Tab_XD[T9],"&lt;&gt;")-COUNTIF(Tab_XD[T9],0))/2</f>
        <v>0</v>
      </c>
      <c r="C16">
        <f>(COUNTIF(Tab_WD[T9],"&lt;&gt;")-COUNTIF(Tab_WD[T9],0))/2</f>
        <v>0</v>
      </c>
      <c r="D16">
        <f>(COUNTIF(Tab_MD[T9],"&lt;&gt;")-COUNTIF(Tab_MD[T9],0))/2</f>
        <v>0</v>
      </c>
      <c r="E16">
        <f>COUNTIF(Tab_WS[T9],"&lt;&gt;")-COUNTIF(Tab_WS[T9],0)</f>
        <v>0</v>
      </c>
      <c r="F16">
        <f>COUNTIF(Tab_MS[T9],"&lt;&gt;")-COUNTIF(Tab_MS[T9],0)</f>
        <v>0</v>
      </c>
      <c r="G16">
        <f>SUM(Tab_analysis[[#This Row],[XD]:[MS]])</f>
        <v>0</v>
      </c>
    </row>
    <row r="17" spans="1:7" x14ac:dyDescent="0.3">
      <c r="A17" t="s">
        <v>11</v>
      </c>
      <c r="B17">
        <f>(COUNTIF(Tab_XD[T10],"&lt;&gt;")-COUNTIF(Tab_XD[T10],0))/2</f>
        <v>0</v>
      </c>
      <c r="C17">
        <f>(COUNTIF(Tab_WD[T10],"&lt;&gt;")-COUNTIF(Tab_WD[T10],0))/2</f>
        <v>0</v>
      </c>
      <c r="D17">
        <f>(COUNTIF(Tab_MD[T10],"&lt;&gt;")-COUNTIF(Tab_MD[T10],0))/2</f>
        <v>0</v>
      </c>
      <c r="E17">
        <f>COUNTIF(Tab_WS[T10],"&lt;&gt;")-COUNTIF(Tab_WS[T10],0)</f>
        <v>0</v>
      </c>
      <c r="F17">
        <f>COUNTIF(Tab_MS[T10],"&lt;&gt;")-COUNTIF(Tab_MS[T10],0)</f>
        <v>0</v>
      </c>
      <c r="G17">
        <f>SUM(Tab_analysis[[#This Row],[XD]:[MS]])</f>
        <v>0</v>
      </c>
    </row>
  </sheetData>
  <mergeCells count="1">
    <mergeCell ref="A6:G6"/>
  </mergeCells>
  <phoneticPr fontId="1" type="noConversion"/>
  <pageMargins left="0.7" right="0.7" top="0.75" bottom="0.75" header="0.3" footer="0.3"/>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7FA10-4A73-4D44-8A8A-7CD27CE9FAE8}">
  <sheetPr codeName="Sheet2"/>
  <dimension ref="A1:M102"/>
  <sheetViews>
    <sheetView workbookViewId="0">
      <selection activeCell="I12" sqref="I12"/>
    </sheetView>
  </sheetViews>
  <sheetFormatPr defaultRowHeight="14.4" x14ac:dyDescent="0.3"/>
  <cols>
    <col min="1" max="1" width="22.33203125" bestFit="1" customWidth="1"/>
    <col min="2" max="10" width="5.21875" bestFit="1" customWidth="1"/>
    <col min="11" max="11" width="6.21875" bestFit="1" customWidth="1"/>
    <col min="12" max="12" width="5.21875" bestFit="1" customWidth="1"/>
    <col min="13" max="13" width="8.44140625" bestFit="1" customWidth="1"/>
  </cols>
  <sheetData>
    <row r="1" spans="1:13" x14ac:dyDescent="0.3">
      <c r="A1" t="s">
        <v>1</v>
      </c>
      <c r="B1" t="s">
        <v>2</v>
      </c>
      <c r="C1" t="s">
        <v>3</v>
      </c>
      <c r="D1" t="s">
        <v>4</v>
      </c>
      <c r="E1" t="s">
        <v>5</v>
      </c>
      <c r="F1" t="s">
        <v>6</v>
      </c>
      <c r="G1" t="s">
        <v>7</v>
      </c>
      <c r="H1" t="s">
        <v>8</v>
      </c>
      <c r="I1" t="s">
        <v>9</v>
      </c>
      <c r="J1" t="s">
        <v>10</v>
      </c>
      <c r="K1" t="s">
        <v>11</v>
      </c>
      <c r="L1" t="s">
        <v>0</v>
      </c>
      <c r="M1" t="s">
        <v>12</v>
      </c>
    </row>
    <row r="2" spans="1:13" x14ac:dyDescent="0.3">
      <c r="A2" s="12" t="s">
        <v>74</v>
      </c>
      <c r="C2" t="s">
        <v>19</v>
      </c>
      <c r="F2" t="s">
        <v>35</v>
      </c>
      <c r="L2" s="12" t="s">
        <v>43</v>
      </c>
      <c r="M2">
        <v>65</v>
      </c>
    </row>
    <row r="3" spans="1:13" x14ac:dyDescent="0.3">
      <c r="A3" s="12" t="s">
        <v>109</v>
      </c>
      <c r="B3" t="s">
        <v>22</v>
      </c>
      <c r="L3" s="12" t="s">
        <v>43</v>
      </c>
      <c r="M3">
        <v>25</v>
      </c>
    </row>
    <row r="4" spans="1:13" x14ac:dyDescent="0.3">
      <c r="A4" s="12" t="s">
        <v>130</v>
      </c>
      <c r="B4" t="s">
        <v>24</v>
      </c>
      <c r="C4" t="s">
        <v>27</v>
      </c>
      <c r="D4" t="s">
        <v>24</v>
      </c>
      <c r="L4" s="12" t="s">
        <v>20</v>
      </c>
      <c r="M4">
        <v>210</v>
      </c>
    </row>
    <row r="5" spans="1:13" x14ac:dyDescent="0.3">
      <c r="A5" s="12" t="s">
        <v>117</v>
      </c>
      <c r="C5" t="s">
        <v>15</v>
      </c>
      <c r="L5" s="12" t="s">
        <v>20</v>
      </c>
      <c r="M5">
        <v>45</v>
      </c>
    </row>
    <row r="6" spans="1:13" x14ac:dyDescent="0.3">
      <c r="A6" s="12" t="s">
        <v>128</v>
      </c>
      <c r="D6" t="s">
        <v>27</v>
      </c>
      <c r="E6" t="s">
        <v>38</v>
      </c>
      <c r="L6" s="12" t="s">
        <v>20</v>
      </c>
      <c r="M6">
        <v>150</v>
      </c>
    </row>
    <row r="7" spans="1:13" x14ac:dyDescent="0.3">
      <c r="A7" s="12" t="s">
        <v>121</v>
      </c>
      <c r="C7" t="s">
        <v>19</v>
      </c>
      <c r="E7" t="s">
        <v>35</v>
      </c>
      <c r="F7" t="s">
        <v>24</v>
      </c>
      <c r="L7" s="12" t="s">
        <v>37</v>
      </c>
      <c r="M7">
        <v>120</v>
      </c>
    </row>
    <row r="8" spans="1:13" x14ac:dyDescent="0.3">
      <c r="A8" s="12" t="s">
        <v>100</v>
      </c>
      <c r="B8" t="s">
        <v>38</v>
      </c>
      <c r="D8" t="s">
        <v>27</v>
      </c>
      <c r="L8" s="12" t="s">
        <v>21</v>
      </c>
      <c r="M8">
        <v>150</v>
      </c>
    </row>
    <row r="9" spans="1:13" x14ac:dyDescent="0.3">
      <c r="A9" s="12" t="s">
        <v>86</v>
      </c>
      <c r="D9" t="s">
        <v>22</v>
      </c>
      <c r="E9" t="s">
        <v>38</v>
      </c>
      <c r="F9" t="s">
        <v>28</v>
      </c>
      <c r="L9" s="12" t="s">
        <v>21</v>
      </c>
      <c r="M9">
        <v>155</v>
      </c>
    </row>
    <row r="10" spans="1:13" x14ac:dyDescent="0.3">
      <c r="A10" s="12" t="s">
        <v>64</v>
      </c>
      <c r="B10" t="s">
        <v>15</v>
      </c>
      <c r="D10" t="s">
        <v>38</v>
      </c>
      <c r="E10" t="s">
        <v>38</v>
      </c>
      <c r="L10" s="12" t="s">
        <v>21</v>
      </c>
      <c r="M10">
        <v>145</v>
      </c>
    </row>
    <row r="11" spans="1:13" x14ac:dyDescent="0.3">
      <c r="A11" s="12" t="s">
        <v>64</v>
      </c>
      <c r="B11" t="s">
        <v>38</v>
      </c>
      <c r="C11" t="s">
        <v>17</v>
      </c>
      <c r="E11" t="s">
        <v>17</v>
      </c>
      <c r="F11" t="s">
        <v>15</v>
      </c>
      <c r="L11" s="12" t="s">
        <v>21</v>
      </c>
      <c r="M11">
        <v>225</v>
      </c>
    </row>
    <row r="12" spans="1:13" x14ac:dyDescent="0.3">
      <c r="A12" s="12" t="s">
        <v>69</v>
      </c>
      <c r="B12" t="s">
        <v>38</v>
      </c>
      <c r="C12" t="s">
        <v>38</v>
      </c>
      <c r="F12" t="s">
        <v>33</v>
      </c>
      <c r="L12" s="12" t="s">
        <v>31</v>
      </c>
      <c r="M12">
        <v>119</v>
      </c>
    </row>
    <row r="13" spans="1:13" x14ac:dyDescent="0.3">
      <c r="A13" s="12" t="s">
        <v>69</v>
      </c>
      <c r="C13" t="s">
        <v>15</v>
      </c>
      <c r="D13" t="s">
        <v>28</v>
      </c>
      <c r="E13" t="s">
        <v>24</v>
      </c>
      <c r="L13" s="12" t="s">
        <v>31</v>
      </c>
      <c r="M13">
        <v>180</v>
      </c>
    </row>
    <row r="14" spans="1:13" x14ac:dyDescent="0.3">
      <c r="A14" s="12" t="s">
        <v>116</v>
      </c>
      <c r="C14" t="s">
        <v>38</v>
      </c>
      <c r="L14" s="12" t="s">
        <v>31</v>
      </c>
      <c r="M14">
        <v>50</v>
      </c>
    </row>
    <row r="15" spans="1:13" x14ac:dyDescent="0.3">
      <c r="A15" s="12" t="s">
        <v>105</v>
      </c>
      <c r="B15" t="s">
        <v>19</v>
      </c>
      <c r="D15" t="s">
        <v>18</v>
      </c>
      <c r="E15" t="s">
        <v>38</v>
      </c>
      <c r="L15" s="12" t="s">
        <v>31</v>
      </c>
      <c r="M15">
        <v>125</v>
      </c>
    </row>
    <row r="16" spans="1:13" x14ac:dyDescent="0.3">
      <c r="A16" s="12" t="s">
        <v>91</v>
      </c>
      <c r="D16" t="s">
        <v>35</v>
      </c>
      <c r="L16" s="12" t="s">
        <v>31</v>
      </c>
      <c r="M16">
        <v>30</v>
      </c>
    </row>
    <row r="17" spans="1:13" x14ac:dyDescent="0.3">
      <c r="A17" s="12" t="s">
        <v>65</v>
      </c>
      <c r="B17" t="s">
        <v>15</v>
      </c>
      <c r="C17" t="s">
        <v>24</v>
      </c>
      <c r="F17" t="s">
        <v>15</v>
      </c>
      <c r="L17" s="12" t="s">
        <v>25</v>
      </c>
      <c r="M17">
        <v>145</v>
      </c>
    </row>
    <row r="18" spans="1:13" x14ac:dyDescent="0.3">
      <c r="A18" s="12" t="s">
        <v>65</v>
      </c>
      <c r="B18" t="s">
        <v>19</v>
      </c>
      <c r="D18" t="s">
        <v>15</v>
      </c>
      <c r="E18" t="s">
        <v>24</v>
      </c>
      <c r="F18" t="s">
        <v>24</v>
      </c>
      <c r="L18" s="12" t="s">
        <v>25</v>
      </c>
      <c r="M18">
        <v>190</v>
      </c>
    </row>
    <row r="19" spans="1:13" x14ac:dyDescent="0.3">
      <c r="A19" s="12" t="s">
        <v>126</v>
      </c>
      <c r="E19" t="s">
        <v>19</v>
      </c>
      <c r="F19" t="s">
        <v>15</v>
      </c>
      <c r="L19" s="12" t="s">
        <v>25</v>
      </c>
      <c r="M19">
        <v>80</v>
      </c>
    </row>
    <row r="20" spans="1:13" x14ac:dyDescent="0.3">
      <c r="A20" s="12" t="s">
        <v>87</v>
      </c>
      <c r="D20" t="s">
        <v>38</v>
      </c>
      <c r="F20" t="s">
        <v>27</v>
      </c>
      <c r="L20" s="12" t="s">
        <v>25</v>
      </c>
      <c r="M20">
        <v>150</v>
      </c>
    </row>
    <row r="21" spans="1:13" x14ac:dyDescent="0.3">
      <c r="A21" s="12" t="s">
        <v>101</v>
      </c>
      <c r="B21" t="s">
        <v>15</v>
      </c>
      <c r="C21" t="s">
        <v>17</v>
      </c>
      <c r="L21" s="12" t="s">
        <v>25</v>
      </c>
      <c r="M21">
        <v>110</v>
      </c>
    </row>
    <row r="22" spans="1:13" x14ac:dyDescent="0.3">
      <c r="A22" s="12" t="s">
        <v>98</v>
      </c>
      <c r="B22" t="s">
        <v>24</v>
      </c>
      <c r="C22" t="s">
        <v>28</v>
      </c>
      <c r="L22" s="12" t="s">
        <v>16</v>
      </c>
      <c r="M22">
        <v>135</v>
      </c>
    </row>
    <row r="23" spans="1:13" x14ac:dyDescent="0.3">
      <c r="A23" s="12" t="s">
        <v>90</v>
      </c>
      <c r="D23" t="s">
        <v>19</v>
      </c>
      <c r="L23" s="12" t="s">
        <v>16</v>
      </c>
      <c r="M23">
        <v>35</v>
      </c>
    </row>
    <row r="24" spans="1:13" x14ac:dyDescent="0.3">
      <c r="A24" s="12" t="s">
        <v>124</v>
      </c>
      <c r="E24" t="s">
        <v>18</v>
      </c>
      <c r="F24" t="s">
        <v>38</v>
      </c>
      <c r="L24" s="12" t="s">
        <v>16</v>
      </c>
      <c r="M24">
        <v>90</v>
      </c>
    </row>
    <row r="25" spans="1:13" x14ac:dyDescent="0.3">
      <c r="A25" s="12" t="s">
        <v>75</v>
      </c>
      <c r="B25" t="s">
        <v>27</v>
      </c>
      <c r="D25" t="s">
        <v>17</v>
      </c>
      <c r="L25" s="12" t="s">
        <v>16</v>
      </c>
      <c r="M25">
        <v>165</v>
      </c>
    </row>
    <row r="26" spans="1:13" x14ac:dyDescent="0.3">
      <c r="A26" s="12" t="s">
        <v>75</v>
      </c>
      <c r="B26" t="s">
        <v>27</v>
      </c>
      <c r="D26" t="s">
        <v>27</v>
      </c>
      <c r="L26" s="12" t="s">
        <v>16</v>
      </c>
      <c r="M26">
        <v>200</v>
      </c>
    </row>
    <row r="27" spans="1:13" x14ac:dyDescent="0.3">
      <c r="A27" s="12" t="s">
        <v>115</v>
      </c>
      <c r="C27" t="s">
        <v>38</v>
      </c>
      <c r="L27" s="12" t="s">
        <v>16</v>
      </c>
      <c r="M27">
        <v>50</v>
      </c>
    </row>
    <row r="28" spans="1:13" x14ac:dyDescent="0.3">
      <c r="A28" s="12" t="s">
        <v>81</v>
      </c>
      <c r="B28" t="s">
        <v>17</v>
      </c>
      <c r="D28" t="s">
        <v>28</v>
      </c>
      <c r="E28" t="s">
        <v>27</v>
      </c>
      <c r="F28" t="s">
        <v>28</v>
      </c>
      <c r="L28" s="12" t="s">
        <v>16</v>
      </c>
      <c r="M28">
        <v>325</v>
      </c>
    </row>
    <row r="29" spans="1:13" x14ac:dyDescent="0.3">
      <c r="A29" s="12" t="s">
        <v>81</v>
      </c>
      <c r="B29" t="s">
        <v>38</v>
      </c>
      <c r="E29" t="s">
        <v>28</v>
      </c>
      <c r="L29" s="12" t="s">
        <v>16</v>
      </c>
      <c r="M29">
        <v>130</v>
      </c>
    </row>
    <row r="30" spans="1:13" x14ac:dyDescent="0.3">
      <c r="A30" s="12" t="s">
        <v>122</v>
      </c>
      <c r="C30" t="s">
        <v>19</v>
      </c>
      <c r="E30" t="s">
        <v>35</v>
      </c>
      <c r="F30" t="s">
        <v>24</v>
      </c>
      <c r="L30" s="12" t="s">
        <v>16</v>
      </c>
      <c r="M30">
        <v>120</v>
      </c>
    </row>
    <row r="31" spans="1:13" x14ac:dyDescent="0.3">
      <c r="A31" s="12" t="s">
        <v>55</v>
      </c>
      <c r="B31" t="s">
        <v>27</v>
      </c>
      <c r="D31" t="s">
        <v>24</v>
      </c>
      <c r="F31" t="s">
        <v>38</v>
      </c>
      <c r="L31" s="12" t="s">
        <v>16</v>
      </c>
      <c r="M31">
        <v>205</v>
      </c>
    </row>
    <row r="32" spans="1:13" x14ac:dyDescent="0.3">
      <c r="A32" s="12" t="s">
        <v>55</v>
      </c>
      <c r="B32" t="s">
        <v>27</v>
      </c>
      <c r="E32" t="s">
        <v>27</v>
      </c>
      <c r="L32" s="12" t="s">
        <v>16</v>
      </c>
      <c r="M32">
        <v>200</v>
      </c>
    </row>
    <row r="33" spans="1:13" x14ac:dyDescent="0.3">
      <c r="A33" s="12" t="s">
        <v>55</v>
      </c>
      <c r="B33" t="s">
        <v>27</v>
      </c>
      <c r="C33" t="s">
        <v>28</v>
      </c>
      <c r="F33" t="s">
        <v>28</v>
      </c>
      <c r="L33" s="12" t="s">
        <v>16</v>
      </c>
      <c r="M33">
        <v>260</v>
      </c>
    </row>
    <row r="34" spans="1:13" x14ac:dyDescent="0.3">
      <c r="A34" s="12" t="s">
        <v>104</v>
      </c>
      <c r="B34" t="s">
        <v>18</v>
      </c>
      <c r="D34" t="s">
        <v>28</v>
      </c>
      <c r="E34" t="s">
        <v>24</v>
      </c>
      <c r="L34" s="12" t="s">
        <v>16</v>
      </c>
      <c r="M34">
        <v>175</v>
      </c>
    </row>
    <row r="35" spans="1:13" x14ac:dyDescent="0.3">
      <c r="A35" s="12" t="s">
        <v>77</v>
      </c>
      <c r="C35" t="s">
        <v>26</v>
      </c>
      <c r="F35" t="s">
        <v>26</v>
      </c>
      <c r="L35" s="12" t="s">
        <v>16</v>
      </c>
      <c r="M35">
        <v>46</v>
      </c>
    </row>
    <row r="36" spans="1:13" x14ac:dyDescent="0.3">
      <c r="A36" s="12" t="s">
        <v>62</v>
      </c>
      <c r="B36" t="s">
        <v>35</v>
      </c>
      <c r="D36" t="s">
        <v>27</v>
      </c>
      <c r="E36" t="s">
        <v>18</v>
      </c>
      <c r="L36" s="12" t="s">
        <v>16</v>
      </c>
      <c r="M36">
        <v>170</v>
      </c>
    </row>
    <row r="37" spans="1:13" x14ac:dyDescent="0.3">
      <c r="A37" s="12" t="s">
        <v>62</v>
      </c>
      <c r="B37" t="s">
        <v>24</v>
      </c>
      <c r="C37" t="s">
        <v>28</v>
      </c>
      <c r="E37" t="s">
        <v>28</v>
      </c>
      <c r="F37" t="s">
        <v>17</v>
      </c>
      <c r="L37" s="12" t="s">
        <v>16</v>
      </c>
      <c r="M37">
        <v>280</v>
      </c>
    </row>
    <row r="38" spans="1:13" x14ac:dyDescent="0.3">
      <c r="A38" s="12" t="s">
        <v>84</v>
      </c>
      <c r="B38" t="s">
        <v>19</v>
      </c>
      <c r="C38" t="s">
        <v>17</v>
      </c>
      <c r="E38" t="s">
        <v>24</v>
      </c>
      <c r="F38" t="s">
        <v>24</v>
      </c>
      <c r="L38" s="12" t="s">
        <v>16</v>
      </c>
      <c r="M38">
        <v>210</v>
      </c>
    </row>
    <row r="39" spans="1:13" x14ac:dyDescent="0.3">
      <c r="A39" s="12" t="s">
        <v>95</v>
      </c>
      <c r="B39" t="s">
        <v>17</v>
      </c>
      <c r="C39" t="s">
        <v>27</v>
      </c>
      <c r="E39" t="s">
        <v>17</v>
      </c>
      <c r="L39" s="12" t="s">
        <v>16</v>
      </c>
      <c r="M39">
        <v>230</v>
      </c>
    </row>
    <row r="40" spans="1:13" x14ac:dyDescent="0.3">
      <c r="A40" s="12" t="s">
        <v>59</v>
      </c>
      <c r="B40" t="s">
        <v>17</v>
      </c>
      <c r="C40" t="s">
        <v>27</v>
      </c>
      <c r="E40" t="s">
        <v>27</v>
      </c>
      <c r="F40" t="s">
        <v>28</v>
      </c>
      <c r="L40" s="12" t="s">
        <v>16</v>
      </c>
      <c r="M40">
        <v>345</v>
      </c>
    </row>
    <row r="41" spans="1:13" x14ac:dyDescent="0.3">
      <c r="A41" s="12" t="s">
        <v>59</v>
      </c>
      <c r="D41" t="s">
        <v>24</v>
      </c>
      <c r="L41" s="12" t="s">
        <v>16</v>
      </c>
      <c r="M41">
        <v>55</v>
      </c>
    </row>
    <row r="42" spans="1:13" x14ac:dyDescent="0.3">
      <c r="A42" s="12" t="s">
        <v>68</v>
      </c>
      <c r="C42" t="s">
        <v>29</v>
      </c>
      <c r="E42" t="s">
        <v>27</v>
      </c>
      <c r="F42" t="s">
        <v>40</v>
      </c>
      <c r="L42" s="12" t="s">
        <v>16</v>
      </c>
      <c r="M42">
        <v>138</v>
      </c>
    </row>
    <row r="43" spans="1:13" x14ac:dyDescent="0.3">
      <c r="A43" s="12" t="s">
        <v>68</v>
      </c>
      <c r="C43" t="s">
        <v>38</v>
      </c>
      <c r="D43" t="s">
        <v>28</v>
      </c>
      <c r="E43" t="s">
        <v>24</v>
      </c>
      <c r="L43" s="12" t="s">
        <v>16</v>
      </c>
      <c r="M43">
        <v>185</v>
      </c>
    </row>
    <row r="44" spans="1:13" x14ac:dyDescent="0.3">
      <c r="A44" s="12" t="s">
        <v>132</v>
      </c>
      <c r="B44" t="s">
        <v>38</v>
      </c>
      <c r="C44" t="s">
        <v>17</v>
      </c>
      <c r="L44" s="12" t="s">
        <v>42</v>
      </c>
      <c r="M44">
        <v>115</v>
      </c>
    </row>
    <row r="45" spans="1:13" x14ac:dyDescent="0.3">
      <c r="A45" s="12" t="s">
        <v>96</v>
      </c>
      <c r="B45" t="s">
        <v>17</v>
      </c>
      <c r="C45" t="s">
        <v>27</v>
      </c>
      <c r="E45" t="s">
        <v>17</v>
      </c>
      <c r="L45" s="12" t="s">
        <v>42</v>
      </c>
      <c r="M45">
        <v>230</v>
      </c>
    </row>
    <row r="46" spans="1:13" x14ac:dyDescent="0.3">
      <c r="A46" s="12" t="s">
        <v>82</v>
      </c>
      <c r="B46" t="s">
        <v>15</v>
      </c>
      <c r="C46" t="s">
        <v>27</v>
      </c>
      <c r="D46" t="s">
        <v>17</v>
      </c>
      <c r="F46" t="s">
        <v>15</v>
      </c>
      <c r="L46" s="12" t="s">
        <v>42</v>
      </c>
      <c r="M46">
        <v>255</v>
      </c>
    </row>
    <row r="47" spans="1:13" x14ac:dyDescent="0.3">
      <c r="A47" s="12" t="s">
        <v>82</v>
      </c>
      <c r="B47" t="s">
        <v>17</v>
      </c>
      <c r="D47" t="s">
        <v>28</v>
      </c>
      <c r="E47" t="s">
        <v>28</v>
      </c>
      <c r="F47" t="s">
        <v>17</v>
      </c>
      <c r="L47" s="12" t="s">
        <v>42</v>
      </c>
      <c r="M47">
        <v>290</v>
      </c>
    </row>
    <row r="48" spans="1:13" x14ac:dyDescent="0.3">
      <c r="A48" s="12" t="s">
        <v>112</v>
      </c>
      <c r="B48" t="s">
        <v>26</v>
      </c>
      <c r="L48" s="12" t="s">
        <v>42</v>
      </c>
      <c r="M48">
        <v>23</v>
      </c>
    </row>
    <row r="49" spans="1:13" x14ac:dyDescent="0.3">
      <c r="A49" s="12" t="s">
        <v>60</v>
      </c>
      <c r="B49" t="s">
        <v>17</v>
      </c>
      <c r="C49" t="s">
        <v>27</v>
      </c>
      <c r="E49" t="s">
        <v>27</v>
      </c>
      <c r="F49" t="s">
        <v>28</v>
      </c>
      <c r="L49" s="12" t="s">
        <v>42</v>
      </c>
      <c r="M49">
        <v>345</v>
      </c>
    </row>
    <row r="50" spans="1:13" x14ac:dyDescent="0.3">
      <c r="A50" s="12" t="s">
        <v>60</v>
      </c>
      <c r="B50" t="s">
        <v>22</v>
      </c>
      <c r="C50" t="s">
        <v>24</v>
      </c>
      <c r="L50" s="12" t="s">
        <v>42</v>
      </c>
      <c r="M50">
        <v>80</v>
      </c>
    </row>
    <row r="51" spans="1:13" x14ac:dyDescent="0.3">
      <c r="A51" s="12" t="s">
        <v>66</v>
      </c>
      <c r="B51" t="s">
        <v>18</v>
      </c>
      <c r="E51" t="s">
        <v>17</v>
      </c>
      <c r="F51" t="s">
        <v>38</v>
      </c>
      <c r="L51" s="12" t="s">
        <v>32</v>
      </c>
      <c r="M51">
        <v>155</v>
      </c>
    </row>
    <row r="52" spans="1:13" x14ac:dyDescent="0.3">
      <c r="A52" s="12" t="s">
        <v>66</v>
      </c>
      <c r="B52" t="s">
        <v>15</v>
      </c>
      <c r="C52" t="s">
        <v>24</v>
      </c>
      <c r="F52" t="s">
        <v>27</v>
      </c>
      <c r="L52" s="12" t="s">
        <v>32</v>
      </c>
      <c r="M52">
        <v>200</v>
      </c>
    </row>
    <row r="53" spans="1:13" x14ac:dyDescent="0.3">
      <c r="A53" s="12" t="s">
        <v>72</v>
      </c>
      <c r="C53" t="s">
        <v>18</v>
      </c>
      <c r="F53" t="s">
        <v>18</v>
      </c>
      <c r="L53" s="12" t="s">
        <v>32</v>
      </c>
      <c r="M53">
        <v>80</v>
      </c>
    </row>
    <row r="54" spans="1:13" x14ac:dyDescent="0.3">
      <c r="A54" s="12" t="s">
        <v>129</v>
      </c>
      <c r="B54" t="s">
        <v>24</v>
      </c>
      <c r="C54" t="s">
        <v>27</v>
      </c>
      <c r="D54" t="s">
        <v>27</v>
      </c>
      <c r="E54" t="s">
        <v>27</v>
      </c>
      <c r="F54" t="s">
        <v>17</v>
      </c>
      <c r="L54" s="12" t="s">
        <v>32</v>
      </c>
      <c r="M54">
        <v>420</v>
      </c>
    </row>
    <row r="55" spans="1:13" x14ac:dyDescent="0.3">
      <c r="A55" s="12" t="s">
        <v>102</v>
      </c>
      <c r="B55" t="s">
        <v>15</v>
      </c>
      <c r="C55" t="s">
        <v>17</v>
      </c>
      <c r="D55" t="s">
        <v>18</v>
      </c>
      <c r="E55" t="s">
        <v>38</v>
      </c>
      <c r="L55" s="12" t="s">
        <v>32</v>
      </c>
      <c r="M55">
        <v>200</v>
      </c>
    </row>
    <row r="56" spans="1:13" x14ac:dyDescent="0.3">
      <c r="A56" s="12" t="s">
        <v>88</v>
      </c>
      <c r="D56" t="s">
        <v>15</v>
      </c>
      <c r="E56" t="s">
        <v>15</v>
      </c>
      <c r="L56" s="12" t="s">
        <v>32</v>
      </c>
      <c r="M56">
        <v>90</v>
      </c>
    </row>
    <row r="57" spans="1:13" x14ac:dyDescent="0.3">
      <c r="A57" s="12" t="s">
        <v>127</v>
      </c>
      <c r="D57" t="s">
        <v>27</v>
      </c>
      <c r="E57" t="s">
        <v>38</v>
      </c>
      <c r="L57" s="12" t="s">
        <v>32</v>
      </c>
      <c r="M57">
        <v>150</v>
      </c>
    </row>
    <row r="58" spans="1:13" x14ac:dyDescent="0.3">
      <c r="A58" s="12" t="s">
        <v>123</v>
      </c>
      <c r="E58" t="s">
        <v>18</v>
      </c>
      <c r="F58" t="s">
        <v>38</v>
      </c>
      <c r="L58" s="12" t="s">
        <v>32</v>
      </c>
      <c r="M58">
        <v>90</v>
      </c>
    </row>
    <row r="59" spans="1:13" x14ac:dyDescent="0.3">
      <c r="A59" s="12" t="s">
        <v>107</v>
      </c>
      <c r="B59" t="s">
        <v>35</v>
      </c>
      <c r="D59" t="s">
        <v>17</v>
      </c>
      <c r="E59" t="s">
        <v>15</v>
      </c>
      <c r="L59" s="12" t="s">
        <v>32</v>
      </c>
      <c r="M59">
        <v>140</v>
      </c>
    </row>
    <row r="60" spans="1:13" x14ac:dyDescent="0.3">
      <c r="A60" s="12" t="s">
        <v>111</v>
      </c>
      <c r="B60" t="s">
        <v>26</v>
      </c>
      <c r="D60" t="s">
        <v>15</v>
      </c>
      <c r="F60" t="s">
        <v>28</v>
      </c>
      <c r="L60" s="12" t="s">
        <v>34</v>
      </c>
      <c r="M60">
        <v>148</v>
      </c>
    </row>
    <row r="61" spans="1:13" x14ac:dyDescent="0.3">
      <c r="A61" s="12" t="s">
        <v>92</v>
      </c>
      <c r="B61" t="s">
        <v>27</v>
      </c>
      <c r="E61" t="s">
        <v>27</v>
      </c>
      <c r="L61" s="12" t="s">
        <v>34</v>
      </c>
      <c r="M61">
        <v>200</v>
      </c>
    </row>
    <row r="62" spans="1:13" x14ac:dyDescent="0.3">
      <c r="A62" s="12" t="s">
        <v>78</v>
      </c>
      <c r="B62" t="s">
        <v>27</v>
      </c>
      <c r="D62" t="s">
        <v>17</v>
      </c>
      <c r="E62" t="s">
        <v>17</v>
      </c>
      <c r="F62" t="s">
        <v>27</v>
      </c>
      <c r="L62" s="12" t="s">
        <v>34</v>
      </c>
      <c r="M62">
        <v>330</v>
      </c>
    </row>
    <row r="63" spans="1:13" x14ac:dyDescent="0.3">
      <c r="A63" s="12" t="s">
        <v>78</v>
      </c>
      <c r="B63" t="s">
        <v>28</v>
      </c>
      <c r="D63" t="s">
        <v>28</v>
      </c>
      <c r="E63" t="s">
        <v>27</v>
      </c>
      <c r="L63" s="12" t="s">
        <v>34</v>
      </c>
      <c r="M63">
        <v>260</v>
      </c>
    </row>
    <row r="64" spans="1:13" x14ac:dyDescent="0.3">
      <c r="A64" s="12" t="s">
        <v>56</v>
      </c>
      <c r="B64" t="s">
        <v>27</v>
      </c>
      <c r="D64" t="s">
        <v>24</v>
      </c>
      <c r="F64" t="s">
        <v>38</v>
      </c>
      <c r="L64" s="12" t="s">
        <v>34</v>
      </c>
      <c r="M64">
        <v>205</v>
      </c>
    </row>
    <row r="65" spans="1:13" x14ac:dyDescent="0.3">
      <c r="A65" s="12" t="s">
        <v>56</v>
      </c>
      <c r="C65" t="s">
        <v>27</v>
      </c>
      <c r="F65" t="s">
        <v>27</v>
      </c>
      <c r="L65" s="12" t="s">
        <v>34</v>
      </c>
      <c r="M65">
        <v>200</v>
      </c>
    </row>
    <row r="66" spans="1:13" x14ac:dyDescent="0.3">
      <c r="A66" s="12" t="s">
        <v>71</v>
      </c>
      <c r="C66" t="s">
        <v>15</v>
      </c>
      <c r="F66" t="s">
        <v>15</v>
      </c>
      <c r="L66" s="12" t="s">
        <v>34</v>
      </c>
      <c r="M66">
        <v>90</v>
      </c>
    </row>
    <row r="67" spans="1:13" x14ac:dyDescent="0.3">
      <c r="A67" s="12" t="s">
        <v>118</v>
      </c>
      <c r="C67" t="s">
        <v>15</v>
      </c>
      <c r="F67" t="s">
        <v>17</v>
      </c>
      <c r="L67" s="12" t="s">
        <v>36</v>
      </c>
      <c r="M67">
        <v>110</v>
      </c>
    </row>
    <row r="68" spans="1:13" x14ac:dyDescent="0.3">
      <c r="A68" s="12" t="s">
        <v>120</v>
      </c>
      <c r="C68" t="s">
        <v>18</v>
      </c>
      <c r="D68" t="s">
        <v>38</v>
      </c>
      <c r="L68" s="12" t="s">
        <v>36</v>
      </c>
      <c r="M68">
        <v>90</v>
      </c>
    </row>
    <row r="69" spans="1:13" x14ac:dyDescent="0.3">
      <c r="A69" s="12" t="s">
        <v>103</v>
      </c>
      <c r="B69" t="s">
        <v>18</v>
      </c>
      <c r="D69" t="s">
        <v>28</v>
      </c>
      <c r="E69" t="s">
        <v>24</v>
      </c>
      <c r="L69" s="12" t="s">
        <v>30</v>
      </c>
      <c r="M69">
        <v>175</v>
      </c>
    </row>
    <row r="70" spans="1:13" x14ac:dyDescent="0.3">
      <c r="A70" s="12" t="s">
        <v>67</v>
      </c>
      <c r="B70" t="s">
        <v>17</v>
      </c>
      <c r="D70" t="s">
        <v>18</v>
      </c>
      <c r="E70" t="s">
        <v>28</v>
      </c>
      <c r="L70" s="12" t="s">
        <v>30</v>
      </c>
      <c r="M70">
        <v>185</v>
      </c>
    </row>
    <row r="71" spans="1:13" x14ac:dyDescent="0.3">
      <c r="A71" s="12" t="s">
        <v>67</v>
      </c>
      <c r="C71" t="s">
        <v>38</v>
      </c>
      <c r="F71" t="s">
        <v>27</v>
      </c>
      <c r="L71" s="12" t="s">
        <v>30</v>
      </c>
      <c r="M71">
        <v>150</v>
      </c>
    </row>
    <row r="72" spans="1:13" x14ac:dyDescent="0.3">
      <c r="A72" s="12" t="s">
        <v>89</v>
      </c>
      <c r="D72" t="s">
        <v>18</v>
      </c>
      <c r="L72" s="12" t="s">
        <v>30</v>
      </c>
      <c r="M72">
        <v>40</v>
      </c>
    </row>
    <row r="73" spans="1:13" x14ac:dyDescent="0.3">
      <c r="A73" s="12" t="s">
        <v>106</v>
      </c>
      <c r="B73" t="s">
        <v>19</v>
      </c>
      <c r="L73" s="12" t="s">
        <v>30</v>
      </c>
      <c r="M73">
        <v>35</v>
      </c>
    </row>
    <row r="74" spans="1:13" x14ac:dyDescent="0.3">
      <c r="A74" s="12" t="s">
        <v>70</v>
      </c>
      <c r="D74" t="s">
        <v>19</v>
      </c>
      <c r="F74" t="s">
        <v>29</v>
      </c>
      <c r="L74" s="12" t="s">
        <v>30</v>
      </c>
      <c r="M74">
        <v>56</v>
      </c>
    </row>
    <row r="75" spans="1:13" x14ac:dyDescent="0.3">
      <c r="A75" s="12" t="s">
        <v>70</v>
      </c>
      <c r="C75" t="s">
        <v>15</v>
      </c>
      <c r="L75" s="12" t="s">
        <v>30</v>
      </c>
      <c r="M75">
        <v>45</v>
      </c>
    </row>
    <row r="76" spans="1:13" x14ac:dyDescent="0.3">
      <c r="A76" s="12" t="s">
        <v>125</v>
      </c>
      <c r="E76" t="s">
        <v>19</v>
      </c>
      <c r="F76" t="s">
        <v>15</v>
      </c>
      <c r="L76" s="12" t="s">
        <v>30</v>
      </c>
      <c r="M76">
        <v>80</v>
      </c>
    </row>
    <row r="77" spans="1:13" x14ac:dyDescent="0.3">
      <c r="A77" s="12" t="s">
        <v>131</v>
      </c>
      <c r="B77" t="s">
        <v>38</v>
      </c>
      <c r="C77" t="s">
        <v>17</v>
      </c>
      <c r="D77" t="s">
        <v>27</v>
      </c>
      <c r="L77" s="12" t="s">
        <v>23</v>
      </c>
      <c r="M77">
        <v>215</v>
      </c>
    </row>
    <row r="78" spans="1:13" x14ac:dyDescent="0.3">
      <c r="A78" s="12" t="s">
        <v>108</v>
      </c>
      <c r="B78" t="s">
        <v>35</v>
      </c>
      <c r="D78" t="s">
        <v>17</v>
      </c>
      <c r="E78" t="s">
        <v>15</v>
      </c>
      <c r="L78" s="12" t="s">
        <v>23</v>
      </c>
      <c r="M78">
        <v>140</v>
      </c>
    </row>
    <row r="79" spans="1:13" x14ac:dyDescent="0.3">
      <c r="A79" s="12" t="s">
        <v>113</v>
      </c>
      <c r="C79" t="s">
        <v>24</v>
      </c>
      <c r="D79" t="s">
        <v>24</v>
      </c>
      <c r="F79" t="s">
        <v>27</v>
      </c>
      <c r="L79" s="12" t="s">
        <v>23</v>
      </c>
      <c r="M79">
        <v>210</v>
      </c>
    </row>
    <row r="80" spans="1:13" x14ac:dyDescent="0.3">
      <c r="A80" s="12" t="s">
        <v>110</v>
      </c>
      <c r="B80" t="s">
        <v>22</v>
      </c>
      <c r="D80" t="s">
        <v>15</v>
      </c>
      <c r="F80" t="s">
        <v>28</v>
      </c>
      <c r="L80" s="12" t="s">
        <v>23</v>
      </c>
      <c r="M80">
        <v>150</v>
      </c>
    </row>
    <row r="81" spans="1:13" x14ac:dyDescent="0.3">
      <c r="A81" s="12" t="s">
        <v>76</v>
      </c>
      <c r="C81" t="s">
        <v>22</v>
      </c>
      <c r="F81" t="s">
        <v>22</v>
      </c>
      <c r="L81" s="12" t="s">
        <v>23</v>
      </c>
      <c r="M81">
        <v>50</v>
      </c>
    </row>
    <row r="82" spans="1:13" x14ac:dyDescent="0.3">
      <c r="A82" s="12" t="s">
        <v>73</v>
      </c>
      <c r="C82" t="s">
        <v>35</v>
      </c>
      <c r="F82" t="s">
        <v>19</v>
      </c>
      <c r="L82" s="12" t="s">
        <v>23</v>
      </c>
      <c r="M82">
        <v>65</v>
      </c>
    </row>
    <row r="83" spans="1:13" x14ac:dyDescent="0.3">
      <c r="A83" s="12" t="s">
        <v>80</v>
      </c>
      <c r="B83" t="s">
        <v>28</v>
      </c>
      <c r="C83" t="s">
        <v>28</v>
      </c>
      <c r="E83" t="s">
        <v>28</v>
      </c>
      <c r="F83" t="s">
        <v>28</v>
      </c>
      <c r="L83" s="12" t="s">
        <v>39</v>
      </c>
      <c r="M83">
        <v>320</v>
      </c>
    </row>
    <row r="84" spans="1:13" x14ac:dyDescent="0.3">
      <c r="A84" s="12" t="s">
        <v>80</v>
      </c>
      <c r="B84" t="s">
        <v>24</v>
      </c>
      <c r="D84" t="s">
        <v>24</v>
      </c>
      <c r="L84" s="12" t="s">
        <v>39</v>
      </c>
      <c r="M84">
        <v>110</v>
      </c>
    </row>
    <row r="85" spans="1:13" x14ac:dyDescent="0.3">
      <c r="A85" s="12" t="s">
        <v>85</v>
      </c>
      <c r="C85" t="s">
        <v>24</v>
      </c>
      <c r="F85" t="s">
        <v>17</v>
      </c>
      <c r="L85" s="12" t="s">
        <v>39</v>
      </c>
      <c r="M85">
        <v>120</v>
      </c>
    </row>
    <row r="86" spans="1:13" x14ac:dyDescent="0.3">
      <c r="A86" s="12" t="s">
        <v>79</v>
      </c>
      <c r="B86" t="s">
        <v>17</v>
      </c>
      <c r="L86" s="12" t="s">
        <v>39</v>
      </c>
      <c r="M86">
        <v>65</v>
      </c>
    </row>
    <row r="87" spans="1:13" x14ac:dyDescent="0.3">
      <c r="A87" s="12" t="s">
        <v>79</v>
      </c>
      <c r="B87" t="s">
        <v>28</v>
      </c>
      <c r="C87" t="s">
        <v>28</v>
      </c>
      <c r="D87" t="s">
        <v>24</v>
      </c>
      <c r="E87" t="s">
        <v>17</v>
      </c>
      <c r="F87" t="s">
        <v>27</v>
      </c>
      <c r="L87" s="12" t="s">
        <v>39</v>
      </c>
      <c r="M87">
        <v>380</v>
      </c>
    </row>
    <row r="88" spans="1:13" x14ac:dyDescent="0.3">
      <c r="A88" s="12" t="s">
        <v>58</v>
      </c>
      <c r="B88" t="s">
        <v>28</v>
      </c>
      <c r="L88" s="12" t="s">
        <v>39</v>
      </c>
      <c r="M88">
        <v>80</v>
      </c>
    </row>
    <row r="89" spans="1:13" x14ac:dyDescent="0.3">
      <c r="A89" s="12" t="s">
        <v>58</v>
      </c>
      <c r="B89" t="s">
        <v>28</v>
      </c>
      <c r="D89" t="s">
        <v>17</v>
      </c>
      <c r="F89" t="s">
        <v>24</v>
      </c>
      <c r="L89" s="12" t="s">
        <v>39</v>
      </c>
      <c r="M89">
        <v>200</v>
      </c>
    </row>
    <row r="90" spans="1:13" x14ac:dyDescent="0.3">
      <c r="A90" s="12" t="s">
        <v>94</v>
      </c>
      <c r="B90" t="s">
        <v>28</v>
      </c>
      <c r="E90" t="s">
        <v>28</v>
      </c>
      <c r="L90" s="12" t="s">
        <v>39</v>
      </c>
      <c r="M90">
        <v>160</v>
      </c>
    </row>
    <row r="91" spans="1:13" x14ac:dyDescent="0.3">
      <c r="A91" s="12" t="s">
        <v>57</v>
      </c>
      <c r="B91" t="s">
        <v>28</v>
      </c>
      <c r="D91" t="s">
        <v>17</v>
      </c>
      <c r="F91" t="s">
        <v>24</v>
      </c>
      <c r="L91" s="12" t="s">
        <v>39</v>
      </c>
      <c r="M91">
        <v>200</v>
      </c>
    </row>
    <row r="92" spans="1:13" x14ac:dyDescent="0.3">
      <c r="A92" s="12" t="s">
        <v>57</v>
      </c>
      <c r="F92" t="s">
        <v>17</v>
      </c>
      <c r="L92" s="12" t="s">
        <v>39</v>
      </c>
      <c r="M92">
        <v>65</v>
      </c>
    </row>
    <row r="93" spans="1:13" x14ac:dyDescent="0.3">
      <c r="A93" s="12" t="s">
        <v>114</v>
      </c>
      <c r="C93" t="s">
        <v>24</v>
      </c>
      <c r="D93" t="s">
        <v>24</v>
      </c>
      <c r="F93" t="s">
        <v>27</v>
      </c>
      <c r="L93" s="12" t="s">
        <v>39</v>
      </c>
      <c r="M93">
        <v>210</v>
      </c>
    </row>
    <row r="94" spans="1:13" x14ac:dyDescent="0.3">
      <c r="A94" s="12" t="s">
        <v>99</v>
      </c>
      <c r="B94" t="s">
        <v>38</v>
      </c>
      <c r="D94" t="s">
        <v>27</v>
      </c>
      <c r="L94" s="12" t="s">
        <v>39</v>
      </c>
      <c r="M94">
        <v>150</v>
      </c>
    </row>
    <row r="95" spans="1:13" x14ac:dyDescent="0.3">
      <c r="A95" s="12" t="s">
        <v>93</v>
      </c>
      <c r="B95" t="s">
        <v>28</v>
      </c>
      <c r="E95" t="s">
        <v>28</v>
      </c>
      <c r="L95" s="12" t="s">
        <v>39</v>
      </c>
      <c r="M95">
        <v>160</v>
      </c>
    </row>
    <row r="96" spans="1:13" x14ac:dyDescent="0.3">
      <c r="A96" s="12" t="s">
        <v>63</v>
      </c>
      <c r="B96" t="s">
        <v>38</v>
      </c>
      <c r="C96" t="s">
        <v>17</v>
      </c>
      <c r="E96" t="s">
        <v>17</v>
      </c>
      <c r="L96" s="12" t="s">
        <v>39</v>
      </c>
      <c r="M96">
        <v>180</v>
      </c>
    </row>
    <row r="97" spans="1:13" x14ac:dyDescent="0.3">
      <c r="A97" s="12" t="s">
        <v>63</v>
      </c>
      <c r="D97" t="s">
        <v>28</v>
      </c>
      <c r="E97" t="s">
        <v>15</v>
      </c>
      <c r="L97" s="12" t="s">
        <v>39</v>
      </c>
      <c r="M97">
        <v>125</v>
      </c>
    </row>
    <row r="98" spans="1:13" x14ac:dyDescent="0.3">
      <c r="A98" s="12" t="s">
        <v>61</v>
      </c>
      <c r="B98" t="s">
        <v>24</v>
      </c>
      <c r="C98" t="s">
        <v>17</v>
      </c>
      <c r="D98" t="s">
        <v>17</v>
      </c>
      <c r="E98" t="s">
        <v>19</v>
      </c>
      <c r="L98" s="12" t="s">
        <v>41</v>
      </c>
      <c r="M98">
        <v>220</v>
      </c>
    </row>
    <row r="99" spans="1:13" x14ac:dyDescent="0.3">
      <c r="A99" s="12" t="s">
        <v>61</v>
      </c>
      <c r="B99" t="s">
        <v>24</v>
      </c>
      <c r="C99" t="s">
        <v>28</v>
      </c>
      <c r="E99" t="s">
        <v>28</v>
      </c>
      <c r="F99" t="s">
        <v>17</v>
      </c>
      <c r="L99" s="12" t="s">
        <v>41</v>
      </c>
      <c r="M99">
        <v>280</v>
      </c>
    </row>
    <row r="100" spans="1:13" x14ac:dyDescent="0.3">
      <c r="A100" s="12" t="s">
        <v>119</v>
      </c>
      <c r="C100" t="s">
        <v>18</v>
      </c>
      <c r="D100" t="s">
        <v>38</v>
      </c>
      <c r="F100" t="s">
        <v>17</v>
      </c>
      <c r="L100" s="12" t="s">
        <v>41</v>
      </c>
      <c r="M100">
        <v>155</v>
      </c>
    </row>
    <row r="101" spans="1:13" x14ac:dyDescent="0.3">
      <c r="A101" s="12" t="s">
        <v>83</v>
      </c>
      <c r="B101" t="s">
        <v>18</v>
      </c>
      <c r="C101" t="s">
        <v>28</v>
      </c>
      <c r="E101" t="s">
        <v>17</v>
      </c>
      <c r="F101" t="s">
        <v>38</v>
      </c>
      <c r="L101" s="12" t="s">
        <v>41</v>
      </c>
      <c r="M101">
        <v>235</v>
      </c>
    </row>
    <row r="102" spans="1:13" x14ac:dyDescent="0.3">
      <c r="A102" s="12" t="s">
        <v>97</v>
      </c>
      <c r="B102" t="s">
        <v>24</v>
      </c>
      <c r="C102" t="s">
        <v>28</v>
      </c>
      <c r="L102" s="12" t="s">
        <v>41</v>
      </c>
      <c r="M102">
        <v>135</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BDAF236-AAAF-4A5D-9AFC-28D3168CF1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Mixed doubles</vt:lpstr>
      <vt:lpstr>Women's doubles</vt:lpstr>
      <vt:lpstr>Men's doubles</vt:lpstr>
      <vt:lpstr>Women's singles</vt:lpstr>
      <vt:lpstr>Men's singles</vt:lpstr>
      <vt:lpstr>Ranking</vt:lpstr>
      <vt:lpstr>Analysis</vt:lpstr>
      <vt:lpstr>all_players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Nyna</dc:creator>
  <cp:lastModifiedBy>Żwan Nina (STUD)</cp:lastModifiedBy>
  <dcterms:created xsi:type="dcterms:W3CDTF">2023-08-02T19:04:04Z</dcterms:created>
  <dcterms:modified xsi:type="dcterms:W3CDTF">2025-09-25T17:37:24Z</dcterms:modified>
</cp:coreProperties>
</file>